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0" documentId="8_{EADA473B-EECD-40D2-8C0A-565DA3F2FF55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Basic figures " sheetId="1" r:id="rId1"/>
    <sheet name="WLTP class 1 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3" l="1"/>
  <c r="U1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3" i="3"/>
  <c r="P3" i="3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 s="1"/>
  <c r="O326" i="3"/>
  <c r="P326" i="3" s="1"/>
  <c r="O327" i="3"/>
  <c r="P327" i="3" s="1"/>
  <c r="O328" i="3"/>
  <c r="P328" i="3" s="1"/>
  <c r="O329" i="3"/>
  <c r="P329" i="3" s="1"/>
  <c r="O330" i="3"/>
  <c r="P330" i="3" s="1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 s="1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357" i="3"/>
  <c r="P357" i="3" s="1"/>
  <c r="O358" i="3"/>
  <c r="P358" i="3" s="1"/>
  <c r="O359" i="3"/>
  <c r="P359" i="3" s="1"/>
  <c r="O360" i="3"/>
  <c r="P360" i="3" s="1"/>
  <c r="O361" i="3"/>
  <c r="P361" i="3" s="1"/>
  <c r="O362" i="3"/>
  <c r="P362" i="3" s="1"/>
  <c r="O363" i="3"/>
  <c r="P363" i="3" s="1"/>
  <c r="O364" i="3"/>
  <c r="P364" i="3" s="1"/>
  <c r="O365" i="3"/>
  <c r="P365" i="3" s="1"/>
  <c r="O366" i="3"/>
  <c r="P366" i="3" s="1"/>
  <c r="O367" i="3"/>
  <c r="P367" i="3" s="1"/>
  <c r="O368" i="3"/>
  <c r="P368" i="3" s="1"/>
  <c r="O369" i="3"/>
  <c r="P369" i="3" s="1"/>
  <c r="O370" i="3"/>
  <c r="P370" i="3" s="1"/>
  <c r="O371" i="3"/>
  <c r="P371" i="3" s="1"/>
  <c r="O372" i="3"/>
  <c r="P372" i="3" s="1"/>
  <c r="O373" i="3"/>
  <c r="P373" i="3" s="1"/>
  <c r="O374" i="3"/>
  <c r="P374" i="3" s="1"/>
  <c r="O375" i="3"/>
  <c r="P375" i="3" s="1"/>
  <c r="O376" i="3"/>
  <c r="P376" i="3" s="1"/>
  <c r="O377" i="3"/>
  <c r="P377" i="3" s="1"/>
  <c r="O378" i="3"/>
  <c r="P378" i="3" s="1"/>
  <c r="O379" i="3"/>
  <c r="P379" i="3" s="1"/>
  <c r="O380" i="3"/>
  <c r="P380" i="3" s="1"/>
  <c r="O381" i="3"/>
  <c r="P381" i="3" s="1"/>
  <c r="O382" i="3"/>
  <c r="P382" i="3" s="1"/>
  <c r="O383" i="3"/>
  <c r="P383" i="3" s="1"/>
  <c r="O384" i="3"/>
  <c r="P384" i="3" s="1"/>
  <c r="O385" i="3"/>
  <c r="P385" i="3" s="1"/>
  <c r="O386" i="3"/>
  <c r="P386" i="3" s="1"/>
  <c r="O387" i="3"/>
  <c r="P387" i="3" s="1"/>
  <c r="O388" i="3"/>
  <c r="P388" i="3" s="1"/>
  <c r="O389" i="3"/>
  <c r="P389" i="3" s="1"/>
  <c r="O390" i="3"/>
  <c r="P390" i="3" s="1"/>
  <c r="O391" i="3"/>
  <c r="P391" i="3" s="1"/>
  <c r="O392" i="3"/>
  <c r="P392" i="3" s="1"/>
  <c r="O393" i="3"/>
  <c r="P393" i="3" s="1"/>
  <c r="O394" i="3"/>
  <c r="P394" i="3" s="1"/>
  <c r="O395" i="3"/>
  <c r="P395" i="3" s="1"/>
  <c r="O396" i="3"/>
  <c r="P396" i="3" s="1"/>
  <c r="O397" i="3"/>
  <c r="P397" i="3" s="1"/>
  <c r="O398" i="3"/>
  <c r="P398" i="3" s="1"/>
  <c r="O399" i="3"/>
  <c r="P399" i="3" s="1"/>
  <c r="O400" i="3"/>
  <c r="P400" i="3" s="1"/>
  <c r="O401" i="3"/>
  <c r="P401" i="3" s="1"/>
  <c r="O402" i="3"/>
  <c r="P402" i="3" s="1"/>
  <c r="O403" i="3"/>
  <c r="P403" i="3" s="1"/>
  <c r="O404" i="3"/>
  <c r="P404" i="3" s="1"/>
  <c r="O405" i="3"/>
  <c r="P405" i="3" s="1"/>
  <c r="O406" i="3"/>
  <c r="P406" i="3" s="1"/>
  <c r="O407" i="3"/>
  <c r="P407" i="3" s="1"/>
  <c r="O408" i="3"/>
  <c r="P408" i="3" s="1"/>
  <c r="O409" i="3"/>
  <c r="P409" i="3" s="1"/>
  <c r="O410" i="3"/>
  <c r="P410" i="3" s="1"/>
  <c r="O411" i="3"/>
  <c r="P411" i="3" s="1"/>
  <c r="O412" i="3"/>
  <c r="P412" i="3" s="1"/>
  <c r="O413" i="3"/>
  <c r="P413" i="3" s="1"/>
  <c r="O414" i="3"/>
  <c r="P414" i="3" s="1"/>
  <c r="O415" i="3"/>
  <c r="P415" i="3" s="1"/>
  <c r="O416" i="3"/>
  <c r="P416" i="3" s="1"/>
  <c r="O417" i="3"/>
  <c r="P417" i="3" s="1"/>
  <c r="O418" i="3"/>
  <c r="P418" i="3" s="1"/>
  <c r="O419" i="3"/>
  <c r="P419" i="3" s="1"/>
  <c r="O420" i="3"/>
  <c r="P420" i="3" s="1"/>
  <c r="O421" i="3"/>
  <c r="P421" i="3" s="1"/>
  <c r="O422" i="3"/>
  <c r="P422" i="3" s="1"/>
  <c r="O423" i="3"/>
  <c r="P423" i="3" s="1"/>
  <c r="O424" i="3"/>
  <c r="P424" i="3" s="1"/>
  <c r="O425" i="3"/>
  <c r="P425" i="3" s="1"/>
  <c r="O426" i="3"/>
  <c r="P426" i="3" s="1"/>
  <c r="O427" i="3"/>
  <c r="P427" i="3" s="1"/>
  <c r="O428" i="3"/>
  <c r="P428" i="3" s="1"/>
  <c r="O429" i="3"/>
  <c r="P429" i="3" s="1"/>
  <c r="O430" i="3"/>
  <c r="P430" i="3" s="1"/>
  <c r="O431" i="3"/>
  <c r="P431" i="3" s="1"/>
  <c r="O432" i="3"/>
  <c r="P432" i="3" s="1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  <c r="O482" i="3"/>
  <c r="P482" i="3" s="1"/>
  <c r="O483" i="3"/>
  <c r="P483" i="3" s="1"/>
  <c r="O484" i="3"/>
  <c r="P484" i="3" s="1"/>
  <c r="O485" i="3"/>
  <c r="P485" i="3" s="1"/>
  <c r="O486" i="3"/>
  <c r="P486" i="3" s="1"/>
  <c r="O487" i="3"/>
  <c r="P487" i="3" s="1"/>
  <c r="O488" i="3"/>
  <c r="P488" i="3" s="1"/>
  <c r="O489" i="3"/>
  <c r="P489" i="3" s="1"/>
  <c r="O490" i="3"/>
  <c r="P490" i="3" s="1"/>
  <c r="O491" i="3"/>
  <c r="P491" i="3" s="1"/>
  <c r="O492" i="3"/>
  <c r="P492" i="3" s="1"/>
  <c r="O493" i="3"/>
  <c r="P493" i="3" s="1"/>
  <c r="O494" i="3"/>
  <c r="P494" i="3" s="1"/>
  <c r="O495" i="3"/>
  <c r="P495" i="3" s="1"/>
  <c r="O496" i="3"/>
  <c r="P496" i="3" s="1"/>
  <c r="O497" i="3"/>
  <c r="P497" i="3" s="1"/>
  <c r="O498" i="3"/>
  <c r="P498" i="3" s="1"/>
  <c r="O499" i="3"/>
  <c r="P499" i="3" s="1"/>
  <c r="O500" i="3"/>
  <c r="P500" i="3" s="1"/>
  <c r="O501" i="3"/>
  <c r="P501" i="3" s="1"/>
  <c r="O502" i="3"/>
  <c r="P502" i="3" s="1"/>
  <c r="O503" i="3"/>
  <c r="P503" i="3" s="1"/>
  <c r="O504" i="3"/>
  <c r="P504" i="3" s="1"/>
  <c r="O505" i="3"/>
  <c r="P505" i="3" s="1"/>
  <c r="O506" i="3"/>
  <c r="P506" i="3" s="1"/>
  <c r="O507" i="3"/>
  <c r="P507" i="3" s="1"/>
  <c r="O508" i="3"/>
  <c r="P508" i="3" s="1"/>
  <c r="O509" i="3"/>
  <c r="P509" i="3" s="1"/>
  <c r="O510" i="3"/>
  <c r="P510" i="3" s="1"/>
  <c r="O511" i="3"/>
  <c r="P511" i="3" s="1"/>
  <c r="O512" i="3"/>
  <c r="P512" i="3" s="1"/>
  <c r="O513" i="3"/>
  <c r="P513" i="3" s="1"/>
  <c r="O514" i="3"/>
  <c r="P514" i="3" s="1"/>
  <c r="O515" i="3"/>
  <c r="P515" i="3" s="1"/>
  <c r="O516" i="3"/>
  <c r="P516" i="3" s="1"/>
  <c r="O517" i="3"/>
  <c r="P517" i="3" s="1"/>
  <c r="O518" i="3"/>
  <c r="P518" i="3" s="1"/>
  <c r="O519" i="3"/>
  <c r="P519" i="3" s="1"/>
  <c r="O520" i="3"/>
  <c r="P520" i="3" s="1"/>
  <c r="O521" i="3"/>
  <c r="P521" i="3" s="1"/>
  <c r="O522" i="3"/>
  <c r="P522" i="3" s="1"/>
  <c r="O523" i="3"/>
  <c r="P523" i="3" s="1"/>
  <c r="O524" i="3"/>
  <c r="P524" i="3" s="1"/>
  <c r="O525" i="3"/>
  <c r="P525" i="3" s="1"/>
  <c r="O526" i="3"/>
  <c r="P526" i="3" s="1"/>
  <c r="O527" i="3"/>
  <c r="P527" i="3" s="1"/>
  <c r="O528" i="3"/>
  <c r="P528" i="3" s="1"/>
  <c r="O529" i="3"/>
  <c r="P529" i="3" s="1"/>
  <c r="O530" i="3"/>
  <c r="P530" i="3" s="1"/>
  <c r="O531" i="3"/>
  <c r="P531" i="3" s="1"/>
  <c r="O532" i="3"/>
  <c r="P532" i="3" s="1"/>
  <c r="O533" i="3"/>
  <c r="P533" i="3" s="1"/>
  <c r="O534" i="3"/>
  <c r="P534" i="3" s="1"/>
  <c r="O535" i="3"/>
  <c r="P535" i="3" s="1"/>
  <c r="O536" i="3"/>
  <c r="P536" i="3" s="1"/>
  <c r="O537" i="3"/>
  <c r="P537" i="3" s="1"/>
  <c r="O538" i="3"/>
  <c r="P538" i="3" s="1"/>
  <c r="O539" i="3"/>
  <c r="P539" i="3" s="1"/>
  <c r="O540" i="3"/>
  <c r="P540" i="3" s="1"/>
  <c r="O541" i="3"/>
  <c r="P541" i="3" s="1"/>
  <c r="O542" i="3"/>
  <c r="P542" i="3" s="1"/>
  <c r="O543" i="3"/>
  <c r="P543" i="3" s="1"/>
  <c r="O544" i="3"/>
  <c r="P544" i="3" s="1"/>
  <c r="O545" i="3"/>
  <c r="P545" i="3" s="1"/>
  <c r="O546" i="3"/>
  <c r="P546" i="3" s="1"/>
  <c r="O547" i="3"/>
  <c r="P547" i="3" s="1"/>
  <c r="O548" i="3"/>
  <c r="P548" i="3" s="1"/>
  <c r="O549" i="3"/>
  <c r="P549" i="3" s="1"/>
  <c r="O550" i="3"/>
  <c r="P550" i="3" s="1"/>
  <c r="O551" i="3"/>
  <c r="P551" i="3" s="1"/>
  <c r="O552" i="3"/>
  <c r="P552" i="3" s="1"/>
  <c r="O553" i="3"/>
  <c r="P553" i="3" s="1"/>
  <c r="O554" i="3"/>
  <c r="P554" i="3" s="1"/>
  <c r="O555" i="3"/>
  <c r="P555" i="3" s="1"/>
  <c r="O556" i="3"/>
  <c r="P556" i="3" s="1"/>
  <c r="O557" i="3"/>
  <c r="P557" i="3" s="1"/>
  <c r="O558" i="3"/>
  <c r="P558" i="3" s="1"/>
  <c r="O559" i="3"/>
  <c r="P559" i="3" s="1"/>
  <c r="O560" i="3"/>
  <c r="P560" i="3" s="1"/>
  <c r="O561" i="3"/>
  <c r="P561" i="3" s="1"/>
  <c r="O562" i="3"/>
  <c r="P562" i="3" s="1"/>
  <c r="O563" i="3"/>
  <c r="P563" i="3" s="1"/>
  <c r="O564" i="3"/>
  <c r="P564" i="3" s="1"/>
  <c r="O565" i="3"/>
  <c r="P565" i="3" s="1"/>
  <c r="O566" i="3"/>
  <c r="P566" i="3" s="1"/>
  <c r="O567" i="3"/>
  <c r="P567" i="3" s="1"/>
  <c r="O568" i="3"/>
  <c r="P568" i="3" s="1"/>
  <c r="O569" i="3"/>
  <c r="P569" i="3" s="1"/>
  <c r="O570" i="3"/>
  <c r="P570" i="3" s="1"/>
  <c r="O571" i="3"/>
  <c r="P571" i="3" s="1"/>
  <c r="O572" i="3"/>
  <c r="P572" i="3" s="1"/>
  <c r="O573" i="3"/>
  <c r="P573" i="3" s="1"/>
  <c r="O574" i="3"/>
  <c r="P574" i="3" s="1"/>
  <c r="O575" i="3"/>
  <c r="P575" i="3" s="1"/>
  <c r="O576" i="3"/>
  <c r="P576" i="3" s="1"/>
  <c r="O577" i="3"/>
  <c r="P577" i="3" s="1"/>
  <c r="O578" i="3"/>
  <c r="P578" i="3" s="1"/>
  <c r="O579" i="3"/>
  <c r="P579" i="3" s="1"/>
  <c r="O580" i="3"/>
  <c r="P580" i="3" s="1"/>
  <c r="O581" i="3"/>
  <c r="P581" i="3" s="1"/>
  <c r="O582" i="3"/>
  <c r="P582" i="3" s="1"/>
  <c r="O583" i="3"/>
  <c r="P583" i="3" s="1"/>
  <c r="O584" i="3"/>
  <c r="P584" i="3" s="1"/>
  <c r="O585" i="3"/>
  <c r="P585" i="3" s="1"/>
  <c r="O586" i="3"/>
  <c r="P586" i="3" s="1"/>
  <c r="O587" i="3"/>
  <c r="P587" i="3" s="1"/>
  <c r="O588" i="3"/>
  <c r="P588" i="3" s="1"/>
  <c r="O589" i="3"/>
  <c r="P589" i="3" s="1"/>
  <c r="O590" i="3"/>
  <c r="P590" i="3" s="1"/>
  <c r="O591" i="3"/>
  <c r="P591" i="3" s="1"/>
  <c r="O592" i="3"/>
  <c r="P592" i="3" s="1"/>
  <c r="O593" i="3"/>
  <c r="P593" i="3" s="1"/>
  <c r="O594" i="3"/>
  <c r="P594" i="3" s="1"/>
  <c r="O595" i="3"/>
  <c r="P595" i="3" s="1"/>
  <c r="O596" i="3"/>
  <c r="P596" i="3" s="1"/>
  <c r="O597" i="3"/>
  <c r="P597" i="3" s="1"/>
  <c r="O598" i="3"/>
  <c r="P598" i="3" s="1"/>
  <c r="O599" i="3"/>
  <c r="P599" i="3" s="1"/>
  <c r="O600" i="3"/>
  <c r="P600" i="3" s="1"/>
  <c r="O601" i="3"/>
  <c r="P601" i="3" s="1"/>
  <c r="O602" i="3"/>
  <c r="P602" i="3" s="1"/>
  <c r="O603" i="3"/>
  <c r="P603" i="3" s="1"/>
  <c r="O604" i="3"/>
  <c r="P604" i="3" s="1"/>
  <c r="O605" i="3"/>
  <c r="P605" i="3" s="1"/>
  <c r="O606" i="3"/>
  <c r="P606" i="3" s="1"/>
  <c r="O607" i="3"/>
  <c r="P607" i="3" s="1"/>
  <c r="O608" i="3"/>
  <c r="P608" i="3" s="1"/>
  <c r="O609" i="3"/>
  <c r="P609" i="3" s="1"/>
  <c r="O610" i="3"/>
  <c r="P610" i="3" s="1"/>
  <c r="O611" i="3"/>
  <c r="P611" i="3" s="1"/>
  <c r="O612" i="3"/>
  <c r="P612" i="3" s="1"/>
  <c r="O613" i="3"/>
  <c r="P613" i="3" s="1"/>
  <c r="O614" i="3"/>
  <c r="P614" i="3" s="1"/>
  <c r="O615" i="3"/>
  <c r="P615" i="3" s="1"/>
  <c r="O616" i="3"/>
  <c r="P616" i="3" s="1"/>
  <c r="O617" i="3"/>
  <c r="P617" i="3" s="1"/>
  <c r="O618" i="3"/>
  <c r="P618" i="3" s="1"/>
  <c r="O619" i="3"/>
  <c r="P619" i="3" s="1"/>
  <c r="O620" i="3"/>
  <c r="P620" i="3" s="1"/>
  <c r="O621" i="3"/>
  <c r="P621" i="3" s="1"/>
  <c r="O622" i="3"/>
  <c r="P622" i="3" s="1"/>
  <c r="O623" i="3"/>
  <c r="P623" i="3" s="1"/>
  <c r="O624" i="3"/>
  <c r="P624" i="3" s="1"/>
  <c r="O625" i="3"/>
  <c r="P625" i="3" s="1"/>
  <c r="O626" i="3"/>
  <c r="P626" i="3" s="1"/>
  <c r="O627" i="3"/>
  <c r="P627" i="3" s="1"/>
  <c r="O628" i="3"/>
  <c r="P628" i="3" s="1"/>
  <c r="O629" i="3"/>
  <c r="P629" i="3" s="1"/>
  <c r="O630" i="3"/>
  <c r="P630" i="3" s="1"/>
  <c r="O631" i="3"/>
  <c r="P631" i="3" s="1"/>
  <c r="O632" i="3"/>
  <c r="P632" i="3" s="1"/>
  <c r="O633" i="3"/>
  <c r="P633" i="3" s="1"/>
  <c r="O634" i="3"/>
  <c r="P634" i="3" s="1"/>
  <c r="O635" i="3"/>
  <c r="P635" i="3" s="1"/>
  <c r="O636" i="3"/>
  <c r="P636" i="3" s="1"/>
  <c r="O637" i="3"/>
  <c r="P637" i="3" s="1"/>
  <c r="O638" i="3"/>
  <c r="P638" i="3" s="1"/>
  <c r="O639" i="3"/>
  <c r="P639" i="3" s="1"/>
  <c r="O640" i="3"/>
  <c r="P640" i="3" s="1"/>
  <c r="O641" i="3"/>
  <c r="P641" i="3" s="1"/>
  <c r="O642" i="3"/>
  <c r="P642" i="3" s="1"/>
  <c r="O643" i="3"/>
  <c r="P643" i="3" s="1"/>
  <c r="O644" i="3"/>
  <c r="P644" i="3" s="1"/>
  <c r="O645" i="3"/>
  <c r="P645" i="3" s="1"/>
  <c r="O646" i="3"/>
  <c r="P646" i="3" s="1"/>
  <c r="O647" i="3"/>
  <c r="P647" i="3" s="1"/>
  <c r="O648" i="3"/>
  <c r="P648" i="3" s="1"/>
  <c r="O649" i="3"/>
  <c r="P649" i="3" s="1"/>
  <c r="O650" i="3"/>
  <c r="P650" i="3" s="1"/>
  <c r="O651" i="3"/>
  <c r="P651" i="3" s="1"/>
  <c r="O652" i="3"/>
  <c r="P652" i="3" s="1"/>
  <c r="O653" i="3"/>
  <c r="P653" i="3" s="1"/>
  <c r="O654" i="3"/>
  <c r="P654" i="3" s="1"/>
  <c r="O655" i="3"/>
  <c r="P655" i="3" s="1"/>
  <c r="O656" i="3"/>
  <c r="P656" i="3" s="1"/>
  <c r="O657" i="3"/>
  <c r="P657" i="3" s="1"/>
  <c r="O658" i="3"/>
  <c r="P658" i="3" s="1"/>
  <c r="O659" i="3"/>
  <c r="P659" i="3" s="1"/>
  <c r="O660" i="3"/>
  <c r="P660" i="3" s="1"/>
  <c r="O661" i="3"/>
  <c r="P661" i="3" s="1"/>
  <c r="O662" i="3"/>
  <c r="P662" i="3" s="1"/>
  <c r="O663" i="3"/>
  <c r="P663" i="3" s="1"/>
  <c r="O664" i="3"/>
  <c r="P664" i="3" s="1"/>
  <c r="O665" i="3"/>
  <c r="P665" i="3" s="1"/>
  <c r="O666" i="3"/>
  <c r="P666" i="3" s="1"/>
  <c r="O667" i="3"/>
  <c r="P667" i="3" s="1"/>
  <c r="O668" i="3"/>
  <c r="P668" i="3" s="1"/>
  <c r="O669" i="3"/>
  <c r="P669" i="3" s="1"/>
  <c r="O670" i="3"/>
  <c r="P670" i="3" s="1"/>
  <c r="O671" i="3"/>
  <c r="P671" i="3" s="1"/>
  <c r="O672" i="3"/>
  <c r="P672" i="3" s="1"/>
  <c r="O673" i="3"/>
  <c r="P673" i="3" s="1"/>
  <c r="O674" i="3"/>
  <c r="P674" i="3" s="1"/>
  <c r="O675" i="3"/>
  <c r="P675" i="3" s="1"/>
  <c r="O676" i="3"/>
  <c r="P676" i="3" s="1"/>
  <c r="O677" i="3"/>
  <c r="P677" i="3" s="1"/>
  <c r="O678" i="3"/>
  <c r="P678" i="3" s="1"/>
  <c r="O679" i="3"/>
  <c r="P679" i="3" s="1"/>
  <c r="O680" i="3"/>
  <c r="P680" i="3" s="1"/>
  <c r="O681" i="3"/>
  <c r="P681" i="3" s="1"/>
  <c r="O682" i="3"/>
  <c r="P682" i="3" s="1"/>
  <c r="O683" i="3"/>
  <c r="P683" i="3" s="1"/>
  <c r="O684" i="3"/>
  <c r="P684" i="3" s="1"/>
  <c r="O685" i="3"/>
  <c r="P685" i="3" s="1"/>
  <c r="O686" i="3"/>
  <c r="P686" i="3" s="1"/>
  <c r="O687" i="3"/>
  <c r="P687" i="3" s="1"/>
  <c r="O688" i="3"/>
  <c r="P688" i="3" s="1"/>
  <c r="O689" i="3"/>
  <c r="P689" i="3" s="1"/>
  <c r="O690" i="3"/>
  <c r="P690" i="3" s="1"/>
  <c r="O691" i="3"/>
  <c r="P691" i="3" s="1"/>
  <c r="O692" i="3"/>
  <c r="P692" i="3" s="1"/>
  <c r="O693" i="3"/>
  <c r="P693" i="3" s="1"/>
  <c r="O694" i="3"/>
  <c r="P694" i="3" s="1"/>
  <c r="O695" i="3"/>
  <c r="P695" i="3" s="1"/>
  <c r="O696" i="3"/>
  <c r="P696" i="3" s="1"/>
  <c r="O697" i="3"/>
  <c r="P697" i="3" s="1"/>
  <c r="O698" i="3"/>
  <c r="P698" i="3" s="1"/>
  <c r="O699" i="3"/>
  <c r="P699" i="3" s="1"/>
  <c r="O700" i="3"/>
  <c r="P700" i="3" s="1"/>
  <c r="O701" i="3"/>
  <c r="P701" i="3" s="1"/>
  <c r="O702" i="3"/>
  <c r="P702" i="3" s="1"/>
  <c r="O703" i="3"/>
  <c r="P703" i="3" s="1"/>
  <c r="O704" i="3"/>
  <c r="P704" i="3" s="1"/>
  <c r="O705" i="3"/>
  <c r="P705" i="3" s="1"/>
  <c r="O706" i="3"/>
  <c r="P706" i="3" s="1"/>
  <c r="O707" i="3"/>
  <c r="P707" i="3" s="1"/>
  <c r="O708" i="3"/>
  <c r="P708" i="3" s="1"/>
  <c r="O709" i="3"/>
  <c r="P709" i="3" s="1"/>
  <c r="O710" i="3"/>
  <c r="P710" i="3" s="1"/>
  <c r="O711" i="3"/>
  <c r="P711" i="3" s="1"/>
  <c r="O712" i="3"/>
  <c r="P712" i="3" s="1"/>
  <c r="O713" i="3"/>
  <c r="P713" i="3" s="1"/>
  <c r="O714" i="3"/>
  <c r="P714" i="3" s="1"/>
  <c r="O715" i="3"/>
  <c r="P715" i="3" s="1"/>
  <c r="O716" i="3"/>
  <c r="P716" i="3" s="1"/>
  <c r="O717" i="3"/>
  <c r="P717" i="3" s="1"/>
  <c r="O718" i="3"/>
  <c r="P718" i="3" s="1"/>
  <c r="O719" i="3"/>
  <c r="P719" i="3" s="1"/>
  <c r="O720" i="3"/>
  <c r="P720" i="3" s="1"/>
  <c r="O721" i="3"/>
  <c r="P721" i="3" s="1"/>
  <c r="O722" i="3"/>
  <c r="P722" i="3" s="1"/>
  <c r="O723" i="3"/>
  <c r="P723" i="3" s="1"/>
  <c r="O724" i="3"/>
  <c r="P724" i="3" s="1"/>
  <c r="O725" i="3"/>
  <c r="P725" i="3" s="1"/>
  <c r="O726" i="3"/>
  <c r="P726" i="3" s="1"/>
  <c r="O727" i="3"/>
  <c r="P727" i="3" s="1"/>
  <c r="O728" i="3"/>
  <c r="P728" i="3" s="1"/>
  <c r="O729" i="3"/>
  <c r="P729" i="3" s="1"/>
  <c r="O730" i="3"/>
  <c r="P730" i="3" s="1"/>
  <c r="O731" i="3"/>
  <c r="P731" i="3" s="1"/>
  <c r="O732" i="3"/>
  <c r="P732" i="3" s="1"/>
  <c r="O733" i="3"/>
  <c r="P733" i="3" s="1"/>
  <c r="O734" i="3"/>
  <c r="P734" i="3" s="1"/>
  <c r="O735" i="3"/>
  <c r="P735" i="3" s="1"/>
  <c r="O736" i="3"/>
  <c r="P736" i="3" s="1"/>
  <c r="O737" i="3"/>
  <c r="P737" i="3" s="1"/>
  <c r="O738" i="3"/>
  <c r="P738" i="3" s="1"/>
  <c r="O739" i="3"/>
  <c r="P739" i="3" s="1"/>
  <c r="O740" i="3"/>
  <c r="P740" i="3" s="1"/>
  <c r="O741" i="3"/>
  <c r="P741" i="3" s="1"/>
  <c r="O742" i="3"/>
  <c r="P742" i="3" s="1"/>
  <c r="O743" i="3"/>
  <c r="P743" i="3" s="1"/>
  <c r="O744" i="3"/>
  <c r="P744" i="3" s="1"/>
  <c r="O745" i="3"/>
  <c r="P745" i="3" s="1"/>
  <c r="O746" i="3"/>
  <c r="P746" i="3" s="1"/>
  <c r="O747" i="3"/>
  <c r="P747" i="3" s="1"/>
  <c r="O748" i="3"/>
  <c r="P748" i="3" s="1"/>
  <c r="O749" i="3"/>
  <c r="P749" i="3" s="1"/>
  <c r="O750" i="3"/>
  <c r="P750" i="3" s="1"/>
  <c r="O751" i="3"/>
  <c r="P751" i="3" s="1"/>
  <c r="O752" i="3"/>
  <c r="P752" i="3" s="1"/>
  <c r="O753" i="3"/>
  <c r="P753" i="3" s="1"/>
  <c r="O754" i="3"/>
  <c r="P754" i="3" s="1"/>
  <c r="O755" i="3"/>
  <c r="P755" i="3" s="1"/>
  <c r="O756" i="3"/>
  <c r="P756" i="3" s="1"/>
  <c r="O757" i="3"/>
  <c r="P757" i="3" s="1"/>
  <c r="O758" i="3"/>
  <c r="P758" i="3" s="1"/>
  <c r="O759" i="3"/>
  <c r="P759" i="3" s="1"/>
  <c r="O760" i="3"/>
  <c r="P760" i="3" s="1"/>
  <c r="O761" i="3"/>
  <c r="P761" i="3" s="1"/>
  <c r="O762" i="3"/>
  <c r="P762" i="3" s="1"/>
  <c r="O763" i="3"/>
  <c r="P763" i="3" s="1"/>
  <c r="O764" i="3"/>
  <c r="P764" i="3" s="1"/>
  <c r="O765" i="3"/>
  <c r="P765" i="3" s="1"/>
  <c r="O766" i="3"/>
  <c r="P766" i="3" s="1"/>
  <c r="O767" i="3"/>
  <c r="P767" i="3" s="1"/>
  <c r="O768" i="3"/>
  <c r="P768" i="3" s="1"/>
  <c r="O769" i="3"/>
  <c r="P769" i="3" s="1"/>
  <c r="O770" i="3"/>
  <c r="P770" i="3" s="1"/>
  <c r="O771" i="3"/>
  <c r="P771" i="3" s="1"/>
  <c r="O772" i="3"/>
  <c r="P772" i="3" s="1"/>
  <c r="O773" i="3"/>
  <c r="P773" i="3" s="1"/>
  <c r="O774" i="3"/>
  <c r="P774" i="3" s="1"/>
  <c r="O775" i="3"/>
  <c r="P775" i="3" s="1"/>
  <c r="O776" i="3"/>
  <c r="P776" i="3" s="1"/>
  <c r="O777" i="3"/>
  <c r="P777" i="3" s="1"/>
  <c r="O778" i="3"/>
  <c r="P778" i="3" s="1"/>
  <c r="O779" i="3"/>
  <c r="P779" i="3" s="1"/>
  <c r="O780" i="3"/>
  <c r="P780" i="3" s="1"/>
  <c r="O781" i="3"/>
  <c r="P781" i="3" s="1"/>
  <c r="O782" i="3"/>
  <c r="P782" i="3" s="1"/>
  <c r="O783" i="3"/>
  <c r="P783" i="3" s="1"/>
  <c r="O784" i="3"/>
  <c r="P784" i="3" s="1"/>
  <c r="O785" i="3"/>
  <c r="P785" i="3" s="1"/>
  <c r="O786" i="3"/>
  <c r="P786" i="3" s="1"/>
  <c r="O787" i="3"/>
  <c r="P787" i="3" s="1"/>
  <c r="O788" i="3"/>
  <c r="P788" i="3" s="1"/>
  <c r="O789" i="3"/>
  <c r="P789" i="3" s="1"/>
  <c r="O790" i="3"/>
  <c r="P790" i="3" s="1"/>
  <c r="O791" i="3"/>
  <c r="P791" i="3" s="1"/>
  <c r="O792" i="3"/>
  <c r="P792" i="3" s="1"/>
  <c r="O793" i="3"/>
  <c r="P793" i="3" s="1"/>
  <c r="O794" i="3"/>
  <c r="P794" i="3" s="1"/>
  <c r="O795" i="3"/>
  <c r="P795" i="3" s="1"/>
  <c r="O796" i="3"/>
  <c r="P796" i="3" s="1"/>
  <c r="O797" i="3"/>
  <c r="P797" i="3" s="1"/>
  <c r="O798" i="3"/>
  <c r="P798" i="3" s="1"/>
  <c r="O799" i="3"/>
  <c r="P799" i="3" s="1"/>
  <c r="O800" i="3"/>
  <c r="P800" i="3" s="1"/>
  <c r="O801" i="3"/>
  <c r="P801" i="3" s="1"/>
  <c r="O802" i="3"/>
  <c r="P802" i="3" s="1"/>
  <c r="O803" i="3"/>
  <c r="P803" i="3" s="1"/>
  <c r="O804" i="3"/>
  <c r="P804" i="3" s="1"/>
  <c r="O805" i="3"/>
  <c r="P805" i="3" s="1"/>
  <c r="O806" i="3"/>
  <c r="P806" i="3" s="1"/>
  <c r="O807" i="3"/>
  <c r="P807" i="3" s="1"/>
  <c r="O808" i="3"/>
  <c r="P808" i="3" s="1"/>
  <c r="O809" i="3"/>
  <c r="P809" i="3" s="1"/>
  <c r="O810" i="3"/>
  <c r="P810" i="3" s="1"/>
  <c r="O811" i="3"/>
  <c r="P811" i="3" s="1"/>
  <c r="O812" i="3"/>
  <c r="P812" i="3" s="1"/>
  <c r="O813" i="3"/>
  <c r="P813" i="3" s="1"/>
  <c r="O814" i="3"/>
  <c r="P814" i="3" s="1"/>
  <c r="O815" i="3"/>
  <c r="P815" i="3" s="1"/>
  <c r="O816" i="3"/>
  <c r="P816" i="3" s="1"/>
  <c r="O817" i="3"/>
  <c r="P817" i="3" s="1"/>
  <c r="O818" i="3"/>
  <c r="P818" i="3" s="1"/>
  <c r="O819" i="3"/>
  <c r="P819" i="3" s="1"/>
  <c r="O820" i="3"/>
  <c r="P820" i="3" s="1"/>
  <c r="O821" i="3"/>
  <c r="P821" i="3" s="1"/>
  <c r="O822" i="3"/>
  <c r="P822" i="3" s="1"/>
  <c r="O823" i="3"/>
  <c r="P823" i="3" s="1"/>
  <c r="O824" i="3"/>
  <c r="P824" i="3" s="1"/>
  <c r="O825" i="3"/>
  <c r="P825" i="3" s="1"/>
  <c r="O826" i="3"/>
  <c r="P826" i="3" s="1"/>
  <c r="O827" i="3"/>
  <c r="P827" i="3" s="1"/>
  <c r="O828" i="3"/>
  <c r="P828" i="3" s="1"/>
  <c r="O829" i="3"/>
  <c r="P829" i="3" s="1"/>
  <c r="O830" i="3"/>
  <c r="P830" i="3" s="1"/>
  <c r="O831" i="3"/>
  <c r="P831" i="3" s="1"/>
  <c r="O832" i="3"/>
  <c r="P832" i="3" s="1"/>
  <c r="O833" i="3"/>
  <c r="P833" i="3" s="1"/>
  <c r="O834" i="3"/>
  <c r="P834" i="3" s="1"/>
  <c r="O835" i="3"/>
  <c r="P835" i="3" s="1"/>
  <c r="O836" i="3"/>
  <c r="P836" i="3" s="1"/>
  <c r="O837" i="3"/>
  <c r="P837" i="3" s="1"/>
  <c r="O838" i="3"/>
  <c r="P838" i="3" s="1"/>
  <c r="O839" i="3"/>
  <c r="P839" i="3" s="1"/>
  <c r="O840" i="3"/>
  <c r="P840" i="3" s="1"/>
  <c r="O841" i="3"/>
  <c r="P841" i="3" s="1"/>
  <c r="O842" i="3"/>
  <c r="P842" i="3" s="1"/>
  <c r="O843" i="3"/>
  <c r="P843" i="3" s="1"/>
  <c r="O844" i="3"/>
  <c r="P844" i="3" s="1"/>
  <c r="O845" i="3"/>
  <c r="P845" i="3" s="1"/>
  <c r="O846" i="3"/>
  <c r="P846" i="3" s="1"/>
  <c r="O847" i="3"/>
  <c r="P847" i="3" s="1"/>
  <c r="O848" i="3"/>
  <c r="P848" i="3" s="1"/>
  <c r="O849" i="3"/>
  <c r="P849" i="3" s="1"/>
  <c r="O850" i="3"/>
  <c r="P850" i="3" s="1"/>
  <c r="O851" i="3"/>
  <c r="P851" i="3" s="1"/>
  <c r="O852" i="3"/>
  <c r="P852" i="3" s="1"/>
  <c r="O853" i="3"/>
  <c r="P853" i="3" s="1"/>
  <c r="O854" i="3"/>
  <c r="P854" i="3" s="1"/>
  <c r="O855" i="3"/>
  <c r="P855" i="3" s="1"/>
  <c r="O856" i="3"/>
  <c r="P856" i="3" s="1"/>
  <c r="O857" i="3"/>
  <c r="P857" i="3" s="1"/>
  <c r="O858" i="3"/>
  <c r="P858" i="3" s="1"/>
  <c r="O859" i="3"/>
  <c r="P859" i="3" s="1"/>
  <c r="O860" i="3"/>
  <c r="P860" i="3" s="1"/>
  <c r="O861" i="3"/>
  <c r="P861" i="3" s="1"/>
  <c r="O862" i="3"/>
  <c r="P862" i="3" s="1"/>
  <c r="O863" i="3"/>
  <c r="P863" i="3" s="1"/>
  <c r="O864" i="3"/>
  <c r="P864" i="3" s="1"/>
  <c r="O865" i="3"/>
  <c r="P865" i="3" s="1"/>
  <c r="O866" i="3"/>
  <c r="P866" i="3" s="1"/>
  <c r="O867" i="3"/>
  <c r="P867" i="3" s="1"/>
  <c r="O868" i="3"/>
  <c r="P868" i="3" s="1"/>
  <c r="O869" i="3"/>
  <c r="P869" i="3" s="1"/>
  <c r="O870" i="3"/>
  <c r="P870" i="3" s="1"/>
  <c r="O871" i="3"/>
  <c r="P871" i="3" s="1"/>
  <c r="O872" i="3"/>
  <c r="P872" i="3" s="1"/>
  <c r="O873" i="3"/>
  <c r="P873" i="3" s="1"/>
  <c r="O874" i="3"/>
  <c r="P874" i="3" s="1"/>
  <c r="O875" i="3"/>
  <c r="P875" i="3" s="1"/>
  <c r="O876" i="3"/>
  <c r="P876" i="3" s="1"/>
  <c r="O877" i="3"/>
  <c r="P877" i="3" s="1"/>
  <c r="O878" i="3"/>
  <c r="P878" i="3" s="1"/>
  <c r="O879" i="3"/>
  <c r="P879" i="3" s="1"/>
  <c r="O880" i="3"/>
  <c r="P880" i="3" s="1"/>
  <c r="O881" i="3"/>
  <c r="P881" i="3" s="1"/>
  <c r="O882" i="3"/>
  <c r="P882" i="3" s="1"/>
  <c r="O883" i="3"/>
  <c r="P883" i="3" s="1"/>
  <c r="O884" i="3"/>
  <c r="P884" i="3" s="1"/>
  <c r="O885" i="3"/>
  <c r="P885" i="3" s="1"/>
  <c r="O886" i="3"/>
  <c r="P886" i="3" s="1"/>
  <c r="O887" i="3"/>
  <c r="P887" i="3" s="1"/>
  <c r="O888" i="3"/>
  <c r="P888" i="3" s="1"/>
  <c r="O889" i="3"/>
  <c r="P889" i="3" s="1"/>
  <c r="O890" i="3"/>
  <c r="P890" i="3" s="1"/>
  <c r="O891" i="3"/>
  <c r="P891" i="3" s="1"/>
  <c r="O892" i="3"/>
  <c r="P892" i="3" s="1"/>
  <c r="O893" i="3"/>
  <c r="P893" i="3" s="1"/>
  <c r="O894" i="3"/>
  <c r="P894" i="3" s="1"/>
  <c r="O895" i="3"/>
  <c r="P895" i="3" s="1"/>
  <c r="O896" i="3"/>
  <c r="P896" i="3" s="1"/>
  <c r="O897" i="3"/>
  <c r="P897" i="3" s="1"/>
  <c r="O898" i="3"/>
  <c r="P898" i="3" s="1"/>
  <c r="O899" i="3"/>
  <c r="P899" i="3" s="1"/>
  <c r="O900" i="3"/>
  <c r="P900" i="3" s="1"/>
  <c r="O901" i="3"/>
  <c r="P901" i="3" s="1"/>
  <c r="O902" i="3"/>
  <c r="P902" i="3" s="1"/>
  <c r="O903" i="3"/>
  <c r="P903" i="3" s="1"/>
  <c r="O904" i="3"/>
  <c r="P904" i="3" s="1"/>
  <c r="O905" i="3"/>
  <c r="P905" i="3" s="1"/>
  <c r="O906" i="3"/>
  <c r="P906" i="3" s="1"/>
  <c r="O907" i="3"/>
  <c r="P907" i="3" s="1"/>
  <c r="O908" i="3"/>
  <c r="P908" i="3" s="1"/>
  <c r="O909" i="3"/>
  <c r="P909" i="3" s="1"/>
  <c r="O910" i="3"/>
  <c r="P910" i="3" s="1"/>
  <c r="O911" i="3"/>
  <c r="P911" i="3" s="1"/>
  <c r="O912" i="3"/>
  <c r="P912" i="3" s="1"/>
  <c r="O913" i="3"/>
  <c r="P913" i="3" s="1"/>
  <c r="O914" i="3"/>
  <c r="P914" i="3" s="1"/>
  <c r="O915" i="3"/>
  <c r="P915" i="3" s="1"/>
  <c r="O916" i="3"/>
  <c r="P916" i="3" s="1"/>
  <c r="O917" i="3"/>
  <c r="P917" i="3" s="1"/>
  <c r="O918" i="3"/>
  <c r="P918" i="3" s="1"/>
  <c r="O919" i="3"/>
  <c r="P919" i="3" s="1"/>
  <c r="O920" i="3"/>
  <c r="P920" i="3" s="1"/>
  <c r="O921" i="3"/>
  <c r="P921" i="3" s="1"/>
  <c r="O922" i="3"/>
  <c r="P922" i="3" s="1"/>
  <c r="O923" i="3"/>
  <c r="P923" i="3" s="1"/>
  <c r="O924" i="3"/>
  <c r="P924" i="3" s="1"/>
  <c r="O925" i="3"/>
  <c r="P925" i="3" s="1"/>
  <c r="O926" i="3"/>
  <c r="P926" i="3" s="1"/>
  <c r="O927" i="3"/>
  <c r="P927" i="3" s="1"/>
  <c r="O928" i="3"/>
  <c r="P928" i="3" s="1"/>
  <c r="O929" i="3"/>
  <c r="P929" i="3" s="1"/>
  <c r="O930" i="3"/>
  <c r="P930" i="3" s="1"/>
  <c r="O931" i="3"/>
  <c r="P931" i="3" s="1"/>
  <c r="O932" i="3"/>
  <c r="P932" i="3" s="1"/>
  <c r="O933" i="3"/>
  <c r="P933" i="3" s="1"/>
  <c r="O934" i="3"/>
  <c r="P934" i="3" s="1"/>
  <c r="O935" i="3"/>
  <c r="P935" i="3" s="1"/>
  <c r="O936" i="3"/>
  <c r="P936" i="3" s="1"/>
  <c r="O937" i="3"/>
  <c r="P937" i="3" s="1"/>
  <c r="O938" i="3"/>
  <c r="P938" i="3" s="1"/>
  <c r="O939" i="3"/>
  <c r="P939" i="3" s="1"/>
  <c r="O940" i="3"/>
  <c r="P940" i="3" s="1"/>
  <c r="O941" i="3"/>
  <c r="P941" i="3" s="1"/>
  <c r="O942" i="3"/>
  <c r="P942" i="3" s="1"/>
  <c r="O943" i="3"/>
  <c r="P943" i="3" s="1"/>
  <c r="O944" i="3"/>
  <c r="P944" i="3" s="1"/>
  <c r="O945" i="3"/>
  <c r="P945" i="3" s="1"/>
  <c r="O946" i="3"/>
  <c r="P946" i="3" s="1"/>
  <c r="O947" i="3"/>
  <c r="P947" i="3" s="1"/>
  <c r="O948" i="3"/>
  <c r="P948" i="3" s="1"/>
  <c r="O949" i="3"/>
  <c r="P949" i="3" s="1"/>
  <c r="O950" i="3"/>
  <c r="P950" i="3" s="1"/>
  <c r="O951" i="3"/>
  <c r="P951" i="3" s="1"/>
  <c r="O952" i="3"/>
  <c r="P952" i="3" s="1"/>
  <c r="O953" i="3"/>
  <c r="P953" i="3" s="1"/>
  <c r="O954" i="3"/>
  <c r="P954" i="3" s="1"/>
  <c r="O955" i="3"/>
  <c r="P955" i="3" s="1"/>
  <c r="O956" i="3"/>
  <c r="P956" i="3" s="1"/>
  <c r="O957" i="3"/>
  <c r="P957" i="3" s="1"/>
  <c r="O958" i="3"/>
  <c r="P958" i="3" s="1"/>
  <c r="O959" i="3"/>
  <c r="P959" i="3" s="1"/>
  <c r="O960" i="3"/>
  <c r="P960" i="3" s="1"/>
  <c r="O961" i="3"/>
  <c r="P961" i="3" s="1"/>
  <c r="O962" i="3"/>
  <c r="P962" i="3" s="1"/>
  <c r="O963" i="3"/>
  <c r="P963" i="3" s="1"/>
  <c r="O964" i="3"/>
  <c r="P964" i="3" s="1"/>
  <c r="O965" i="3"/>
  <c r="P965" i="3" s="1"/>
  <c r="O966" i="3"/>
  <c r="P966" i="3" s="1"/>
  <c r="O967" i="3"/>
  <c r="P967" i="3" s="1"/>
  <c r="O968" i="3"/>
  <c r="P968" i="3" s="1"/>
  <c r="O969" i="3"/>
  <c r="P969" i="3" s="1"/>
  <c r="O970" i="3"/>
  <c r="P970" i="3" s="1"/>
  <c r="O971" i="3"/>
  <c r="P971" i="3" s="1"/>
  <c r="O972" i="3"/>
  <c r="P972" i="3" s="1"/>
  <c r="O973" i="3"/>
  <c r="P973" i="3" s="1"/>
  <c r="O974" i="3"/>
  <c r="P974" i="3" s="1"/>
  <c r="O975" i="3"/>
  <c r="P975" i="3" s="1"/>
  <c r="O976" i="3"/>
  <c r="P976" i="3" s="1"/>
  <c r="O977" i="3"/>
  <c r="P977" i="3" s="1"/>
  <c r="O978" i="3"/>
  <c r="P978" i="3" s="1"/>
  <c r="O979" i="3"/>
  <c r="P979" i="3" s="1"/>
  <c r="O980" i="3"/>
  <c r="P980" i="3" s="1"/>
  <c r="O981" i="3"/>
  <c r="P981" i="3" s="1"/>
  <c r="O982" i="3"/>
  <c r="P982" i="3" s="1"/>
  <c r="O983" i="3"/>
  <c r="P983" i="3" s="1"/>
  <c r="O984" i="3"/>
  <c r="P984" i="3" s="1"/>
  <c r="O985" i="3"/>
  <c r="P985" i="3" s="1"/>
  <c r="O986" i="3"/>
  <c r="P986" i="3" s="1"/>
  <c r="O987" i="3"/>
  <c r="P987" i="3" s="1"/>
  <c r="O988" i="3"/>
  <c r="P988" i="3" s="1"/>
  <c r="O989" i="3"/>
  <c r="P989" i="3" s="1"/>
  <c r="O990" i="3"/>
  <c r="P990" i="3" s="1"/>
  <c r="O991" i="3"/>
  <c r="P991" i="3" s="1"/>
  <c r="O992" i="3"/>
  <c r="P992" i="3" s="1"/>
  <c r="O993" i="3"/>
  <c r="P993" i="3" s="1"/>
  <c r="O994" i="3"/>
  <c r="P994" i="3" s="1"/>
  <c r="O995" i="3"/>
  <c r="P995" i="3" s="1"/>
  <c r="O996" i="3"/>
  <c r="P996" i="3" s="1"/>
  <c r="O997" i="3"/>
  <c r="P997" i="3" s="1"/>
  <c r="O998" i="3"/>
  <c r="P998" i="3" s="1"/>
  <c r="O999" i="3"/>
  <c r="P999" i="3" s="1"/>
  <c r="O1000" i="3"/>
  <c r="P1000" i="3" s="1"/>
  <c r="O1001" i="3"/>
  <c r="P1001" i="3" s="1"/>
  <c r="O1002" i="3"/>
  <c r="P1002" i="3" s="1"/>
  <c r="O1003" i="3"/>
  <c r="P1003" i="3" s="1"/>
  <c r="O1004" i="3"/>
  <c r="P1004" i="3" s="1"/>
  <c r="O1005" i="3"/>
  <c r="P1005" i="3" s="1"/>
  <c r="O1006" i="3"/>
  <c r="P1006" i="3" s="1"/>
  <c r="O1007" i="3"/>
  <c r="P1007" i="3" s="1"/>
  <c r="O1008" i="3"/>
  <c r="P1008" i="3" s="1"/>
  <c r="O1009" i="3"/>
  <c r="P1009" i="3" s="1"/>
  <c r="O1010" i="3"/>
  <c r="P1010" i="3" s="1"/>
  <c r="O1011" i="3"/>
  <c r="P1011" i="3" s="1"/>
  <c r="O1012" i="3"/>
  <c r="P1012" i="3" s="1"/>
  <c r="O1013" i="3"/>
  <c r="P1013" i="3" s="1"/>
  <c r="O1014" i="3"/>
  <c r="P1014" i="3" s="1"/>
  <c r="O1015" i="3"/>
  <c r="P1015" i="3" s="1"/>
  <c r="O1016" i="3"/>
  <c r="P1016" i="3" s="1"/>
  <c r="O1017" i="3"/>
  <c r="P1017" i="3" s="1"/>
  <c r="O1018" i="3"/>
  <c r="P1018" i="3" s="1"/>
  <c r="O1019" i="3"/>
  <c r="P1019" i="3" s="1"/>
  <c r="O1020" i="3"/>
  <c r="P1020" i="3" s="1"/>
  <c r="O1021" i="3"/>
  <c r="P1021" i="3" s="1"/>
  <c r="O1022" i="3"/>
  <c r="P1022" i="3" s="1"/>
  <c r="O1023" i="3"/>
  <c r="P1023" i="3" s="1"/>
  <c r="O1024" i="3"/>
  <c r="P1024" i="3" s="1"/>
  <c r="O1025" i="3"/>
  <c r="P1025" i="3" s="1"/>
  <c r="O1026" i="3"/>
  <c r="P1026" i="3" s="1"/>
  <c r="O4" i="3"/>
  <c r="P4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6" i="3"/>
  <c r="N5" i="3"/>
  <c r="N4" i="3"/>
  <c r="N1026" i="3" s="1"/>
  <c r="F12" i="3"/>
  <c r="H12" i="3" s="1"/>
  <c r="I12" i="3" s="1"/>
  <c r="F13" i="3"/>
  <c r="H13" i="3" s="1"/>
  <c r="I13" i="3" s="1"/>
  <c r="F14" i="3"/>
  <c r="H14" i="3" s="1"/>
  <c r="I14" i="3" s="1"/>
  <c r="F11" i="3"/>
  <c r="H11" i="3" s="1"/>
  <c r="I11" i="3" s="1"/>
  <c r="AG3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4" i="2"/>
  <c r="AE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3" i="2"/>
  <c r="M3" i="2" s="1"/>
  <c r="D23" i="1"/>
  <c r="L56" i="1"/>
  <c r="L52" i="1"/>
  <c r="L47" i="1"/>
  <c r="L44" i="1"/>
  <c r="L37" i="1"/>
  <c r="L33" i="1"/>
  <c r="L45" i="1" s="1"/>
  <c r="D56" i="1"/>
  <c r="D52" i="1"/>
  <c r="D47" i="1"/>
  <c r="D44" i="1"/>
  <c r="D37" i="1"/>
  <c r="D33" i="1"/>
  <c r="D45" i="1" s="1"/>
  <c r="L14" i="1"/>
  <c r="D14" i="1"/>
  <c r="L26" i="1"/>
  <c r="D26" i="1"/>
  <c r="L22" i="1"/>
  <c r="L17" i="1"/>
  <c r="L7" i="1"/>
  <c r="L3" i="1"/>
  <c r="L15" i="1" s="1"/>
  <c r="D22" i="1"/>
  <c r="D17" i="1"/>
  <c r="D3" i="1"/>
  <c r="D15" i="1" s="1"/>
  <c r="D7" i="1"/>
  <c r="O1027" i="3" l="1"/>
  <c r="R3" i="2"/>
  <c r="Z3" i="2"/>
  <c r="R1025" i="2"/>
  <c r="Z1025" i="2"/>
  <c r="AA1025" i="2" s="1"/>
  <c r="R1024" i="2"/>
  <c r="Z1024" i="2"/>
  <c r="AA1024" i="2" s="1"/>
  <c r="R1023" i="2"/>
  <c r="Z1023" i="2"/>
  <c r="AA1023" i="2" s="1"/>
  <c r="R1022" i="2"/>
  <c r="Z1022" i="2"/>
  <c r="AA1022" i="2" s="1"/>
  <c r="R1021" i="2"/>
  <c r="Z1021" i="2"/>
  <c r="AA1021" i="2" s="1"/>
  <c r="R1020" i="2"/>
  <c r="Z1020" i="2"/>
  <c r="AA1020" i="2" s="1"/>
  <c r="R1019" i="2"/>
  <c r="Z1019" i="2"/>
  <c r="AA1019" i="2" s="1"/>
  <c r="R1018" i="2"/>
  <c r="Z1018" i="2"/>
  <c r="AA1018" i="2" s="1"/>
  <c r="R1017" i="2"/>
  <c r="Z1017" i="2"/>
  <c r="AA1017" i="2" s="1"/>
  <c r="R1016" i="2"/>
  <c r="Z1016" i="2"/>
  <c r="AA1016" i="2" s="1"/>
  <c r="R1015" i="2"/>
  <c r="Z1015" i="2"/>
  <c r="AA1015" i="2" s="1"/>
  <c r="R1014" i="2"/>
  <c r="Z1014" i="2"/>
  <c r="AA1014" i="2" s="1"/>
  <c r="R1013" i="2"/>
  <c r="Z1013" i="2"/>
  <c r="AA1013" i="2" s="1"/>
  <c r="R1012" i="2"/>
  <c r="Z1012" i="2"/>
  <c r="AA1012" i="2" s="1"/>
  <c r="R1011" i="2"/>
  <c r="Z1011" i="2"/>
  <c r="AA1011" i="2" s="1"/>
  <c r="R1010" i="2"/>
  <c r="Z1010" i="2"/>
  <c r="AA1010" i="2" s="1"/>
  <c r="R1009" i="2"/>
  <c r="Z1009" i="2"/>
  <c r="AA1009" i="2" s="1"/>
  <c r="R1008" i="2"/>
  <c r="Z1008" i="2"/>
  <c r="AA1008" i="2" s="1"/>
  <c r="R1007" i="2"/>
  <c r="Z1007" i="2"/>
  <c r="AA1007" i="2" s="1"/>
  <c r="R1006" i="2"/>
  <c r="Z1006" i="2"/>
  <c r="AA1006" i="2" s="1"/>
  <c r="R1005" i="2"/>
  <c r="Z1005" i="2"/>
  <c r="AA1005" i="2" s="1"/>
  <c r="R1004" i="2"/>
  <c r="Z1004" i="2"/>
  <c r="AA1004" i="2" s="1"/>
  <c r="R1003" i="2"/>
  <c r="Z1003" i="2"/>
  <c r="AA1003" i="2" s="1"/>
  <c r="R1002" i="2"/>
  <c r="Z1002" i="2"/>
  <c r="AA1002" i="2" s="1"/>
  <c r="R1001" i="2"/>
  <c r="Z1001" i="2"/>
  <c r="AA1001" i="2" s="1"/>
  <c r="R1000" i="2"/>
  <c r="Z1000" i="2"/>
  <c r="AA1000" i="2" s="1"/>
  <c r="R999" i="2"/>
  <c r="Z999" i="2"/>
  <c r="AA999" i="2" s="1"/>
  <c r="R998" i="2"/>
  <c r="Z998" i="2"/>
  <c r="AA998" i="2" s="1"/>
  <c r="R997" i="2"/>
  <c r="Z997" i="2"/>
  <c r="AA997" i="2" s="1"/>
  <c r="R996" i="2"/>
  <c r="Z996" i="2"/>
  <c r="AA996" i="2" s="1"/>
  <c r="R995" i="2"/>
  <c r="Z995" i="2"/>
  <c r="AA995" i="2" s="1"/>
  <c r="R994" i="2"/>
  <c r="Z994" i="2"/>
  <c r="AA994" i="2" s="1"/>
  <c r="R993" i="2"/>
  <c r="Z993" i="2"/>
  <c r="AA993" i="2" s="1"/>
  <c r="R992" i="2"/>
  <c r="Z992" i="2"/>
  <c r="AA992" i="2" s="1"/>
  <c r="R991" i="2"/>
  <c r="Z991" i="2"/>
  <c r="AA991" i="2" s="1"/>
  <c r="R990" i="2"/>
  <c r="Z990" i="2"/>
  <c r="AA990" i="2" s="1"/>
  <c r="R989" i="2"/>
  <c r="Z989" i="2"/>
  <c r="AA989" i="2" s="1"/>
  <c r="R988" i="2"/>
  <c r="Z988" i="2"/>
  <c r="AA988" i="2" s="1"/>
  <c r="R987" i="2"/>
  <c r="Z987" i="2"/>
  <c r="AA987" i="2" s="1"/>
  <c r="R986" i="2"/>
  <c r="Z986" i="2"/>
  <c r="AA986" i="2" s="1"/>
  <c r="R985" i="2"/>
  <c r="Z985" i="2"/>
  <c r="AA985" i="2" s="1"/>
  <c r="R984" i="2"/>
  <c r="Z984" i="2"/>
  <c r="AA984" i="2" s="1"/>
  <c r="R983" i="2"/>
  <c r="Z983" i="2"/>
  <c r="AA983" i="2" s="1"/>
  <c r="R982" i="2"/>
  <c r="Z982" i="2"/>
  <c r="AA982" i="2" s="1"/>
  <c r="R981" i="2"/>
  <c r="Z981" i="2"/>
  <c r="AA981" i="2" s="1"/>
  <c r="R980" i="2"/>
  <c r="Z980" i="2"/>
  <c r="AA980" i="2" s="1"/>
  <c r="R979" i="2"/>
  <c r="Z979" i="2"/>
  <c r="AA979" i="2" s="1"/>
  <c r="R978" i="2"/>
  <c r="Z978" i="2"/>
  <c r="AA978" i="2" s="1"/>
  <c r="R977" i="2"/>
  <c r="Z977" i="2"/>
  <c r="AA977" i="2" s="1"/>
  <c r="R976" i="2"/>
  <c r="Z976" i="2"/>
  <c r="AA976" i="2" s="1"/>
  <c r="R975" i="2"/>
  <c r="Z975" i="2"/>
  <c r="AA975" i="2" s="1"/>
  <c r="R974" i="2"/>
  <c r="Z974" i="2"/>
  <c r="AA974" i="2" s="1"/>
  <c r="R973" i="2"/>
  <c r="Z973" i="2"/>
  <c r="AA973" i="2" s="1"/>
  <c r="R972" i="2"/>
  <c r="Z972" i="2"/>
  <c r="AA972" i="2" s="1"/>
  <c r="R971" i="2"/>
  <c r="Z971" i="2"/>
  <c r="AA971" i="2" s="1"/>
  <c r="R970" i="2"/>
  <c r="Z970" i="2"/>
  <c r="AA970" i="2" s="1"/>
  <c r="R969" i="2"/>
  <c r="Z969" i="2"/>
  <c r="AA969" i="2" s="1"/>
  <c r="R968" i="2"/>
  <c r="Z968" i="2"/>
  <c r="AA968" i="2" s="1"/>
  <c r="R967" i="2"/>
  <c r="Z967" i="2"/>
  <c r="AA967" i="2" s="1"/>
  <c r="R966" i="2"/>
  <c r="Z966" i="2"/>
  <c r="AA966" i="2" s="1"/>
  <c r="R965" i="2"/>
  <c r="Z965" i="2"/>
  <c r="AA965" i="2" s="1"/>
  <c r="R964" i="2"/>
  <c r="Z964" i="2"/>
  <c r="AA964" i="2" s="1"/>
  <c r="R963" i="2"/>
  <c r="Z963" i="2"/>
  <c r="AA963" i="2" s="1"/>
  <c r="R962" i="2"/>
  <c r="Z962" i="2"/>
  <c r="AA962" i="2" s="1"/>
  <c r="R961" i="2"/>
  <c r="Z961" i="2"/>
  <c r="AA961" i="2" s="1"/>
  <c r="R960" i="2"/>
  <c r="Z960" i="2"/>
  <c r="AA960" i="2" s="1"/>
  <c r="R959" i="2"/>
  <c r="Z959" i="2"/>
  <c r="AA959" i="2" s="1"/>
  <c r="R958" i="2"/>
  <c r="Z958" i="2"/>
  <c r="AA958" i="2" s="1"/>
  <c r="R957" i="2"/>
  <c r="Z957" i="2"/>
  <c r="AA957" i="2" s="1"/>
  <c r="R956" i="2"/>
  <c r="Z956" i="2"/>
  <c r="AA956" i="2" s="1"/>
  <c r="R955" i="2"/>
  <c r="Z955" i="2"/>
  <c r="AA955" i="2" s="1"/>
  <c r="R954" i="2"/>
  <c r="Z954" i="2"/>
  <c r="AA954" i="2" s="1"/>
  <c r="R953" i="2"/>
  <c r="Z953" i="2"/>
  <c r="AA953" i="2" s="1"/>
  <c r="R952" i="2"/>
  <c r="Z952" i="2"/>
  <c r="AA952" i="2" s="1"/>
  <c r="R951" i="2"/>
  <c r="Z951" i="2"/>
  <c r="AA951" i="2" s="1"/>
  <c r="R950" i="2"/>
  <c r="Z950" i="2"/>
  <c r="AA950" i="2" s="1"/>
  <c r="R949" i="2"/>
  <c r="Z949" i="2"/>
  <c r="AA949" i="2" s="1"/>
  <c r="R948" i="2"/>
  <c r="Z948" i="2"/>
  <c r="AA948" i="2" s="1"/>
  <c r="R947" i="2"/>
  <c r="Z947" i="2"/>
  <c r="AA947" i="2" s="1"/>
  <c r="R946" i="2"/>
  <c r="Z946" i="2"/>
  <c r="AA946" i="2" s="1"/>
  <c r="R945" i="2"/>
  <c r="Z945" i="2"/>
  <c r="AA945" i="2" s="1"/>
  <c r="R944" i="2"/>
  <c r="Z944" i="2"/>
  <c r="AA944" i="2" s="1"/>
  <c r="R943" i="2"/>
  <c r="Z943" i="2"/>
  <c r="AA943" i="2" s="1"/>
  <c r="R942" i="2"/>
  <c r="Z942" i="2"/>
  <c r="AA942" i="2" s="1"/>
  <c r="R941" i="2"/>
  <c r="Z941" i="2"/>
  <c r="AA941" i="2" s="1"/>
  <c r="R940" i="2"/>
  <c r="Z940" i="2"/>
  <c r="AA940" i="2" s="1"/>
  <c r="R939" i="2"/>
  <c r="Z939" i="2"/>
  <c r="AA939" i="2" s="1"/>
  <c r="R938" i="2"/>
  <c r="Z938" i="2"/>
  <c r="AA938" i="2" s="1"/>
  <c r="R937" i="2"/>
  <c r="Z937" i="2"/>
  <c r="AA937" i="2" s="1"/>
  <c r="R936" i="2"/>
  <c r="Z936" i="2"/>
  <c r="AA936" i="2" s="1"/>
  <c r="R935" i="2"/>
  <c r="Z935" i="2"/>
  <c r="AA935" i="2" s="1"/>
  <c r="R934" i="2"/>
  <c r="Z934" i="2"/>
  <c r="AA934" i="2" s="1"/>
  <c r="R933" i="2"/>
  <c r="Z933" i="2"/>
  <c r="AA933" i="2" s="1"/>
  <c r="R932" i="2"/>
  <c r="Z932" i="2"/>
  <c r="AA932" i="2" s="1"/>
  <c r="R931" i="2"/>
  <c r="Z931" i="2"/>
  <c r="AA931" i="2" s="1"/>
  <c r="R930" i="2"/>
  <c r="Z930" i="2"/>
  <c r="AA930" i="2" s="1"/>
  <c r="R929" i="2"/>
  <c r="Z929" i="2"/>
  <c r="AA929" i="2" s="1"/>
  <c r="R928" i="2"/>
  <c r="Z928" i="2"/>
  <c r="AA928" i="2" s="1"/>
  <c r="R927" i="2"/>
  <c r="Z927" i="2"/>
  <c r="AA927" i="2" s="1"/>
  <c r="R926" i="2"/>
  <c r="Z926" i="2"/>
  <c r="AA926" i="2" s="1"/>
  <c r="R925" i="2"/>
  <c r="Z925" i="2"/>
  <c r="AA925" i="2" s="1"/>
  <c r="R924" i="2"/>
  <c r="Z924" i="2"/>
  <c r="AA924" i="2" s="1"/>
  <c r="R923" i="2"/>
  <c r="Z923" i="2"/>
  <c r="AA923" i="2" s="1"/>
  <c r="R922" i="2"/>
  <c r="Z922" i="2"/>
  <c r="AA922" i="2" s="1"/>
  <c r="R921" i="2"/>
  <c r="Z921" i="2"/>
  <c r="AA921" i="2" s="1"/>
  <c r="R920" i="2"/>
  <c r="Z920" i="2"/>
  <c r="AA920" i="2" s="1"/>
  <c r="R919" i="2"/>
  <c r="Z919" i="2"/>
  <c r="AA919" i="2" s="1"/>
  <c r="R918" i="2"/>
  <c r="Z918" i="2"/>
  <c r="AA918" i="2" s="1"/>
  <c r="R917" i="2"/>
  <c r="Z917" i="2"/>
  <c r="AA917" i="2" s="1"/>
  <c r="R916" i="2"/>
  <c r="Z916" i="2"/>
  <c r="AA916" i="2" s="1"/>
  <c r="R915" i="2"/>
  <c r="Z915" i="2"/>
  <c r="AA915" i="2" s="1"/>
  <c r="R914" i="2"/>
  <c r="Z914" i="2"/>
  <c r="AA914" i="2" s="1"/>
  <c r="R913" i="2"/>
  <c r="Z913" i="2"/>
  <c r="AA913" i="2" s="1"/>
  <c r="R912" i="2"/>
  <c r="Z912" i="2"/>
  <c r="AA912" i="2" s="1"/>
  <c r="R911" i="2"/>
  <c r="Z911" i="2"/>
  <c r="AA911" i="2" s="1"/>
  <c r="R910" i="2"/>
  <c r="Z910" i="2"/>
  <c r="AA910" i="2" s="1"/>
  <c r="R909" i="2"/>
  <c r="Z909" i="2"/>
  <c r="AA909" i="2" s="1"/>
  <c r="R908" i="2"/>
  <c r="Z908" i="2"/>
  <c r="AA908" i="2" s="1"/>
  <c r="R907" i="2"/>
  <c r="Z907" i="2"/>
  <c r="AA907" i="2" s="1"/>
  <c r="R906" i="2"/>
  <c r="Z906" i="2"/>
  <c r="AA906" i="2" s="1"/>
  <c r="R905" i="2"/>
  <c r="Z905" i="2"/>
  <c r="AA905" i="2" s="1"/>
  <c r="R904" i="2"/>
  <c r="Z904" i="2"/>
  <c r="AA904" i="2" s="1"/>
  <c r="R903" i="2"/>
  <c r="Z903" i="2"/>
  <c r="AA903" i="2" s="1"/>
  <c r="R902" i="2"/>
  <c r="Z902" i="2"/>
  <c r="AA902" i="2" s="1"/>
  <c r="R901" i="2"/>
  <c r="Z901" i="2"/>
  <c r="AA901" i="2" s="1"/>
  <c r="R900" i="2"/>
  <c r="Z900" i="2"/>
  <c r="AA900" i="2" s="1"/>
  <c r="R899" i="2"/>
  <c r="Z899" i="2"/>
  <c r="AA899" i="2" s="1"/>
  <c r="R898" i="2"/>
  <c r="Z898" i="2"/>
  <c r="AA898" i="2" s="1"/>
  <c r="R897" i="2"/>
  <c r="Z897" i="2"/>
  <c r="AA897" i="2" s="1"/>
  <c r="R896" i="2"/>
  <c r="Z896" i="2"/>
  <c r="AA896" i="2" s="1"/>
  <c r="R895" i="2"/>
  <c r="Z895" i="2"/>
  <c r="AA895" i="2" s="1"/>
  <c r="R894" i="2"/>
  <c r="Z894" i="2"/>
  <c r="AA894" i="2" s="1"/>
  <c r="R893" i="2"/>
  <c r="Z893" i="2"/>
  <c r="AA893" i="2" s="1"/>
  <c r="R892" i="2"/>
  <c r="Z892" i="2"/>
  <c r="AA892" i="2" s="1"/>
  <c r="R891" i="2"/>
  <c r="Z891" i="2"/>
  <c r="AA891" i="2" s="1"/>
  <c r="R890" i="2"/>
  <c r="Z890" i="2"/>
  <c r="AA890" i="2" s="1"/>
  <c r="R889" i="2"/>
  <c r="Z889" i="2"/>
  <c r="AA889" i="2" s="1"/>
  <c r="R888" i="2"/>
  <c r="Z888" i="2"/>
  <c r="AA888" i="2" s="1"/>
  <c r="R887" i="2"/>
  <c r="Z887" i="2"/>
  <c r="AA887" i="2" s="1"/>
  <c r="R886" i="2"/>
  <c r="Z886" i="2"/>
  <c r="AA886" i="2" s="1"/>
  <c r="R885" i="2"/>
  <c r="Z885" i="2"/>
  <c r="AA885" i="2" s="1"/>
  <c r="R884" i="2"/>
  <c r="Z884" i="2"/>
  <c r="AA884" i="2" s="1"/>
  <c r="R883" i="2"/>
  <c r="Z883" i="2"/>
  <c r="AA883" i="2" s="1"/>
  <c r="R882" i="2"/>
  <c r="Z882" i="2"/>
  <c r="AA882" i="2" s="1"/>
  <c r="R881" i="2"/>
  <c r="Z881" i="2"/>
  <c r="AA881" i="2" s="1"/>
  <c r="R880" i="2"/>
  <c r="Z880" i="2"/>
  <c r="AA880" i="2" s="1"/>
  <c r="R879" i="2"/>
  <c r="Z879" i="2"/>
  <c r="AA879" i="2" s="1"/>
  <c r="R878" i="2"/>
  <c r="Z878" i="2"/>
  <c r="AA878" i="2" s="1"/>
  <c r="R877" i="2"/>
  <c r="Z877" i="2"/>
  <c r="AA877" i="2" s="1"/>
  <c r="R876" i="2"/>
  <c r="Z876" i="2"/>
  <c r="AA876" i="2" s="1"/>
  <c r="R875" i="2"/>
  <c r="Z875" i="2"/>
  <c r="AA875" i="2" s="1"/>
  <c r="R874" i="2"/>
  <c r="Z874" i="2"/>
  <c r="AA874" i="2" s="1"/>
  <c r="R873" i="2"/>
  <c r="Z873" i="2"/>
  <c r="AA873" i="2" s="1"/>
  <c r="R872" i="2"/>
  <c r="Z872" i="2"/>
  <c r="AA872" i="2" s="1"/>
  <c r="R871" i="2"/>
  <c r="Z871" i="2"/>
  <c r="AA871" i="2" s="1"/>
  <c r="R870" i="2"/>
  <c r="Z870" i="2"/>
  <c r="AA870" i="2" s="1"/>
  <c r="R869" i="2"/>
  <c r="Z869" i="2"/>
  <c r="AA869" i="2" s="1"/>
  <c r="R868" i="2"/>
  <c r="Z868" i="2"/>
  <c r="AA868" i="2" s="1"/>
  <c r="R867" i="2"/>
  <c r="Z867" i="2"/>
  <c r="AA867" i="2" s="1"/>
  <c r="R866" i="2"/>
  <c r="Z866" i="2"/>
  <c r="AA866" i="2" s="1"/>
  <c r="R865" i="2"/>
  <c r="Z865" i="2"/>
  <c r="AA865" i="2" s="1"/>
  <c r="R864" i="2"/>
  <c r="Z864" i="2"/>
  <c r="AA864" i="2" s="1"/>
  <c r="R863" i="2"/>
  <c r="Z863" i="2"/>
  <c r="AA863" i="2" s="1"/>
  <c r="R862" i="2"/>
  <c r="Z862" i="2"/>
  <c r="AA862" i="2" s="1"/>
  <c r="R861" i="2"/>
  <c r="Z861" i="2"/>
  <c r="AA861" i="2" s="1"/>
  <c r="R860" i="2"/>
  <c r="Z860" i="2"/>
  <c r="AA860" i="2" s="1"/>
  <c r="R859" i="2"/>
  <c r="Z859" i="2"/>
  <c r="AA859" i="2" s="1"/>
  <c r="R858" i="2"/>
  <c r="Z858" i="2"/>
  <c r="AA858" i="2" s="1"/>
  <c r="R857" i="2"/>
  <c r="Z857" i="2"/>
  <c r="AA857" i="2" s="1"/>
  <c r="R856" i="2"/>
  <c r="Z856" i="2"/>
  <c r="AA856" i="2" s="1"/>
  <c r="R855" i="2"/>
  <c r="Z855" i="2"/>
  <c r="AA855" i="2" s="1"/>
  <c r="R854" i="2"/>
  <c r="Z854" i="2"/>
  <c r="AA854" i="2" s="1"/>
  <c r="R853" i="2"/>
  <c r="Z853" i="2"/>
  <c r="AA853" i="2" s="1"/>
  <c r="R852" i="2"/>
  <c r="Z852" i="2"/>
  <c r="AA852" i="2" s="1"/>
  <c r="R851" i="2"/>
  <c r="Z851" i="2"/>
  <c r="AA851" i="2" s="1"/>
  <c r="R850" i="2"/>
  <c r="Z850" i="2"/>
  <c r="AA850" i="2" s="1"/>
  <c r="R849" i="2"/>
  <c r="Z849" i="2"/>
  <c r="AA849" i="2" s="1"/>
  <c r="R848" i="2"/>
  <c r="Z848" i="2"/>
  <c r="AA848" i="2" s="1"/>
  <c r="R847" i="2"/>
  <c r="Z847" i="2"/>
  <c r="AA847" i="2" s="1"/>
  <c r="R846" i="2"/>
  <c r="Z846" i="2"/>
  <c r="AA846" i="2" s="1"/>
  <c r="R845" i="2"/>
  <c r="Z845" i="2"/>
  <c r="AA845" i="2" s="1"/>
  <c r="R844" i="2"/>
  <c r="Z844" i="2"/>
  <c r="AA844" i="2" s="1"/>
  <c r="R843" i="2"/>
  <c r="Z843" i="2"/>
  <c r="AA843" i="2" s="1"/>
  <c r="R842" i="2"/>
  <c r="Z842" i="2"/>
  <c r="AA842" i="2" s="1"/>
  <c r="R841" i="2"/>
  <c r="Z841" i="2"/>
  <c r="AA841" i="2" s="1"/>
  <c r="R840" i="2"/>
  <c r="Z840" i="2"/>
  <c r="AA840" i="2" s="1"/>
  <c r="R839" i="2"/>
  <c r="Z839" i="2"/>
  <c r="AA839" i="2" s="1"/>
  <c r="R838" i="2"/>
  <c r="Z838" i="2"/>
  <c r="AA838" i="2" s="1"/>
  <c r="R837" i="2"/>
  <c r="Z837" i="2"/>
  <c r="AA837" i="2" s="1"/>
  <c r="R836" i="2"/>
  <c r="Z836" i="2"/>
  <c r="AA836" i="2" s="1"/>
  <c r="R835" i="2"/>
  <c r="Z835" i="2"/>
  <c r="AA835" i="2" s="1"/>
  <c r="R834" i="2"/>
  <c r="Z834" i="2"/>
  <c r="AA834" i="2" s="1"/>
  <c r="R833" i="2"/>
  <c r="Z833" i="2"/>
  <c r="AA833" i="2" s="1"/>
  <c r="R832" i="2"/>
  <c r="Z832" i="2"/>
  <c r="AA832" i="2" s="1"/>
  <c r="R831" i="2"/>
  <c r="Z831" i="2"/>
  <c r="AA831" i="2" s="1"/>
  <c r="R830" i="2"/>
  <c r="Z830" i="2"/>
  <c r="AA830" i="2" s="1"/>
  <c r="R829" i="2"/>
  <c r="Z829" i="2"/>
  <c r="AA829" i="2" s="1"/>
  <c r="R828" i="2"/>
  <c r="Z828" i="2"/>
  <c r="AA828" i="2" s="1"/>
  <c r="R827" i="2"/>
  <c r="Z827" i="2"/>
  <c r="AA827" i="2" s="1"/>
  <c r="R826" i="2"/>
  <c r="Z826" i="2"/>
  <c r="AA826" i="2" s="1"/>
  <c r="R825" i="2"/>
  <c r="Z825" i="2"/>
  <c r="AA825" i="2" s="1"/>
  <c r="R824" i="2"/>
  <c r="Z824" i="2"/>
  <c r="AA824" i="2" s="1"/>
  <c r="R823" i="2"/>
  <c r="Z823" i="2"/>
  <c r="AA823" i="2" s="1"/>
  <c r="R822" i="2"/>
  <c r="Z822" i="2"/>
  <c r="AA822" i="2" s="1"/>
  <c r="R821" i="2"/>
  <c r="Z821" i="2"/>
  <c r="AA821" i="2" s="1"/>
  <c r="R820" i="2"/>
  <c r="Z820" i="2"/>
  <c r="AA820" i="2" s="1"/>
  <c r="R819" i="2"/>
  <c r="Z819" i="2"/>
  <c r="AA819" i="2" s="1"/>
  <c r="R818" i="2"/>
  <c r="Z818" i="2"/>
  <c r="AA818" i="2" s="1"/>
  <c r="R817" i="2"/>
  <c r="Z817" i="2"/>
  <c r="AA817" i="2" s="1"/>
  <c r="R816" i="2"/>
  <c r="Z816" i="2"/>
  <c r="AA816" i="2" s="1"/>
  <c r="R815" i="2"/>
  <c r="Z815" i="2"/>
  <c r="AA815" i="2" s="1"/>
  <c r="R814" i="2"/>
  <c r="Z814" i="2"/>
  <c r="AA814" i="2" s="1"/>
  <c r="R813" i="2"/>
  <c r="Z813" i="2"/>
  <c r="AA813" i="2" s="1"/>
  <c r="R812" i="2"/>
  <c r="Z812" i="2"/>
  <c r="AA812" i="2" s="1"/>
  <c r="R811" i="2"/>
  <c r="Z811" i="2"/>
  <c r="AA811" i="2" s="1"/>
  <c r="R810" i="2"/>
  <c r="Z810" i="2"/>
  <c r="AA810" i="2" s="1"/>
  <c r="R809" i="2"/>
  <c r="Z809" i="2"/>
  <c r="AA809" i="2" s="1"/>
  <c r="R808" i="2"/>
  <c r="Z808" i="2"/>
  <c r="AA808" i="2" s="1"/>
  <c r="R807" i="2"/>
  <c r="Z807" i="2"/>
  <c r="AA807" i="2" s="1"/>
  <c r="R806" i="2"/>
  <c r="Z806" i="2"/>
  <c r="AA806" i="2" s="1"/>
  <c r="R805" i="2"/>
  <c r="Z805" i="2"/>
  <c r="AA805" i="2" s="1"/>
  <c r="R804" i="2"/>
  <c r="Z804" i="2"/>
  <c r="AA804" i="2" s="1"/>
  <c r="R803" i="2"/>
  <c r="Z803" i="2"/>
  <c r="AA803" i="2" s="1"/>
  <c r="R802" i="2"/>
  <c r="Z802" i="2"/>
  <c r="AA802" i="2" s="1"/>
  <c r="R801" i="2"/>
  <c r="Z801" i="2"/>
  <c r="AA801" i="2" s="1"/>
  <c r="R800" i="2"/>
  <c r="Z800" i="2"/>
  <c r="AA800" i="2" s="1"/>
  <c r="R799" i="2"/>
  <c r="Z799" i="2"/>
  <c r="AA799" i="2" s="1"/>
  <c r="R798" i="2"/>
  <c r="Z798" i="2"/>
  <c r="AA798" i="2" s="1"/>
  <c r="R797" i="2"/>
  <c r="Z797" i="2"/>
  <c r="AA797" i="2" s="1"/>
  <c r="R796" i="2"/>
  <c r="Z796" i="2"/>
  <c r="AA796" i="2" s="1"/>
  <c r="R795" i="2"/>
  <c r="Z795" i="2"/>
  <c r="AA795" i="2" s="1"/>
  <c r="R794" i="2"/>
  <c r="Z794" i="2"/>
  <c r="AA794" i="2" s="1"/>
  <c r="R793" i="2"/>
  <c r="Z793" i="2"/>
  <c r="AA793" i="2" s="1"/>
  <c r="R792" i="2"/>
  <c r="Z792" i="2"/>
  <c r="AA792" i="2" s="1"/>
  <c r="R791" i="2"/>
  <c r="Z791" i="2"/>
  <c r="AA791" i="2" s="1"/>
  <c r="R790" i="2"/>
  <c r="Z790" i="2"/>
  <c r="AA790" i="2" s="1"/>
  <c r="R789" i="2"/>
  <c r="Z789" i="2"/>
  <c r="AA789" i="2" s="1"/>
  <c r="R788" i="2"/>
  <c r="Z788" i="2"/>
  <c r="AA788" i="2" s="1"/>
  <c r="R787" i="2"/>
  <c r="Z787" i="2"/>
  <c r="AA787" i="2" s="1"/>
  <c r="R786" i="2"/>
  <c r="Z786" i="2"/>
  <c r="AA786" i="2" s="1"/>
  <c r="R785" i="2"/>
  <c r="Z785" i="2"/>
  <c r="AA785" i="2" s="1"/>
  <c r="R784" i="2"/>
  <c r="Z784" i="2"/>
  <c r="AA784" i="2" s="1"/>
  <c r="R783" i="2"/>
  <c r="Z783" i="2"/>
  <c r="AA783" i="2" s="1"/>
  <c r="R782" i="2"/>
  <c r="Z782" i="2"/>
  <c r="AA782" i="2" s="1"/>
  <c r="R781" i="2"/>
  <c r="Z781" i="2"/>
  <c r="AA781" i="2" s="1"/>
  <c r="R780" i="2"/>
  <c r="Z780" i="2"/>
  <c r="AA780" i="2" s="1"/>
  <c r="R779" i="2"/>
  <c r="Z779" i="2"/>
  <c r="AA779" i="2" s="1"/>
  <c r="R778" i="2"/>
  <c r="Z778" i="2"/>
  <c r="AA778" i="2" s="1"/>
  <c r="R777" i="2"/>
  <c r="Z777" i="2"/>
  <c r="AA777" i="2" s="1"/>
  <c r="R776" i="2"/>
  <c r="Z776" i="2"/>
  <c r="AA776" i="2" s="1"/>
  <c r="R775" i="2"/>
  <c r="Z775" i="2"/>
  <c r="AA775" i="2" s="1"/>
  <c r="R774" i="2"/>
  <c r="Z774" i="2"/>
  <c r="AA774" i="2" s="1"/>
  <c r="R773" i="2"/>
  <c r="Z773" i="2"/>
  <c r="AA773" i="2" s="1"/>
  <c r="R772" i="2"/>
  <c r="Z772" i="2"/>
  <c r="AA772" i="2" s="1"/>
  <c r="R771" i="2"/>
  <c r="Z771" i="2"/>
  <c r="AA771" i="2" s="1"/>
  <c r="R770" i="2"/>
  <c r="Z770" i="2"/>
  <c r="AA770" i="2" s="1"/>
  <c r="R769" i="2"/>
  <c r="Z769" i="2"/>
  <c r="AA769" i="2" s="1"/>
  <c r="R768" i="2"/>
  <c r="Z768" i="2"/>
  <c r="AA768" i="2" s="1"/>
  <c r="R767" i="2"/>
  <c r="Z767" i="2"/>
  <c r="AA767" i="2" s="1"/>
  <c r="R766" i="2"/>
  <c r="Z766" i="2"/>
  <c r="AA766" i="2" s="1"/>
  <c r="R765" i="2"/>
  <c r="Z765" i="2"/>
  <c r="AA765" i="2" s="1"/>
  <c r="R764" i="2"/>
  <c r="Z764" i="2"/>
  <c r="AA764" i="2" s="1"/>
  <c r="R763" i="2"/>
  <c r="Z763" i="2"/>
  <c r="AA763" i="2" s="1"/>
  <c r="R762" i="2"/>
  <c r="Z762" i="2"/>
  <c r="AA762" i="2" s="1"/>
  <c r="R761" i="2"/>
  <c r="Z761" i="2"/>
  <c r="AA761" i="2" s="1"/>
  <c r="R760" i="2"/>
  <c r="Z760" i="2"/>
  <c r="AA760" i="2" s="1"/>
  <c r="R759" i="2"/>
  <c r="Z759" i="2"/>
  <c r="AA759" i="2" s="1"/>
  <c r="R758" i="2"/>
  <c r="Z758" i="2"/>
  <c r="AA758" i="2" s="1"/>
  <c r="R757" i="2"/>
  <c r="Z757" i="2"/>
  <c r="AA757" i="2" s="1"/>
  <c r="R756" i="2"/>
  <c r="Z756" i="2"/>
  <c r="AA756" i="2" s="1"/>
  <c r="R755" i="2"/>
  <c r="Z755" i="2"/>
  <c r="AA755" i="2" s="1"/>
  <c r="R754" i="2"/>
  <c r="Z754" i="2"/>
  <c r="AA754" i="2" s="1"/>
  <c r="R753" i="2"/>
  <c r="Z753" i="2"/>
  <c r="AA753" i="2" s="1"/>
  <c r="R752" i="2"/>
  <c r="Z752" i="2"/>
  <c r="AA752" i="2" s="1"/>
  <c r="R751" i="2"/>
  <c r="Z751" i="2"/>
  <c r="AA751" i="2" s="1"/>
  <c r="R750" i="2"/>
  <c r="Z750" i="2"/>
  <c r="AA750" i="2" s="1"/>
  <c r="R749" i="2"/>
  <c r="Z749" i="2"/>
  <c r="AA749" i="2" s="1"/>
  <c r="R748" i="2"/>
  <c r="Z748" i="2"/>
  <c r="AA748" i="2" s="1"/>
  <c r="R747" i="2"/>
  <c r="Z747" i="2"/>
  <c r="AA747" i="2" s="1"/>
  <c r="R746" i="2"/>
  <c r="Z746" i="2"/>
  <c r="AA746" i="2" s="1"/>
  <c r="R745" i="2"/>
  <c r="Z745" i="2"/>
  <c r="AA745" i="2" s="1"/>
  <c r="R744" i="2"/>
  <c r="Z744" i="2"/>
  <c r="AA744" i="2" s="1"/>
  <c r="R743" i="2"/>
  <c r="Z743" i="2"/>
  <c r="AA743" i="2" s="1"/>
  <c r="R742" i="2"/>
  <c r="Z742" i="2"/>
  <c r="AA742" i="2" s="1"/>
  <c r="R741" i="2"/>
  <c r="Z741" i="2"/>
  <c r="AA741" i="2" s="1"/>
  <c r="R740" i="2"/>
  <c r="Z740" i="2"/>
  <c r="AA740" i="2" s="1"/>
  <c r="R739" i="2"/>
  <c r="Z739" i="2"/>
  <c r="AA739" i="2" s="1"/>
  <c r="R738" i="2"/>
  <c r="Z738" i="2"/>
  <c r="AA738" i="2" s="1"/>
  <c r="R737" i="2"/>
  <c r="Z737" i="2"/>
  <c r="AA737" i="2" s="1"/>
  <c r="R736" i="2"/>
  <c r="Z736" i="2"/>
  <c r="AA736" i="2" s="1"/>
  <c r="R735" i="2"/>
  <c r="Z735" i="2"/>
  <c r="AA735" i="2" s="1"/>
  <c r="R734" i="2"/>
  <c r="Z734" i="2"/>
  <c r="AA734" i="2" s="1"/>
  <c r="R733" i="2"/>
  <c r="Z733" i="2"/>
  <c r="AA733" i="2" s="1"/>
  <c r="R732" i="2"/>
  <c r="Z732" i="2"/>
  <c r="AA732" i="2" s="1"/>
  <c r="R731" i="2"/>
  <c r="Z731" i="2"/>
  <c r="AA731" i="2" s="1"/>
  <c r="R730" i="2"/>
  <c r="Z730" i="2"/>
  <c r="AA730" i="2" s="1"/>
  <c r="R729" i="2"/>
  <c r="Z729" i="2"/>
  <c r="AA729" i="2" s="1"/>
  <c r="R728" i="2"/>
  <c r="Z728" i="2"/>
  <c r="AA728" i="2" s="1"/>
  <c r="R727" i="2"/>
  <c r="Z727" i="2"/>
  <c r="AA727" i="2" s="1"/>
  <c r="R726" i="2"/>
  <c r="Z726" i="2"/>
  <c r="AA726" i="2" s="1"/>
  <c r="R725" i="2"/>
  <c r="Z725" i="2"/>
  <c r="AA725" i="2" s="1"/>
  <c r="R724" i="2"/>
  <c r="Z724" i="2"/>
  <c r="AA724" i="2" s="1"/>
  <c r="R723" i="2"/>
  <c r="Z723" i="2"/>
  <c r="AA723" i="2" s="1"/>
  <c r="R722" i="2"/>
  <c r="Z722" i="2"/>
  <c r="AA722" i="2" s="1"/>
  <c r="R721" i="2"/>
  <c r="Z721" i="2"/>
  <c r="AA721" i="2" s="1"/>
  <c r="R720" i="2"/>
  <c r="Z720" i="2"/>
  <c r="AA720" i="2" s="1"/>
  <c r="R719" i="2"/>
  <c r="Z719" i="2"/>
  <c r="AA719" i="2" s="1"/>
  <c r="R718" i="2"/>
  <c r="Z718" i="2"/>
  <c r="AA718" i="2" s="1"/>
  <c r="R717" i="2"/>
  <c r="Z717" i="2"/>
  <c r="AA717" i="2" s="1"/>
  <c r="R716" i="2"/>
  <c r="Z716" i="2"/>
  <c r="AA716" i="2" s="1"/>
  <c r="R715" i="2"/>
  <c r="Z715" i="2"/>
  <c r="AA715" i="2" s="1"/>
  <c r="R714" i="2"/>
  <c r="Z714" i="2"/>
  <c r="AA714" i="2" s="1"/>
  <c r="R713" i="2"/>
  <c r="Z713" i="2"/>
  <c r="AA713" i="2" s="1"/>
  <c r="R712" i="2"/>
  <c r="Z712" i="2"/>
  <c r="AA712" i="2" s="1"/>
  <c r="R711" i="2"/>
  <c r="Z711" i="2"/>
  <c r="AA711" i="2" s="1"/>
  <c r="R710" i="2"/>
  <c r="Z710" i="2"/>
  <c r="AA710" i="2" s="1"/>
  <c r="R709" i="2"/>
  <c r="Z709" i="2"/>
  <c r="AA709" i="2" s="1"/>
  <c r="R708" i="2"/>
  <c r="Z708" i="2"/>
  <c r="AA708" i="2" s="1"/>
  <c r="R707" i="2"/>
  <c r="Z707" i="2"/>
  <c r="AA707" i="2" s="1"/>
  <c r="R706" i="2"/>
  <c r="Z706" i="2"/>
  <c r="AA706" i="2" s="1"/>
  <c r="R705" i="2"/>
  <c r="Z705" i="2"/>
  <c r="AA705" i="2" s="1"/>
  <c r="R704" i="2"/>
  <c r="Z704" i="2"/>
  <c r="AA704" i="2" s="1"/>
  <c r="R703" i="2"/>
  <c r="Z703" i="2"/>
  <c r="AA703" i="2" s="1"/>
  <c r="R702" i="2"/>
  <c r="Z702" i="2"/>
  <c r="AA702" i="2" s="1"/>
  <c r="R701" i="2"/>
  <c r="Z701" i="2"/>
  <c r="AA701" i="2" s="1"/>
  <c r="R700" i="2"/>
  <c r="Z700" i="2"/>
  <c r="AA700" i="2" s="1"/>
  <c r="R699" i="2"/>
  <c r="Z699" i="2"/>
  <c r="AA699" i="2" s="1"/>
  <c r="R698" i="2"/>
  <c r="Z698" i="2"/>
  <c r="AA698" i="2" s="1"/>
  <c r="R697" i="2"/>
  <c r="Z697" i="2"/>
  <c r="AA697" i="2" s="1"/>
  <c r="R696" i="2"/>
  <c r="Z696" i="2"/>
  <c r="AA696" i="2" s="1"/>
  <c r="R695" i="2"/>
  <c r="Z695" i="2"/>
  <c r="AA695" i="2" s="1"/>
  <c r="R694" i="2"/>
  <c r="Z694" i="2"/>
  <c r="AA694" i="2" s="1"/>
  <c r="R693" i="2"/>
  <c r="Z693" i="2"/>
  <c r="AA693" i="2" s="1"/>
  <c r="R692" i="2"/>
  <c r="Z692" i="2"/>
  <c r="AA692" i="2" s="1"/>
  <c r="R691" i="2"/>
  <c r="Z691" i="2"/>
  <c r="AA691" i="2" s="1"/>
  <c r="R690" i="2"/>
  <c r="Z690" i="2"/>
  <c r="AA690" i="2" s="1"/>
  <c r="R689" i="2"/>
  <c r="Z689" i="2"/>
  <c r="AA689" i="2" s="1"/>
  <c r="R688" i="2"/>
  <c r="Z688" i="2"/>
  <c r="AA688" i="2" s="1"/>
  <c r="R687" i="2"/>
  <c r="Z687" i="2"/>
  <c r="AA687" i="2" s="1"/>
  <c r="R686" i="2"/>
  <c r="Z686" i="2"/>
  <c r="AA686" i="2" s="1"/>
  <c r="R685" i="2"/>
  <c r="Z685" i="2"/>
  <c r="AA685" i="2" s="1"/>
  <c r="R684" i="2"/>
  <c r="Z684" i="2"/>
  <c r="AA684" i="2" s="1"/>
  <c r="R683" i="2"/>
  <c r="Z683" i="2"/>
  <c r="AA683" i="2" s="1"/>
  <c r="R682" i="2"/>
  <c r="Z682" i="2"/>
  <c r="AA682" i="2" s="1"/>
  <c r="R681" i="2"/>
  <c r="Z681" i="2"/>
  <c r="AA681" i="2" s="1"/>
  <c r="R680" i="2"/>
  <c r="Z680" i="2"/>
  <c r="AA680" i="2" s="1"/>
  <c r="R679" i="2"/>
  <c r="Z679" i="2"/>
  <c r="AA679" i="2" s="1"/>
  <c r="R678" i="2"/>
  <c r="Z678" i="2"/>
  <c r="AA678" i="2" s="1"/>
  <c r="R677" i="2"/>
  <c r="Z677" i="2"/>
  <c r="AA677" i="2" s="1"/>
  <c r="R676" i="2"/>
  <c r="Z676" i="2"/>
  <c r="AA676" i="2" s="1"/>
  <c r="R675" i="2"/>
  <c r="Z675" i="2"/>
  <c r="AA675" i="2" s="1"/>
  <c r="R674" i="2"/>
  <c r="Z674" i="2"/>
  <c r="AA674" i="2" s="1"/>
  <c r="R673" i="2"/>
  <c r="Z673" i="2"/>
  <c r="AA673" i="2" s="1"/>
  <c r="R672" i="2"/>
  <c r="Z672" i="2"/>
  <c r="AA672" i="2" s="1"/>
  <c r="R671" i="2"/>
  <c r="Z671" i="2"/>
  <c r="AA671" i="2" s="1"/>
  <c r="R670" i="2"/>
  <c r="Z670" i="2"/>
  <c r="AA670" i="2" s="1"/>
  <c r="R669" i="2"/>
  <c r="Z669" i="2"/>
  <c r="AA669" i="2" s="1"/>
  <c r="R668" i="2"/>
  <c r="Z668" i="2"/>
  <c r="AA668" i="2" s="1"/>
  <c r="R667" i="2"/>
  <c r="Z667" i="2"/>
  <c r="AA667" i="2" s="1"/>
  <c r="R666" i="2"/>
  <c r="Z666" i="2"/>
  <c r="AA666" i="2" s="1"/>
  <c r="R665" i="2"/>
  <c r="Z665" i="2"/>
  <c r="AA665" i="2" s="1"/>
  <c r="R664" i="2"/>
  <c r="Z664" i="2"/>
  <c r="AA664" i="2" s="1"/>
  <c r="R663" i="2"/>
  <c r="Z663" i="2"/>
  <c r="AA663" i="2" s="1"/>
  <c r="R662" i="2"/>
  <c r="Z662" i="2"/>
  <c r="AA662" i="2" s="1"/>
  <c r="R661" i="2"/>
  <c r="Z661" i="2"/>
  <c r="AA661" i="2" s="1"/>
  <c r="R660" i="2"/>
  <c r="Z660" i="2"/>
  <c r="AA660" i="2" s="1"/>
  <c r="R659" i="2"/>
  <c r="Z659" i="2"/>
  <c r="AA659" i="2" s="1"/>
  <c r="R658" i="2"/>
  <c r="Z658" i="2"/>
  <c r="AA658" i="2" s="1"/>
  <c r="R657" i="2"/>
  <c r="Z657" i="2"/>
  <c r="AA657" i="2" s="1"/>
  <c r="R656" i="2"/>
  <c r="Z656" i="2"/>
  <c r="AA656" i="2" s="1"/>
  <c r="R655" i="2"/>
  <c r="Z655" i="2"/>
  <c r="AA655" i="2" s="1"/>
  <c r="R654" i="2"/>
  <c r="Z654" i="2"/>
  <c r="AA654" i="2" s="1"/>
  <c r="R653" i="2"/>
  <c r="Z653" i="2"/>
  <c r="AA653" i="2" s="1"/>
  <c r="R652" i="2"/>
  <c r="Z652" i="2"/>
  <c r="AA652" i="2" s="1"/>
  <c r="R651" i="2"/>
  <c r="Z651" i="2"/>
  <c r="AA651" i="2" s="1"/>
  <c r="R650" i="2"/>
  <c r="Z650" i="2"/>
  <c r="AA650" i="2" s="1"/>
  <c r="R649" i="2"/>
  <c r="Z649" i="2"/>
  <c r="AA649" i="2" s="1"/>
  <c r="R648" i="2"/>
  <c r="Z648" i="2"/>
  <c r="AA648" i="2" s="1"/>
  <c r="R647" i="2"/>
  <c r="Z647" i="2"/>
  <c r="AA647" i="2" s="1"/>
  <c r="R646" i="2"/>
  <c r="Z646" i="2"/>
  <c r="AA646" i="2" s="1"/>
  <c r="R645" i="2"/>
  <c r="Z645" i="2"/>
  <c r="AA645" i="2" s="1"/>
  <c r="R644" i="2"/>
  <c r="Z644" i="2"/>
  <c r="AA644" i="2" s="1"/>
  <c r="R643" i="2"/>
  <c r="Z643" i="2"/>
  <c r="AA643" i="2" s="1"/>
  <c r="R642" i="2"/>
  <c r="Z642" i="2"/>
  <c r="AA642" i="2" s="1"/>
  <c r="R641" i="2"/>
  <c r="Z641" i="2"/>
  <c r="AA641" i="2" s="1"/>
  <c r="R640" i="2"/>
  <c r="Z640" i="2"/>
  <c r="AA640" i="2" s="1"/>
  <c r="R639" i="2"/>
  <c r="Z639" i="2"/>
  <c r="AA639" i="2" s="1"/>
  <c r="R638" i="2"/>
  <c r="Z638" i="2"/>
  <c r="AA638" i="2" s="1"/>
  <c r="R637" i="2"/>
  <c r="Z637" i="2"/>
  <c r="AA637" i="2" s="1"/>
  <c r="R636" i="2"/>
  <c r="Z636" i="2"/>
  <c r="AA636" i="2" s="1"/>
  <c r="R635" i="2"/>
  <c r="Z635" i="2"/>
  <c r="AA635" i="2" s="1"/>
  <c r="R634" i="2"/>
  <c r="Z634" i="2"/>
  <c r="AA634" i="2" s="1"/>
  <c r="R633" i="2"/>
  <c r="Z633" i="2"/>
  <c r="AA633" i="2" s="1"/>
  <c r="R632" i="2"/>
  <c r="Z632" i="2"/>
  <c r="AA632" i="2" s="1"/>
  <c r="R631" i="2"/>
  <c r="Z631" i="2"/>
  <c r="AA631" i="2" s="1"/>
  <c r="R630" i="2"/>
  <c r="Z630" i="2"/>
  <c r="AA630" i="2" s="1"/>
  <c r="R629" i="2"/>
  <c r="Z629" i="2"/>
  <c r="AA629" i="2" s="1"/>
  <c r="R628" i="2"/>
  <c r="Z628" i="2"/>
  <c r="AA628" i="2" s="1"/>
  <c r="R627" i="2"/>
  <c r="Z627" i="2"/>
  <c r="AA627" i="2" s="1"/>
  <c r="R626" i="2"/>
  <c r="Z626" i="2"/>
  <c r="AA626" i="2" s="1"/>
  <c r="R625" i="2"/>
  <c r="Z625" i="2"/>
  <c r="AA625" i="2" s="1"/>
  <c r="R624" i="2"/>
  <c r="Z624" i="2"/>
  <c r="AA624" i="2" s="1"/>
  <c r="R623" i="2"/>
  <c r="Z623" i="2"/>
  <c r="AA623" i="2" s="1"/>
  <c r="R622" i="2"/>
  <c r="Z622" i="2"/>
  <c r="AA622" i="2" s="1"/>
  <c r="R621" i="2"/>
  <c r="Z621" i="2"/>
  <c r="AA621" i="2" s="1"/>
  <c r="R620" i="2"/>
  <c r="Z620" i="2"/>
  <c r="AA620" i="2" s="1"/>
  <c r="R619" i="2"/>
  <c r="Z619" i="2"/>
  <c r="AA619" i="2" s="1"/>
  <c r="R618" i="2"/>
  <c r="Z618" i="2"/>
  <c r="AA618" i="2" s="1"/>
  <c r="R617" i="2"/>
  <c r="Z617" i="2"/>
  <c r="AA617" i="2" s="1"/>
  <c r="R616" i="2"/>
  <c r="Z616" i="2"/>
  <c r="AA616" i="2" s="1"/>
  <c r="R615" i="2"/>
  <c r="Z615" i="2"/>
  <c r="AA615" i="2" s="1"/>
  <c r="R614" i="2"/>
  <c r="Z614" i="2"/>
  <c r="AA614" i="2" s="1"/>
  <c r="R613" i="2"/>
  <c r="Z613" i="2"/>
  <c r="AA613" i="2" s="1"/>
  <c r="R612" i="2"/>
  <c r="Z612" i="2"/>
  <c r="AA612" i="2" s="1"/>
  <c r="R611" i="2"/>
  <c r="Z611" i="2"/>
  <c r="AA611" i="2" s="1"/>
  <c r="R610" i="2"/>
  <c r="Z610" i="2"/>
  <c r="AA610" i="2" s="1"/>
  <c r="R609" i="2"/>
  <c r="Z609" i="2"/>
  <c r="AA609" i="2" s="1"/>
  <c r="R608" i="2"/>
  <c r="Z608" i="2"/>
  <c r="AA608" i="2" s="1"/>
  <c r="R607" i="2"/>
  <c r="Z607" i="2"/>
  <c r="AA607" i="2" s="1"/>
  <c r="R606" i="2"/>
  <c r="Z606" i="2"/>
  <c r="AA606" i="2" s="1"/>
  <c r="R605" i="2"/>
  <c r="Z605" i="2"/>
  <c r="AA605" i="2" s="1"/>
  <c r="R604" i="2"/>
  <c r="Z604" i="2"/>
  <c r="AA604" i="2" s="1"/>
  <c r="R603" i="2"/>
  <c r="Z603" i="2"/>
  <c r="AA603" i="2" s="1"/>
  <c r="R602" i="2"/>
  <c r="Z602" i="2"/>
  <c r="AA602" i="2" s="1"/>
  <c r="R601" i="2"/>
  <c r="Z601" i="2"/>
  <c r="AA601" i="2" s="1"/>
  <c r="R600" i="2"/>
  <c r="Z600" i="2"/>
  <c r="AA600" i="2" s="1"/>
  <c r="R599" i="2"/>
  <c r="Z599" i="2"/>
  <c r="AA599" i="2" s="1"/>
  <c r="R598" i="2"/>
  <c r="Z598" i="2"/>
  <c r="AA598" i="2" s="1"/>
  <c r="R597" i="2"/>
  <c r="Z597" i="2"/>
  <c r="AA597" i="2" s="1"/>
  <c r="R596" i="2"/>
  <c r="Z596" i="2"/>
  <c r="AA596" i="2" s="1"/>
  <c r="R595" i="2"/>
  <c r="Z595" i="2"/>
  <c r="AA595" i="2" s="1"/>
  <c r="R594" i="2"/>
  <c r="Z594" i="2"/>
  <c r="AA594" i="2" s="1"/>
  <c r="R593" i="2"/>
  <c r="Z593" i="2"/>
  <c r="AA593" i="2" s="1"/>
  <c r="R592" i="2"/>
  <c r="Z592" i="2"/>
  <c r="AA592" i="2" s="1"/>
  <c r="R591" i="2"/>
  <c r="Z591" i="2"/>
  <c r="AA591" i="2" s="1"/>
  <c r="R590" i="2"/>
  <c r="Z590" i="2"/>
  <c r="AA590" i="2" s="1"/>
  <c r="R589" i="2"/>
  <c r="Z589" i="2"/>
  <c r="AA589" i="2" s="1"/>
  <c r="R588" i="2"/>
  <c r="Z588" i="2"/>
  <c r="AA588" i="2" s="1"/>
  <c r="R587" i="2"/>
  <c r="Z587" i="2"/>
  <c r="AA587" i="2" s="1"/>
  <c r="R586" i="2"/>
  <c r="Z586" i="2"/>
  <c r="AA586" i="2" s="1"/>
  <c r="R585" i="2"/>
  <c r="Z585" i="2"/>
  <c r="AA585" i="2" s="1"/>
  <c r="R584" i="2"/>
  <c r="Z584" i="2"/>
  <c r="AA584" i="2" s="1"/>
  <c r="R583" i="2"/>
  <c r="Z583" i="2"/>
  <c r="AA583" i="2" s="1"/>
  <c r="R582" i="2"/>
  <c r="Z582" i="2"/>
  <c r="AA582" i="2" s="1"/>
  <c r="R581" i="2"/>
  <c r="Z581" i="2"/>
  <c r="AA581" i="2" s="1"/>
  <c r="R580" i="2"/>
  <c r="Z580" i="2"/>
  <c r="AA580" i="2" s="1"/>
  <c r="R579" i="2"/>
  <c r="Z579" i="2"/>
  <c r="AA579" i="2" s="1"/>
  <c r="R578" i="2"/>
  <c r="Z578" i="2"/>
  <c r="AA578" i="2" s="1"/>
  <c r="R577" i="2"/>
  <c r="Z577" i="2"/>
  <c r="AA577" i="2" s="1"/>
  <c r="R576" i="2"/>
  <c r="Z576" i="2"/>
  <c r="AA576" i="2" s="1"/>
  <c r="R575" i="2"/>
  <c r="Z575" i="2"/>
  <c r="AA575" i="2" s="1"/>
  <c r="R574" i="2"/>
  <c r="Z574" i="2"/>
  <c r="AA574" i="2" s="1"/>
  <c r="R573" i="2"/>
  <c r="Z573" i="2"/>
  <c r="AA573" i="2" s="1"/>
  <c r="R572" i="2"/>
  <c r="Z572" i="2"/>
  <c r="AA572" i="2" s="1"/>
  <c r="R571" i="2"/>
  <c r="Z571" i="2"/>
  <c r="AA571" i="2" s="1"/>
  <c r="R570" i="2"/>
  <c r="Z570" i="2"/>
  <c r="AA570" i="2" s="1"/>
  <c r="R569" i="2"/>
  <c r="Z569" i="2"/>
  <c r="AA569" i="2" s="1"/>
  <c r="R568" i="2"/>
  <c r="Z568" i="2"/>
  <c r="AA568" i="2" s="1"/>
  <c r="R567" i="2"/>
  <c r="Z567" i="2"/>
  <c r="AA567" i="2" s="1"/>
  <c r="R566" i="2"/>
  <c r="Z566" i="2"/>
  <c r="AA566" i="2" s="1"/>
  <c r="R565" i="2"/>
  <c r="Z565" i="2"/>
  <c r="AA565" i="2" s="1"/>
  <c r="R564" i="2"/>
  <c r="Z564" i="2"/>
  <c r="AA564" i="2" s="1"/>
  <c r="R563" i="2"/>
  <c r="Z563" i="2"/>
  <c r="AA563" i="2" s="1"/>
  <c r="R562" i="2"/>
  <c r="Z562" i="2"/>
  <c r="AA562" i="2" s="1"/>
  <c r="R561" i="2"/>
  <c r="Z561" i="2"/>
  <c r="AA561" i="2" s="1"/>
  <c r="R560" i="2"/>
  <c r="Z560" i="2"/>
  <c r="AA560" i="2" s="1"/>
  <c r="R559" i="2"/>
  <c r="Z559" i="2"/>
  <c r="AA559" i="2" s="1"/>
  <c r="R558" i="2"/>
  <c r="Z558" i="2"/>
  <c r="AA558" i="2" s="1"/>
  <c r="R557" i="2"/>
  <c r="Z557" i="2"/>
  <c r="AA557" i="2" s="1"/>
  <c r="R556" i="2"/>
  <c r="Z556" i="2"/>
  <c r="AA556" i="2" s="1"/>
  <c r="R555" i="2"/>
  <c r="Z555" i="2"/>
  <c r="AA555" i="2" s="1"/>
  <c r="R554" i="2"/>
  <c r="Z554" i="2"/>
  <c r="AA554" i="2" s="1"/>
  <c r="R553" i="2"/>
  <c r="Z553" i="2"/>
  <c r="AA553" i="2" s="1"/>
  <c r="R552" i="2"/>
  <c r="Z552" i="2"/>
  <c r="AA552" i="2" s="1"/>
  <c r="R551" i="2"/>
  <c r="Z551" i="2"/>
  <c r="AA551" i="2" s="1"/>
  <c r="R550" i="2"/>
  <c r="Z550" i="2"/>
  <c r="AA550" i="2" s="1"/>
  <c r="R549" i="2"/>
  <c r="Z549" i="2"/>
  <c r="AA549" i="2" s="1"/>
  <c r="R548" i="2"/>
  <c r="Z548" i="2"/>
  <c r="AA548" i="2" s="1"/>
  <c r="R547" i="2"/>
  <c r="Z547" i="2"/>
  <c r="AA547" i="2" s="1"/>
  <c r="R546" i="2"/>
  <c r="Z546" i="2"/>
  <c r="AA546" i="2" s="1"/>
  <c r="R545" i="2"/>
  <c r="Z545" i="2"/>
  <c r="AA545" i="2" s="1"/>
  <c r="R544" i="2"/>
  <c r="Z544" i="2"/>
  <c r="AA544" i="2" s="1"/>
  <c r="R543" i="2"/>
  <c r="Z543" i="2"/>
  <c r="AA543" i="2" s="1"/>
  <c r="R542" i="2"/>
  <c r="Z542" i="2"/>
  <c r="AA542" i="2" s="1"/>
  <c r="R541" i="2"/>
  <c r="Z541" i="2"/>
  <c r="AA541" i="2" s="1"/>
  <c r="R540" i="2"/>
  <c r="Z540" i="2"/>
  <c r="AA540" i="2" s="1"/>
  <c r="R539" i="2"/>
  <c r="Z539" i="2"/>
  <c r="AA539" i="2" s="1"/>
  <c r="R538" i="2"/>
  <c r="Z538" i="2"/>
  <c r="AA538" i="2" s="1"/>
  <c r="R537" i="2"/>
  <c r="Z537" i="2"/>
  <c r="AA537" i="2" s="1"/>
  <c r="R536" i="2"/>
  <c r="Z536" i="2"/>
  <c r="AA536" i="2" s="1"/>
  <c r="R535" i="2"/>
  <c r="Z535" i="2"/>
  <c r="AA535" i="2" s="1"/>
  <c r="R534" i="2"/>
  <c r="Z534" i="2"/>
  <c r="AA534" i="2" s="1"/>
  <c r="R533" i="2"/>
  <c r="Z533" i="2"/>
  <c r="AA533" i="2" s="1"/>
  <c r="R532" i="2"/>
  <c r="Z532" i="2"/>
  <c r="AA532" i="2" s="1"/>
  <c r="R531" i="2"/>
  <c r="Z531" i="2"/>
  <c r="AA531" i="2" s="1"/>
  <c r="R530" i="2"/>
  <c r="Z530" i="2"/>
  <c r="AA530" i="2" s="1"/>
  <c r="R529" i="2"/>
  <c r="Z529" i="2"/>
  <c r="AA529" i="2" s="1"/>
  <c r="R528" i="2"/>
  <c r="Z528" i="2"/>
  <c r="AA528" i="2" s="1"/>
  <c r="R527" i="2"/>
  <c r="Z527" i="2"/>
  <c r="AA527" i="2" s="1"/>
  <c r="R526" i="2"/>
  <c r="Z526" i="2"/>
  <c r="AA526" i="2" s="1"/>
  <c r="R525" i="2"/>
  <c r="Z525" i="2"/>
  <c r="AA525" i="2" s="1"/>
  <c r="R524" i="2"/>
  <c r="Z524" i="2"/>
  <c r="AA524" i="2" s="1"/>
  <c r="R523" i="2"/>
  <c r="Z523" i="2"/>
  <c r="AA523" i="2" s="1"/>
  <c r="R522" i="2"/>
  <c r="Z522" i="2"/>
  <c r="AA522" i="2" s="1"/>
  <c r="R521" i="2"/>
  <c r="Z521" i="2"/>
  <c r="AA521" i="2" s="1"/>
  <c r="R520" i="2"/>
  <c r="Z520" i="2"/>
  <c r="AA520" i="2" s="1"/>
  <c r="R519" i="2"/>
  <c r="Z519" i="2"/>
  <c r="AA519" i="2" s="1"/>
  <c r="R518" i="2"/>
  <c r="Z518" i="2"/>
  <c r="AA518" i="2" s="1"/>
  <c r="R517" i="2"/>
  <c r="Z517" i="2"/>
  <c r="AA517" i="2" s="1"/>
  <c r="R516" i="2"/>
  <c r="Z516" i="2"/>
  <c r="AA516" i="2" s="1"/>
  <c r="R515" i="2"/>
  <c r="Z515" i="2"/>
  <c r="AA515" i="2" s="1"/>
  <c r="R514" i="2"/>
  <c r="Z514" i="2"/>
  <c r="AA514" i="2" s="1"/>
  <c r="R513" i="2"/>
  <c r="Z513" i="2"/>
  <c r="AA513" i="2" s="1"/>
  <c r="R512" i="2"/>
  <c r="Z512" i="2"/>
  <c r="AA512" i="2" s="1"/>
  <c r="R511" i="2"/>
  <c r="Z511" i="2"/>
  <c r="AA511" i="2" s="1"/>
  <c r="R510" i="2"/>
  <c r="Z510" i="2"/>
  <c r="AA510" i="2" s="1"/>
  <c r="R509" i="2"/>
  <c r="Z509" i="2"/>
  <c r="AA509" i="2" s="1"/>
  <c r="R508" i="2"/>
  <c r="Z508" i="2"/>
  <c r="AA508" i="2" s="1"/>
  <c r="R507" i="2"/>
  <c r="Z507" i="2"/>
  <c r="AA507" i="2" s="1"/>
  <c r="R506" i="2"/>
  <c r="Z506" i="2"/>
  <c r="AA506" i="2" s="1"/>
  <c r="R505" i="2"/>
  <c r="Z505" i="2"/>
  <c r="AA505" i="2" s="1"/>
  <c r="R504" i="2"/>
  <c r="Z504" i="2"/>
  <c r="AA504" i="2" s="1"/>
  <c r="R503" i="2"/>
  <c r="Z503" i="2"/>
  <c r="AA503" i="2" s="1"/>
  <c r="R502" i="2"/>
  <c r="Z502" i="2"/>
  <c r="AA502" i="2" s="1"/>
  <c r="R501" i="2"/>
  <c r="Z501" i="2"/>
  <c r="AA501" i="2" s="1"/>
  <c r="R500" i="2"/>
  <c r="Z500" i="2"/>
  <c r="AA500" i="2" s="1"/>
  <c r="R499" i="2"/>
  <c r="Z499" i="2"/>
  <c r="AA499" i="2" s="1"/>
  <c r="R498" i="2"/>
  <c r="Z498" i="2"/>
  <c r="AA498" i="2" s="1"/>
  <c r="R497" i="2"/>
  <c r="Z497" i="2"/>
  <c r="AA497" i="2" s="1"/>
  <c r="R496" i="2"/>
  <c r="Z496" i="2"/>
  <c r="AA496" i="2" s="1"/>
  <c r="R495" i="2"/>
  <c r="Z495" i="2"/>
  <c r="AA495" i="2" s="1"/>
  <c r="R494" i="2"/>
  <c r="Z494" i="2"/>
  <c r="AA494" i="2" s="1"/>
  <c r="R493" i="2"/>
  <c r="Z493" i="2"/>
  <c r="AA493" i="2" s="1"/>
  <c r="R492" i="2"/>
  <c r="Z492" i="2"/>
  <c r="AA492" i="2" s="1"/>
  <c r="R491" i="2"/>
  <c r="Z491" i="2"/>
  <c r="AA491" i="2" s="1"/>
  <c r="R490" i="2"/>
  <c r="Z490" i="2"/>
  <c r="AA490" i="2" s="1"/>
  <c r="R489" i="2"/>
  <c r="Z489" i="2"/>
  <c r="AA489" i="2" s="1"/>
  <c r="R488" i="2"/>
  <c r="Z488" i="2"/>
  <c r="AA488" i="2" s="1"/>
  <c r="R487" i="2"/>
  <c r="Z487" i="2"/>
  <c r="AA487" i="2" s="1"/>
  <c r="R486" i="2"/>
  <c r="Z486" i="2"/>
  <c r="AA486" i="2" s="1"/>
  <c r="R485" i="2"/>
  <c r="Z485" i="2"/>
  <c r="AA485" i="2" s="1"/>
  <c r="R484" i="2"/>
  <c r="Z484" i="2"/>
  <c r="AA484" i="2" s="1"/>
  <c r="R483" i="2"/>
  <c r="Z483" i="2"/>
  <c r="AA483" i="2" s="1"/>
  <c r="R482" i="2"/>
  <c r="Z482" i="2"/>
  <c r="AA482" i="2" s="1"/>
  <c r="R481" i="2"/>
  <c r="Z481" i="2"/>
  <c r="AA481" i="2" s="1"/>
  <c r="R480" i="2"/>
  <c r="Z480" i="2"/>
  <c r="AA480" i="2" s="1"/>
  <c r="R479" i="2"/>
  <c r="Z479" i="2"/>
  <c r="AA479" i="2" s="1"/>
  <c r="R478" i="2"/>
  <c r="Z478" i="2"/>
  <c r="AA478" i="2" s="1"/>
  <c r="R477" i="2"/>
  <c r="Z477" i="2"/>
  <c r="AA477" i="2" s="1"/>
  <c r="R476" i="2"/>
  <c r="Z476" i="2"/>
  <c r="AA476" i="2" s="1"/>
  <c r="R475" i="2"/>
  <c r="Z475" i="2"/>
  <c r="AA475" i="2" s="1"/>
  <c r="R474" i="2"/>
  <c r="Z474" i="2"/>
  <c r="AA474" i="2" s="1"/>
  <c r="R473" i="2"/>
  <c r="Z473" i="2"/>
  <c r="AA473" i="2" s="1"/>
  <c r="R472" i="2"/>
  <c r="Z472" i="2"/>
  <c r="AA472" i="2" s="1"/>
  <c r="R471" i="2"/>
  <c r="Z471" i="2"/>
  <c r="AA471" i="2" s="1"/>
  <c r="R470" i="2"/>
  <c r="Z470" i="2"/>
  <c r="AA470" i="2" s="1"/>
  <c r="R469" i="2"/>
  <c r="Z469" i="2"/>
  <c r="AA469" i="2" s="1"/>
  <c r="R468" i="2"/>
  <c r="Z468" i="2"/>
  <c r="AA468" i="2" s="1"/>
  <c r="R467" i="2"/>
  <c r="Z467" i="2"/>
  <c r="AA467" i="2" s="1"/>
  <c r="R466" i="2"/>
  <c r="Z466" i="2"/>
  <c r="AA466" i="2" s="1"/>
  <c r="R465" i="2"/>
  <c r="Z465" i="2"/>
  <c r="AA465" i="2" s="1"/>
  <c r="R464" i="2"/>
  <c r="Z464" i="2"/>
  <c r="AA464" i="2" s="1"/>
  <c r="R463" i="2"/>
  <c r="Z463" i="2"/>
  <c r="AA463" i="2" s="1"/>
  <c r="R462" i="2"/>
  <c r="Z462" i="2"/>
  <c r="AA462" i="2" s="1"/>
  <c r="R461" i="2"/>
  <c r="Z461" i="2"/>
  <c r="AA461" i="2" s="1"/>
  <c r="R460" i="2"/>
  <c r="Z460" i="2"/>
  <c r="AA460" i="2" s="1"/>
  <c r="R459" i="2"/>
  <c r="Z459" i="2"/>
  <c r="AA459" i="2" s="1"/>
  <c r="R458" i="2"/>
  <c r="Z458" i="2"/>
  <c r="AA458" i="2" s="1"/>
  <c r="R457" i="2"/>
  <c r="Z457" i="2"/>
  <c r="AA457" i="2" s="1"/>
  <c r="R456" i="2"/>
  <c r="Z456" i="2"/>
  <c r="AA456" i="2" s="1"/>
  <c r="R455" i="2"/>
  <c r="Z455" i="2"/>
  <c r="AA455" i="2" s="1"/>
  <c r="R454" i="2"/>
  <c r="Z454" i="2"/>
  <c r="AA454" i="2" s="1"/>
  <c r="R453" i="2"/>
  <c r="Z453" i="2"/>
  <c r="AA453" i="2" s="1"/>
  <c r="R452" i="2"/>
  <c r="Z452" i="2"/>
  <c r="AA452" i="2" s="1"/>
  <c r="R451" i="2"/>
  <c r="Z451" i="2"/>
  <c r="AA451" i="2" s="1"/>
  <c r="R450" i="2"/>
  <c r="Z450" i="2"/>
  <c r="AA450" i="2" s="1"/>
  <c r="R449" i="2"/>
  <c r="Z449" i="2"/>
  <c r="AA449" i="2" s="1"/>
  <c r="R448" i="2"/>
  <c r="Z448" i="2"/>
  <c r="AA448" i="2" s="1"/>
  <c r="R447" i="2"/>
  <c r="Z447" i="2"/>
  <c r="AA447" i="2" s="1"/>
  <c r="R446" i="2"/>
  <c r="Z446" i="2"/>
  <c r="AA446" i="2" s="1"/>
  <c r="R445" i="2"/>
  <c r="Z445" i="2"/>
  <c r="AA445" i="2" s="1"/>
  <c r="R444" i="2"/>
  <c r="Z444" i="2"/>
  <c r="AA444" i="2" s="1"/>
  <c r="R443" i="2"/>
  <c r="Z443" i="2"/>
  <c r="AA443" i="2" s="1"/>
  <c r="R442" i="2"/>
  <c r="Z442" i="2"/>
  <c r="AA442" i="2" s="1"/>
  <c r="R441" i="2"/>
  <c r="Z441" i="2"/>
  <c r="AA441" i="2" s="1"/>
  <c r="R440" i="2"/>
  <c r="Z440" i="2"/>
  <c r="AA440" i="2" s="1"/>
  <c r="R439" i="2"/>
  <c r="Z439" i="2"/>
  <c r="AA439" i="2" s="1"/>
  <c r="R438" i="2"/>
  <c r="Z438" i="2"/>
  <c r="AA438" i="2" s="1"/>
  <c r="R437" i="2"/>
  <c r="Z437" i="2"/>
  <c r="AA437" i="2" s="1"/>
  <c r="R436" i="2"/>
  <c r="Z436" i="2"/>
  <c r="AA436" i="2" s="1"/>
  <c r="R435" i="2"/>
  <c r="Z435" i="2"/>
  <c r="AA435" i="2" s="1"/>
  <c r="R434" i="2"/>
  <c r="Z434" i="2"/>
  <c r="AA434" i="2" s="1"/>
  <c r="R433" i="2"/>
  <c r="Z433" i="2"/>
  <c r="AA433" i="2" s="1"/>
  <c r="R432" i="2"/>
  <c r="Z432" i="2"/>
  <c r="AA432" i="2" s="1"/>
  <c r="R431" i="2"/>
  <c r="Z431" i="2"/>
  <c r="AA431" i="2" s="1"/>
  <c r="R430" i="2"/>
  <c r="Z430" i="2"/>
  <c r="AA430" i="2" s="1"/>
  <c r="R429" i="2"/>
  <c r="Z429" i="2"/>
  <c r="AA429" i="2" s="1"/>
  <c r="R428" i="2"/>
  <c r="Z428" i="2"/>
  <c r="AA428" i="2" s="1"/>
  <c r="R427" i="2"/>
  <c r="Z427" i="2"/>
  <c r="AA427" i="2" s="1"/>
  <c r="R426" i="2"/>
  <c r="Z426" i="2"/>
  <c r="AA426" i="2" s="1"/>
  <c r="R425" i="2"/>
  <c r="Z425" i="2"/>
  <c r="AA425" i="2" s="1"/>
  <c r="R424" i="2"/>
  <c r="Z424" i="2"/>
  <c r="AA424" i="2" s="1"/>
  <c r="R423" i="2"/>
  <c r="Z423" i="2"/>
  <c r="AA423" i="2" s="1"/>
  <c r="R422" i="2"/>
  <c r="Z422" i="2"/>
  <c r="AA422" i="2" s="1"/>
  <c r="R421" i="2"/>
  <c r="Z421" i="2"/>
  <c r="AA421" i="2" s="1"/>
  <c r="R420" i="2"/>
  <c r="Z420" i="2"/>
  <c r="AA420" i="2" s="1"/>
  <c r="R419" i="2"/>
  <c r="Z419" i="2"/>
  <c r="AA419" i="2" s="1"/>
  <c r="R418" i="2"/>
  <c r="Z418" i="2"/>
  <c r="AA418" i="2" s="1"/>
  <c r="R417" i="2"/>
  <c r="Z417" i="2"/>
  <c r="AA417" i="2" s="1"/>
  <c r="R416" i="2"/>
  <c r="Z416" i="2"/>
  <c r="AA416" i="2" s="1"/>
  <c r="R415" i="2"/>
  <c r="Z415" i="2"/>
  <c r="AA415" i="2" s="1"/>
  <c r="R414" i="2"/>
  <c r="Z414" i="2"/>
  <c r="AA414" i="2" s="1"/>
  <c r="R413" i="2"/>
  <c r="Z413" i="2"/>
  <c r="AA413" i="2" s="1"/>
  <c r="R412" i="2"/>
  <c r="Z412" i="2"/>
  <c r="AA412" i="2" s="1"/>
  <c r="R411" i="2"/>
  <c r="Z411" i="2"/>
  <c r="AA411" i="2" s="1"/>
  <c r="R410" i="2"/>
  <c r="Z410" i="2"/>
  <c r="AA410" i="2" s="1"/>
  <c r="R409" i="2"/>
  <c r="Z409" i="2"/>
  <c r="AA409" i="2" s="1"/>
  <c r="R408" i="2"/>
  <c r="Z408" i="2"/>
  <c r="AA408" i="2" s="1"/>
  <c r="R407" i="2"/>
  <c r="Z407" i="2"/>
  <c r="AA407" i="2" s="1"/>
  <c r="R406" i="2"/>
  <c r="Z406" i="2"/>
  <c r="AA406" i="2" s="1"/>
  <c r="R405" i="2"/>
  <c r="Z405" i="2"/>
  <c r="AA405" i="2" s="1"/>
  <c r="R404" i="2"/>
  <c r="Z404" i="2"/>
  <c r="AA404" i="2" s="1"/>
  <c r="R403" i="2"/>
  <c r="Z403" i="2"/>
  <c r="AA403" i="2" s="1"/>
  <c r="R402" i="2"/>
  <c r="Z402" i="2"/>
  <c r="AA402" i="2" s="1"/>
  <c r="R401" i="2"/>
  <c r="Z401" i="2"/>
  <c r="AA401" i="2" s="1"/>
  <c r="R400" i="2"/>
  <c r="Z400" i="2"/>
  <c r="AA400" i="2" s="1"/>
  <c r="R399" i="2"/>
  <c r="Z399" i="2"/>
  <c r="AA399" i="2" s="1"/>
  <c r="R398" i="2"/>
  <c r="Z398" i="2"/>
  <c r="AA398" i="2" s="1"/>
  <c r="R397" i="2"/>
  <c r="Z397" i="2"/>
  <c r="AA397" i="2" s="1"/>
  <c r="R396" i="2"/>
  <c r="Z396" i="2"/>
  <c r="AA396" i="2" s="1"/>
  <c r="R395" i="2"/>
  <c r="Z395" i="2"/>
  <c r="AA395" i="2" s="1"/>
  <c r="R394" i="2"/>
  <c r="Z394" i="2"/>
  <c r="AA394" i="2" s="1"/>
  <c r="R393" i="2"/>
  <c r="Z393" i="2"/>
  <c r="AA393" i="2" s="1"/>
  <c r="R392" i="2"/>
  <c r="Z392" i="2"/>
  <c r="AA392" i="2" s="1"/>
  <c r="R391" i="2"/>
  <c r="Z391" i="2"/>
  <c r="AA391" i="2" s="1"/>
  <c r="R390" i="2"/>
  <c r="Z390" i="2"/>
  <c r="AA390" i="2" s="1"/>
  <c r="R389" i="2"/>
  <c r="Z389" i="2"/>
  <c r="AA389" i="2" s="1"/>
  <c r="R388" i="2"/>
  <c r="Z388" i="2"/>
  <c r="AA388" i="2" s="1"/>
  <c r="R387" i="2"/>
  <c r="Z387" i="2"/>
  <c r="AA387" i="2" s="1"/>
  <c r="R386" i="2"/>
  <c r="Z386" i="2"/>
  <c r="AA386" i="2" s="1"/>
  <c r="R385" i="2"/>
  <c r="Z385" i="2"/>
  <c r="AA385" i="2" s="1"/>
  <c r="R384" i="2"/>
  <c r="Z384" i="2"/>
  <c r="AA384" i="2" s="1"/>
  <c r="R383" i="2"/>
  <c r="Z383" i="2"/>
  <c r="AA383" i="2" s="1"/>
  <c r="R382" i="2"/>
  <c r="Z382" i="2"/>
  <c r="AA382" i="2" s="1"/>
  <c r="R381" i="2"/>
  <c r="Z381" i="2"/>
  <c r="AA381" i="2" s="1"/>
  <c r="R380" i="2"/>
  <c r="Z380" i="2"/>
  <c r="AA380" i="2" s="1"/>
  <c r="R379" i="2"/>
  <c r="Z379" i="2"/>
  <c r="AA379" i="2" s="1"/>
  <c r="R378" i="2"/>
  <c r="Z378" i="2"/>
  <c r="AA378" i="2" s="1"/>
  <c r="R377" i="2"/>
  <c r="Z377" i="2"/>
  <c r="AA377" i="2" s="1"/>
  <c r="R376" i="2"/>
  <c r="Z376" i="2"/>
  <c r="AA376" i="2" s="1"/>
  <c r="R375" i="2"/>
  <c r="Z375" i="2"/>
  <c r="AA375" i="2" s="1"/>
  <c r="R374" i="2"/>
  <c r="Z374" i="2"/>
  <c r="AA374" i="2" s="1"/>
  <c r="R373" i="2"/>
  <c r="Z373" i="2"/>
  <c r="AA373" i="2" s="1"/>
  <c r="R372" i="2"/>
  <c r="Z372" i="2"/>
  <c r="AA372" i="2" s="1"/>
  <c r="R371" i="2"/>
  <c r="Z371" i="2"/>
  <c r="AA371" i="2" s="1"/>
  <c r="R370" i="2"/>
  <c r="Z370" i="2"/>
  <c r="AA370" i="2" s="1"/>
  <c r="R369" i="2"/>
  <c r="Z369" i="2"/>
  <c r="AA369" i="2" s="1"/>
  <c r="R368" i="2"/>
  <c r="Z368" i="2"/>
  <c r="AA368" i="2" s="1"/>
  <c r="R367" i="2"/>
  <c r="Z367" i="2"/>
  <c r="AA367" i="2" s="1"/>
  <c r="R366" i="2"/>
  <c r="Z366" i="2"/>
  <c r="AA366" i="2" s="1"/>
  <c r="R365" i="2"/>
  <c r="Z365" i="2"/>
  <c r="AA365" i="2" s="1"/>
  <c r="R364" i="2"/>
  <c r="Z364" i="2"/>
  <c r="AA364" i="2" s="1"/>
  <c r="R363" i="2"/>
  <c r="Z363" i="2"/>
  <c r="AA363" i="2" s="1"/>
  <c r="R362" i="2"/>
  <c r="Z362" i="2"/>
  <c r="AA362" i="2" s="1"/>
  <c r="R361" i="2"/>
  <c r="Z361" i="2"/>
  <c r="AA361" i="2" s="1"/>
  <c r="R360" i="2"/>
  <c r="Z360" i="2"/>
  <c r="AA360" i="2" s="1"/>
  <c r="R359" i="2"/>
  <c r="Z359" i="2"/>
  <c r="AA359" i="2" s="1"/>
  <c r="R358" i="2"/>
  <c r="Z358" i="2"/>
  <c r="AA358" i="2" s="1"/>
  <c r="R357" i="2"/>
  <c r="Z357" i="2"/>
  <c r="AA357" i="2" s="1"/>
  <c r="R356" i="2"/>
  <c r="Z356" i="2"/>
  <c r="AA356" i="2" s="1"/>
  <c r="R355" i="2"/>
  <c r="Z355" i="2"/>
  <c r="AA355" i="2" s="1"/>
  <c r="R354" i="2"/>
  <c r="Z354" i="2"/>
  <c r="AA354" i="2" s="1"/>
  <c r="R353" i="2"/>
  <c r="Z353" i="2"/>
  <c r="AA353" i="2" s="1"/>
  <c r="R352" i="2"/>
  <c r="Z352" i="2"/>
  <c r="AA352" i="2" s="1"/>
  <c r="R351" i="2"/>
  <c r="Z351" i="2"/>
  <c r="AA351" i="2" s="1"/>
  <c r="R350" i="2"/>
  <c r="Z350" i="2"/>
  <c r="AA350" i="2" s="1"/>
  <c r="R349" i="2"/>
  <c r="Z349" i="2"/>
  <c r="AA349" i="2" s="1"/>
  <c r="R348" i="2"/>
  <c r="Z348" i="2"/>
  <c r="AA348" i="2" s="1"/>
  <c r="R347" i="2"/>
  <c r="Z347" i="2"/>
  <c r="AA347" i="2" s="1"/>
  <c r="R346" i="2"/>
  <c r="Z346" i="2"/>
  <c r="AA346" i="2" s="1"/>
  <c r="R345" i="2"/>
  <c r="Z345" i="2"/>
  <c r="AA345" i="2" s="1"/>
  <c r="R344" i="2"/>
  <c r="Z344" i="2"/>
  <c r="AA344" i="2" s="1"/>
  <c r="R343" i="2"/>
  <c r="Z343" i="2"/>
  <c r="AA343" i="2" s="1"/>
  <c r="R342" i="2"/>
  <c r="Z342" i="2"/>
  <c r="AA342" i="2" s="1"/>
  <c r="R341" i="2"/>
  <c r="Z341" i="2"/>
  <c r="AA341" i="2" s="1"/>
  <c r="R340" i="2"/>
  <c r="Z340" i="2"/>
  <c r="AA340" i="2" s="1"/>
  <c r="R339" i="2"/>
  <c r="Z339" i="2"/>
  <c r="AA339" i="2" s="1"/>
  <c r="R338" i="2"/>
  <c r="Z338" i="2"/>
  <c r="AA338" i="2" s="1"/>
  <c r="R337" i="2"/>
  <c r="Z337" i="2"/>
  <c r="AA337" i="2" s="1"/>
  <c r="R336" i="2"/>
  <c r="Z336" i="2"/>
  <c r="AA336" i="2" s="1"/>
  <c r="R335" i="2"/>
  <c r="Z335" i="2"/>
  <c r="AA335" i="2" s="1"/>
  <c r="R334" i="2"/>
  <c r="Z334" i="2"/>
  <c r="AA334" i="2" s="1"/>
  <c r="R333" i="2"/>
  <c r="Z333" i="2"/>
  <c r="AA333" i="2" s="1"/>
  <c r="R332" i="2"/>
  <c r="Z332" i="2"/>
  <c r="AA332" i="2" s="1"/>
  <c r="R331" i="2"/>
  <c r="Z331" i="2"/>
  <c r="AA331" i="2" s="1"/>
  <c r="R330" i="2"/>
  <c r="Z330" i="2"/>
  <c r="AA330" i="2" s="1"/>
  <c r="R329" i="2"/>
  <c r="Z329" i="2"/>
  <c r="AA329" i="2" s="1"/>
  <c r="R328" i="2"/>
  <c r="Z328" i="2"/>
  <c r="AA328" i="2" s="1"/>
  <c r="R327" i="2"/>
  <c r="Z327" i="2"/>
  <c r="AA327" i="2" s="1"/>
  <c r="R326" i="2"/>
  <c r="Z326" i="2"/>
  <c r="AA326" i="2" s="1"/>
  <c r="R325" i="2"/>
  <c r="Z325" i="2"/>
  <c r="AA325" i="2" s="1"/>
  <c r="R324" i="2"/>
  <c r="Z324" i="2"/>
  <c r="AA324" i="2" s="1"/>
  <c r="R323" i="2"/>
  <c r="Z323" i="2"/>
  <c r="AA323" i="2" s="1"/>
  <c r="R322" i="2"/>
  <c r="Z322" i="2"/>
  <c r="AA322" i="2" s="1"/>
  <c r="R321" i="2"/>
  <c r="Z321" i="2"/>
  <c r="AA321" i="2" s="1"/>
  <c r="R320" i="2"/>
  <c r="Z320" i="2"/>
  <c r="AA320" i="2" s="1"/>
  <c r="R319" i="2"/>
  <c r="Z319" i="2"/>
  <c r="AA319" i="2" s="1"/>
  <c r="R318" i="2"/>
  <c r="Z318" i="2"/>
  <c r="AA318" i="2" s="1"/>
  <c r="R317" i="2"/>
  <c r="Z317" i="2"/>
  <c r="AA317" i="2" s="1"/>
  <c r="R316" i="2"/>
  <c r="Z316" i="2"/>
  <c r="AA316" i="2" s="1"/>
  <c r="R315" i="2"/>
  <c r="Z315" i="2"/>
  <c r="AA315" i="2" s="1"/>
  <c r="R314" i="2"/>
  <c r="Z314" i="2"/>
  <c r="AA314" i="2" s="1"/>
  <c r="R313" i="2"/>
  <c r="Z313" i="2"/>
  <c r="AA313" i="2" s="1"/>
  <c r="R312" i="2"/>
  <c r="Z312" i="2"/>
  <c r="AA312" i="2" s="1"/>
  <c r="R311" i="2"/>
  <c r="Z311" i="2"/>
  <c r="AA311" i="2" s="1"/>
  <c r="R310" i="2"/>
  <c r="Z310" i="2"/>
  <c r="AA310" i="2" s="1"/>
  <c r="R309" i="2"/>
  <c r="Z309" i="2"/>
  <c r="AA309" i="2" s="1"/>
  <c r="R308" i="2"/>
  <c r="Z308" i="2"/>
  <c r="AA308" i="2" s="1"/>
  <c r="R307" i="2"/>
  <c r="Z307" i="2"/>
  <c r="AA307" i="2" s="1"/>
  <c r="R306" i="2"/>
  <c r="Z306" i="2"/>
  <c r="AA306" i="2" s="1"/>
  <c r="R305" i="2"/>
  <c r="Z305" i="2"/>
  <c r="AA305" i="2" s="1"/>
  <c r="R304" i="2"/>
  <c r="Z304" i="2"/>
  <c r="AA304" i="2" s="1"/>
  <c r="R303" i="2"/>
  <c r="Z303" i="2"/>
  <c r="AA303" i="2" s="1"/>
  <c r="R302" i="2"/>
  <c r="Z302" i="2"/>
  <c r="AA302" i="2" s="1"/>
  <c r="R301" i="2"/>
  <c r="Z301" i="2"/>
  <c r="AA301" i="2" s="1"/>
  <c r="R300" i="2"/>
  <c r="Z300" i="2"/>
  <c r="AA300" i="2" s="1"/>
  <c r="R299" i="2"/>
  <c r="Z299" i="2"/>
  <c r="AA299" i="2" s="1"/>
  <c r="R298" i="2"/>
  <c r="Z298" i="2"/>
  <c r="AA298" i="2" s="1"/>
  <c r="R297" i="2"/>
  <c r="Z297" i="2"/>
  <c r="AA297" i="2" s="1"/>
  <c r="R296" i="2"/>
  <c r="Z296" i="2"/>
  <c r="AA296" i="2" s="1"/>
  <c r="R295" i="2"/>
  <c r="Z295" i="2"/>
  <c r="AA295" i="2" s="1"/>
  <c r="R294" i="2"/>
  <c r="Z294" i="2"/>
  <c r="AA294" i="2" s="1"/>
  <c r="R293" i="2"/>
  <c r="Z293" i="2"/>
  <c r="AA293" i="2" s="1"/>
  <c r="R292" i="2"/>
  <c r="Z292" i="2"/>
  <c r="AA292" i="2" s="1"/>
  <c r="R291" i="2"/>
  <c r="Z291" i="2"/>
  <c r="AA291" i="2" s="1"/>
  <c r="R290" i="2"/>
  <c r="Z290" i="2"/>
  <c r="AA290" i="2" s="1"/>
  <c r="R289" i="2"/>
  <c r="Z289" i="2"/>
  <c r="AA289" i="2" s="1"/>
  <c r="R288" i="2"/>
  <c r="Z288" i="2"/>
  <c r="AA288" i="2" s="1"/>
  <c r="R287" i="2"/>
  <c r="Z287" i="2"/>
  <c r="AA287" i="2" s="1"/>
  <c r="R286" i="2"/>
  <c r="Z286" i="2"/>
  <c r="AA286" i="2" s="1"/>
  <c r="R285" i="2"/>
  <c r="Z285" i="2"/>
  <c r="AA285" i="2" s="1"/>
  <c r="R284" i="2"/>
  <c r="Z284" i="2"/>
  <c r="AA284" i="2" s="1"/>
  <c r="R283" i="2"/>
  <c r="Z283" i="2"/>
  <c r="AA283" i="2" s="1"/>
  <c r="R282" i="2"/>
  <c r="Z282" i="2"/>
  <c r="AA282" i="2" s="1"/>
  <c r="R281" i="2"/>
  <c r="Z281" i="2"/>
  <c r="AA281" i="2" s="1"/>
  <c r="R280" i="2"/>
  <c r="Z280" i="2"/>
  <c r="AA280" i="2" s="1"/>
  <c r="R279" i="2"/>
  <c r="Z279" i="2"/>
  <c r="AA279" i="2" s="1"/>
  <c r="R278" i="2"/>
  <c r="Z278" i="2"/>
  <c r="AA278" i="2" s="1"/>
  <c r="R277" i="2"/>
  <c r="Z277" i="2"/>
  <c r="AA277" i="2" s="1"/>
  <c r="R276" i="2"/>
  <c r="Z276" i="2"/>
  <c r="AA276" i="2" s="1"/>
  <c r="R275" i="2"/>
  <c r="Z275" i="2"/>
  <c r="AA275" i="2" s="1"/>
  <c r="R274" i="2"/>
  <c r="Z274" i="2"/>
  <c r="AA274" i="2" s="1"/>
  <c r="R273" i="2"/>
  <c r="Z273" i="2"/>
  <c r="AA273" i="2" s="1"/>
  <c r="R272" i="2"/>
  <c r="Z272" i="2"/>
  <c r="AA272" i="2" s="1"/>
  <c r="R271" i="2"/>
  <c r="Z271" i="2"/>
  <c r="AA271" i="2" s="1"/>
  <c r="R270" i="2"/>
  <c r="Z270" i="2"/>
  <c r="AA270" i="2" s="1"/>
  <c r="R269" i="2"/>
  <c r="Z269" i="2"/>
  <c r="AA269" i="2" s="1"/>
  <c r="R268" i="2"/>
  <c r="Z268" i="2"/>
  <c r="AA268" i="2" s="1"/>
  <c r="R267" i="2"/>
  <c r="Z267" i="2"/>
  <c r="AA267" i="2" s="1"/>
  <c r="R266" i="2"/>
  <c r="Z266" i="2"/>
  <c r="AA266" i="2" s="1"/>
  <c r="R265" i="2"/>
  <c r="Z265" i="2"/>
  <c r="AA265" i="2" s="1"/>
  <c r="R264" i="2"/>
  <c r="Z264" i="2"/>
  <c r="AA264" i="2" s="1"/>
  <c r="R263" i="2"/>
  <c r="Z263" i="2"/>
  <c r="AA263" i="2" s="1"/>
  <c r="R262" i="2"/>
  <c r="Z262" i="2"/>
  <c r="AA262" i="2" s="1"/>
  <c r="R261" i="2"/>
  <c r="Z261" i="2"/>
  <c r="AA261" i="2" s="1"/>
  <c r="R260" i="2"/>
  <c r="Z260" i="2"/>
  <c r="AA260" i="2" s="1"/>
  <c r="R259" i="2"/>
  <c r="Z259" i="2"/>
  <c r="AA259" i="2" s="1"/>
  <c r="R258" i="2"/>
  <c r="Z258" i="2"/>
  <c r="AA258" i="2" s="1"/>
  <c r="R257" i="2"/>
  <c r="Z257" i="2"/>
  <c r="AA257" i="2" s="1"/>
  <c r="R256" i="2"/>
  <c r="Z256" i="2"/>
  <c r="AA256" i="2" s="1"/>
  <c r="R255" i="2"/>
  <c r="Z255" i="2"/>
  <c r="AA255" i="2" s="1"/>
  <c r="R254" i="2"/>
  <c r="Z254" i="2"/>
  <c r="AA254" i="2" s="1"/>
  <c r="R253" i="2"/>
  <c r="Z253" i="2"/>
  <c r="AA253" i="2" s="1"/>
  <c r="R252" i="2"/>
  <c r="Z252" i="2"/>
  <c r="AA252" i="2" s="1"/>
  <c r="R251" i="2"/>
  <c r="Z251" i="2"/>
  <c r="AA251" i="2" s="1"/>
  <c r="R250" i="2"/>
  <c r="Z250" i="2"/>
  <c r="AA250" i="2" s="1"/>
  <c r="R249" i="2"/>
  <c r="Z249" i="2"/>
  <c r="AA249" i="2" s="1"/>
  <c r="R248" i="2"/>
  <c r="Z248" i="2"/>
  <c r="AA248" i="2" s="1"/>
  <c r="R247" i="2"/>
  <c r="Z247" i="2"/>
  <c r="AA247" i="2" s="1"/>
  <c r="R246" i="2"/>
  <c r="Z246" i="2"/>
  <c r="AA246" i="2" s="1"/>
  <c r="R245" i="2"/>
  <c r="Z245" i="2"/>
  <c r="AA245" i="2" s="1"/>
  <c r="R244" i="2"/>
  <c r="Z244" i="2"/>
  <c r="AA244" i="2" s="1"/>
  <c r="R243" i="2"/>
  <c r="Z243" i="2"/>
  <c r="AA243" i="2" s="1"/>
  <c r="R242" i="2"/>
  <c r="Z242" i="2"/>
  <c r="AA242" i="2" s="1"/>
  <c r="R241" i="2"/>
  <c r="Z241" i="2"/>
  <c r="AA241" i="2" s="1"/>
  <c r="R240" i="2"/>
  <c r="Z240" i="2"/>
  <c r="AA240" i="2" s="1"/>
  <c r="R239" i="2"/>
  <c r="Z239" i="2"/>
  <c r="AA239" i="2" s="1"/>
  <c r="R238" i="2"/>
  <c r="Z238" i="2"/>
  <c r="AA238" i="2" s="1"/>
  <c r="R237" i="2"/>
  <c r="Z237" i="2"/>
  <c r="AA237" i="2" s="1"/>
  <c r="R236" i="2"/>
  <c r="Z236" i="2"/>
  <c r="AA236" i="2" s="1"/>
  <c r="R235" i="2"/>
  <c r="Z235" i="2"/>
  <c r="AA235" i="2" s="1"/>
  <c r="R234" i="2"/>
  <c r="Z234" i="2"/>
  <c r="AA234" i="2" s="1"/>
  <c r="R233" i="2"/>
  <c r="Z233" i="2"/>
  <c r="AA233" i="2" s="1"/>
  <c r="R232" i="2"/>
  <c r="Z232" i="2"/>
  <c r="AA232" i="2" s="1"/>
  <c r="R231" i="2"/>
  <c r="Z231" i="2"/>
  <c r="AA231" i="2" s="1"/>
  <c r="R230" i="2"/>
  <c r="Z230" i="2"/>
  <c r="AA230" i="2" s="1"/>
  <c r="R229" i="2"/>
  <c r="Z229" i="2"/>
  <c r="AA229" i="2" s="1"/>
  <c r="R228" i="2"/>
  <c r="Z228" i="2"/>
  <c r="AA228" i="2" s="1"/>
  <c r="R227" i="2"/>
  <c r="Z227" i="2"/>
  <c r="AA227" i="2" s="1"/>
  <c r="R226" i="2"/>
  <c r="Z226" i="2"/>
  <c r="AA226" i="2" s="1"/>
  <c r="R225" i="2"/>
  <c r="Z225" i="2"/>
  <c r="AA225" i="2" s="1"/>
  <c r="R224" i="2"/>
  <c r="Z224" i="2"/>
  <c r="AA224" i="2" s="1"/>
  <c r="R223" i="2"/>
  <c r="Z223" i="2"/>
  <c r="AA223" i="2" s="1"/>
  <c r="R222" i="2"/>
  <c r="Z222" i="2"/>
  <c r="AA222" i="2" s="1"/>
  <c r="R221" i="2"/>
  <c r="Z221" i="2"/>
  <c r="AA221" i="2" s="1"/>
  <c r="R220" i="2"/>
  <c r="Z220" i="2"/>
  <c r="AA220" i="2" s="1"/>
  <c r="R219" i="2"/>
  <c r="Z219" i="2"/>
  <c r="AA219" i="2" s="1"/>
  <c r="R218" i="2"/>
  <c r="Z218" i="2"/>
  <c r="AA218" i="2" s="1"/>
  <c r="R217" i="2"/>
  <c r="Z217" i="2"/>
  <c r="AA217" i="2" s="1"/>
  <c r="R216" i="2"/>
  <c r="Z216" i="2"/>
  <c r="AA216" i="2" s="1"/>
  <c r="R215" i="2"/>
  <c r="Z215" i="2"/>
  <c r="AA215" i="2" s="1"/>
  <c r="R214" i="2"/>
  <c r="Z214" i="2"/>
  <c r="AA214" i="2" s="1"/>
  <c r="R213" i="2"/>
  <c r="Z213" i="2"/>
  <c r="AA213" i="2" s="1"/>
  <c r="R212" i="2"/>
  <c r="Z212" i="2"/>
  <c r="AA212" i="2" s="1"/>
  <c r="R211" i="2"/>
  <c r="Z211" i="2"/>
  <c r="AA211" i="2" s="1"/>
  <c r="R210" i="2"/>
  <c r="Z210" i="2"/>
  <c r="AA210" i="2" s="1"/>
  <c r="R209" i="2"/>
  <c r="Z209" i="2"/>
  <c r="AA209" i="2" s="1"/>
  <c r="R208" i="2"/>
  <c r="Z208" i="2"/>
  <c r="AA208" i="2" s="1"/>
  <c r="R207" i="2"/>
  <c r="Z207" i="2"/>
  <c r="AA207" i="2" s="1"/>
  <c r="R206" i="2"/>
  <c r="Z206" i="2"/>
  <c r="AA206" i="2" s="1"/>
  <c r="R205" i="2"/>
  <c r="Z205" i="2"/>
  <c r="AA205" i="2" s="1"/>
  <c r="R204" i="2"/>
  <c r="Z204" i="2"/>
  <c r="AA204" i="2" s="1"/>
  <c r="R203" i="2"/>
  <c r="Z203" i="2"/>
  <c r="AA203" i="2" s="1"/>
  <c r="R202" i="2"/>
  <c r="Z202" i="2"/>
  <c r="AA202" i="2" s="1"/>
  <c r="R201" i="2"/>
  <c r="Z201" i="2"/>
  <c r="AA201" i="2" s="1"/>
  <c r="R200" i="2"/>
  <c r="Z200" i="2"/>
  <c r="AA200" i="2" s="1"/>
  <c r="R199" i="2"/>
  <c r="Z199" i="2"/>
  <c r="AA199" i="2" s="1"/>
  <c r="R198" i="2"/>
  <c r="Z198" i="2"/>
  <c r="AA198" i="2" s="1"/>
  <c r="R197" i="2"/>
  <c r="Z197" i="2"/>
  <c r="AA197" i="2" s="1"/>
  <c r="R196" i="2"/>
  <c r="Z196" i="2"/>
  <c r="AA196" i="2" s="1"/>
  <c r="R195" i="2"/>
  <c r="Z195" i="2"/>
  <c r="AA195" i="2" s="1"/>
  <c r="R194" i="2"/>
  <c r="Z194" i="2"/>
  <c r="AA194" i="2" s="1"/>
  <c r="R193" i="2"/>
  <c r="Z193" i="2"/>
  <c r="AA193" i="2" s="1"/>
  <c r="R192" i="2"/>
  <c r="Z192" i="2"/>
  <c r="AA192" i="2" s="1"/>
  <c r="R191" i="2"/>
  <c r="Z191" i="2"/>
  <c r="AA191" i="2" s="1"/>
  <c r="R190" i="2"/>
  <c r="Z190" i="2"/>
  <c r="AA190" i="2" s="1"/>
  <c r="R189" i="2"/>
  <c r="Z189" i="2"/>
  <c r="AA189" i="2" s="1"/>
  <c r="R188" i="2"/>
  <c r="Z188" i="2"/>
  <c r="AA188" i="2" s="1"/>
  <c r="R187" i="2"/>
  <c r="Z187" i="2"/>
  <c r="AA187" i="2" s="1"/>
  <c r="R186" i="2"/>
  <c r="Z186" i="2"/>
  <c r="AA186" i="2" s="1"/>
  <c r="R185" i="2"/>
  <c r="Z185" i="2"/>
  <c r="AA185" i="2" s="1"/>
  <c r="R184" i="2"/>
  <c r="Z184" i="2"/>
  <c r="AA184" i="2" s="1"/>
  <c r="R183" i="2"/>
  <c r="Z183" i="2"/>
  <c r="AA183" i="2" s="1"/>
  <c r="R182" i="2"/>
  <c r="Z182" i="2"/>
  <c r="AA182" i="2" s="1"/>
  <c r="R181" i="2"/>
  <c r="Z181" i="2"/>
  <c r="AA181" i="2" s="1"/>
  <c r="R180" i="2"/>
  <c r="Z180" i="2"/>
  <c r="AA180" i="2" s="1"/>
  <c r="R179" i="2"/>
  <c r="Z179" i="2"/>
  <c r="AA179" i="2" s="1"/>
  <c r="R178" i="2"/>
  <c r="Z178" i="2"/>
  <c r="AA178" i="2" s="1"/>
  <c r="R177" i="2"/>
  <c r="Z177" i="2"/>
  <c r="AA177" i="2" s="1"/>
  <c r="R176" i="2"/>
  <c r="Z176" i="2"/>
  <c r="AA176" i="2" s="1"/>
  <c r="R175" i="2"/>
  <c r="Z175" i="2"/>
  <c r="AA175" i="2" s="1"/>
  <c r="R174" i="2"/>
  <c r="Z174" i="2"/>
  <c r="AA174" i="2" s="1"/>
  <c r="R173" i="2"/>
  <c r="Z173" i="2"/>
  <c r="AA173" i="2" s="1"/>
  <c r="R172" i="2"/>
  <c r="Z172" i="2"/>
  <c r="AA172" i="2" s="1"/>
  <c r="R171" i="2"/>
  <c r="Z171" i="2"/>
  <c r="AA171" i="2" s="1"/>
  <c r="R170" i="2"/>
  <c r="Z170" i="2"/>
  <c r="AA170" i="2" s="1"/>
  <c r="R169" i="2"/>
  <c r="Z169" i="2"/>
  <c r="AA169" i="2" s="1"/>
  <c r="R168" i="2"/>
  <c r="Z168" i="2"/>
  <c r="AA168" i="2" s="1"/>
  <c r="R167" i="2"/>
  <c r="Z167" i="2"/>
  <c r="AA167" i="2" s="1"/>
  <c r="R166" i="2"/>
  <c r="Z166" i="2"/>
  <c r="AA166" i="2" s="1"/>
  <c r="R165" i="2"/>
  <c r="Z165" i="2"/>
  <c r="AA165" i="2" s="1"/>
  <c r="R164" i="2"/>
  <c r="Z164" i="2"/>
  <c r="AA164" i="2" s="1"/>
  <c r="R163" i="2"/>
  <c r="Z163" i="2"/>
  <c r="AA163" i="2" s="1"/>
  <c r="R162" i="2"/>
  <c r="Z162" i="2"/>
  <c r="AA162" i="2" s="1"/>
  <c r="R161" i="2"/>
  <c r="Z161" i="2"/>
  <c r="AA161" i="2" s="1"/>
  <c r="R160" i="2"/>
  <c r="Z160" i="2"/>
  <c r="AA160" i="2" s="1"/>
  <c r="R159" i="2"/>
  <c r="Z159" i="2"/>
  <c r="AA159" i="2" s="1"/>
  <c r="R158" i="2"/>
  <c r="Z158" i="2"/>
  <c r="AA158" i="2" s="1"/>
  <c r="R157" i="2"/>
  <c r="Z157" i="2"/>
  <c r="AA157" i="2" s="1"/>
  <c r="R156" i="2"/>
  <c r="Z156" i="2"/>
  <c r="AA156" i="2" s="1"/>
  <c r="R155" i="2"/>
  <c r="Z155" i="2"/>
  <c r="AA155" i="2" s="1"/>
  <c r="R154" i="2"/>
  <c r="Z154" i="2"/>
  <c r="AA154" i="2" s="1"/>
  <c r="R153" i="2"/>
  <c r="Z153" i="2"/>
  <c r="AA153" i="2" s="1"/>
  <c r="R152" i="2"/>
  <c r="Z152" i="2"/>
  <c r="AA152" i="2" s="1"/>
  <c r="R151" i="2"/>
  <c r="Z151" i="2"/>
  <c r="AA151" i="2" s="1"/>
  <c r="R150" i="2"/>
  <c r="Z150" i="2"/>
  <c r="AA150" i="2" s="1"/>
  <c r="R149" i="2"/>
  <c r="Z149" i="2"/>
  <c r="AA149" i="2" s="1"/>
  <c r="R148" i="2"/>
  <c r="Z148" i="2"/>
  <c r="AA148" i="2" s="1"/>
  <c r="R147" i="2"/>
  <c r="Z147" i="2"/>
  <c r="AA147" i="2" s="1"/>
  <c r="R146" i="2"/>
  <c r="Z146" i="2"/>
  <c r="AA146" i="2" s="1"/>
  <c r="R145" i="2"/>
  <c r="Z145" i="2"/>
  <c r="AA145" i="2" s="1"/>
  <c r="R144" i="2"/>
  <c r="Z144" i="2"/>
  <c r="AA144" i="2" s="1"/>
  <c r="R143" i="2"/>
  <c r="Z143" i="2"/>
  <c r="AA143" i="2" s="1"/>
  <c r="R142" i="2"/>
  <c r="Z142" i="2"/>
  <c r="AA142" i="2" s="1"/>
  <c r="R141" i="2"/>
  <c r="Z141" i="2"/>
  <c r="AA141" i="2" s="1"/>
  <c r="R140" i="2"/>
  <c r="Z140" i="2"/>
  <c r="AA140" i="2" s="1"/>
  <c r="R139" i="2"/>
  <c r="Z139" i="2"/>
  <c r="AA139" i="2" s="1"/>
  <c r="R138" i="2"/>
  <c r="Z138" i="2"/>
  <c r="AA138" i="2" s="1"/>
  <c r="R137" i="2"/>
  <c r="Z137" i="2"/>
  <c r="AA137" i="2" s="1"/>
  <c r="R136" i="2"/>
  <c r="Z136" i="2"/>
  <c r="AA136" i="2" s="1"/>
  <c r="R135" i="2"/>
  <c r="Z135" i="2"/>
  <c r="AA135" i="2" s="1"/>
  <c r="R134" i="2"/>
  <c r="Z134" i="2"/>
  <c r="AA134" i="2" s="1"/>
  <c r="R133" i="2"/>
  <c r="Z133" i="2"/>
  <c r="AA133" i="2" s="1"/>
  <c r="R132" i="2"/>
  <c r="Z132" i="2"/>
  <c r="AA132" i="2" s="1"/>
  <c r="R131" i="2"/>
  <c r="Z131" i="2"/>
  <c r="AA131" i="2" s="1"/>
  <c r="R130" i="2"/>
  <c r="Z130" i="2"/>
  <c r="AA130" i="2" s="1"/>
  <c r="R129" i="2"/>
  <c r="Z129" i="2"/>
  <c r="AA129" i="2" s="1"/>
  <c r="R128" i="2"/>
  <c r="Z128" i="2"/>
  <c r="AA128" i="2" s="1"/>
  <c r="R127" i="2"/>
  <c r="Z127" i="2"/>
  <c r="AA127" i="2" s="1"/>
  <c r="R126" i="2"/>
  <c r="Z126" i="2"/>
  <c r="AA126" i="2" s="1"/>
  <c r="R125" i="2"/>
  <c r="Z125" i="2"/>
  <c r="AA125" i="2" s="1"/>
  <c r="R124" i="2"/>
  <c r="Z124" i="2"/>
  <c r="AA124" i="2" s="1"/>
  <c r="R123" i="2"/>
  <c r="Z123" i="2"/>
  <c r="AA123" i="2" s="1"/>
  <c r="R122" i="2"/>
  <c r="Z122" i="2"/>
  <c r="AA122" i="2" s="1"/>
  <c r="R121" i="2"/>
  <c r="Z121" i="2"/>
  <c r="AA121" i="2" s="1"/>
  <c r="R120" i="2"/>
  <c r="Z120" i="2"/>
  <c r="AA120" i="2" s="1"/>
  <c r="R119" i="2"/>
  <c r="Z119" i="2"/>
  <c r="AA119" i="2" s="1"/>
  <c r="R118" i="2"/>
  <c r="Z118" i="2"/>
  <c r="AA118" i="2" s="1"/>
  <c r="R117" i="2"/>
  <c r="Z117" i="2"/>
  <c r="AA117" i="2" s="1"/>
  <c r="R116" i="2"/>
  <c r="Z116" i="2"/>
  <c r="AA116" i="2" s="1"/>
  <c r="R115" i="2"/>
  <c r="Z115" i="2"/>
  <c r="AA115" i="2" s="1"/>
  <c r="R114" i="2"/>
  <c r="Z114" i="2"/>
  <c r="AA114" i="2" s="1"/>
  <c r="R113" i="2"/>
  <c r="Z113" i="2"/>
  <c r="AA113" i="2" s="1"/>
  <c r="R112" i="2"/>
  <c r="Z112" i="2"/>
  <c r="AA112" i="2" s="1"/>
  <c r="R111" i="2"/>
  <c r="Z111" i="2"/>
  <c r="AA111" i="2" s="1"/>
  <c r="R110" i="2"/>
  <c r="Z110" i="2"/>
  <c r="AA110" i="2" s="1"/>
  <c r="R109" i="2"/>
  <c r="Z109" i="2"/>
  <c r="AA109" i="2" s="1"/>
  <c r="R108" i="2"/>
  <c r="Z108" i="2"/>
  <c r="AA108" i="2" s="1"/>
  <c r="R107" i="2"/>
  <c r="Z107" i="2"/>
  <c r="AA107" i="2" s="1"/>
  <c r="R106" i="2"/>
  <c r="Z106" i="2"/>
  <c r="AA106" i="2" s="1"/>
  <c r="R105" i="2"/>
  <c r="Z105" i="2"/>
  <c r="AA105" i="2" s="1"/>
  <c r="R104" i="2"/>
  <c r="Z104" i="2"/>
  <c r="AA104" i="2" s="1"/>
  <c r="R103" i="2"/>
  <c r="Z103" i="2"/>
  <c r="AA103" i="2" s="1"/>
  <c r="R102" i="2"/>
  <c r="Z102" i="2"/>
  <c r="AA102" i="2" s="1"/>
  <c r="R101" i="2"/>
  <c r="Z101" i="2"/>
  <c r="AA101" i="2" s="1"/>
  <c r="R100" i="2"/>
  <c r="Z100" i="2"/>
  <c r="AA100" i="2" s="1"/>
  <c r="R99" i="2"/>
  <c r="Z99" i="2"/>
  <c r="AA99" i="2" s="1"/>
  <c r="R98" i="2"/>
  <c r="Z98" i="2"/>
  <c r="AA98" i="2" s="1"/>
  <c r="R97" i="2"/>
  <c r="Z97" i="2"/>
  <c r="AA97" i="2" s="1"/>
  <c r="R96" i="2"/>
  <c r="Z96" i="2"/>
  <c r="AA96" i="2" s="1"/>
  <c r="R95" i="2"/>
  <c r="Z95" i="2"/>
  <c r="AA95" i="2" s="1"/>
  <c r="R94" i="2"/>
  <c r="Z94" i="2"/>
  <c r="AA94" i="2" s="1"/>
  <c r="R93" i="2"/>
  <c r="Z93" i="2"/>
  <c r="AA93" i="2" s="1"/>
  <c r="R92" i="2"/>
  <c r="Z92" i="2"/>
  <c r="AA92" i="2" s="1"/>
  <c r="R91" i="2"/>
  <c r="Z91" i="2"/>
  <c r="AA91" i="2" s="1"/>
  <c r="R90" i="2"/>
  <c r="Z90" i="2"/>
  <c r="AA90" i="2" s="1"/>
  <c r="R89" i="2"/>
  <c r="Z89" i="2"/>
  <c r="AA89" i="2" s="1"/>
  <c r="R88" i="2"/>
  <c r="Z88" i="2"/>
  <c r="AA88" i="2" s="1"/>
  <c r="R87" i="2"/>
  <c r="Z87" i="2"/>
  <c r="AA87" i="2" s="1"/>
  <c r="R86" i="2"/>
  <c r="Z86" i="2"/>
  <c r="AA86" i="2" s="1"/>
  <c r="R85" i="2"/>
  <c r="Z85" i="2"/>
  <c r="AA85" i="2" s="1"/>
  <c r="R84" i="2"/>
  <c r="Z84" i="2"/>
  <c r="AA84" i="2" s="1"/>
  <c r="R83" i="2"/>
  <c r="Z83" i="2"/>
  <c r="AA83" i="2" s="1"/>
  <c r="R82" i="2"/>
  <c r="Z82" i="2"/>
  <c r="AA82" i="2" s="1"/>
  <c r="R81" i="2"/>
  <c r="Z81" i="2"/>
  <c r="AA81" i="2" s="1"/>
  <c r="R80" i="2"/>
  <c r="Z80" i="2"/>
  <c r="AA80" i="2" s="1"/>
  <c r="R79" i="2"/>
  <c r="Z79" i="2"/>
  <c r="AA79" i="2" s="1"/>
  <c r="R78" i="2"/>
  <c r="Z78" i="2"/>
  <c r="AA78" i="2" s="1"/>
  <c r="R77" i="2"/>
  <c r="Z77" i="2"/>
  <c r="AA77" i="2" s="1"/>
  <c r="R76" i="2"/>
  <c r="Z76" i="2"/>
  <c r="AA76" i="2" s="1"/>
  <c r="R75" i="2"/>
  <c r="Z75" i="2"/>
  <c r="AA75" i="2" s="1"/>
  <c r="R74" i="2"/>
  <c r="Z74" i="2"/>
  <c r="AA74" i="2" s="1"/>
  <c r="R73" i="2"/>
  <c r="Z73" i="2"/>
  <c r="AA73" i="2" s="1"/>
  <c r="R72" i="2"/>
  <c r="Z72" i="2"/>
  <c r="AA72" i="2" s="1"/>
  <c r="R71" i="2"/>
  <c r="Z71" i="2"/>
  <c r="AA71" i="2" s="1"/>
  <c r="R70" i="2"/>
  <c r="Z70" i="2"/>
  <c r="AA70" i="2" s="1"/>
  <c r="R69" i="2"/>
  <c r="Z69" i="2"/>
  <c r="AA69" i="2" s="1"/>
  <c r="R68" i="2"/>
  <c r="Z68" i="2"/>
  <c r="AA68" i="2" s="1"/>
  <c r="R67" i="2"/>
  <c r="Z67" i="2"/>
  <c r="AA67" i="2" s="1"/>
  <c r="R66" i="2"/>
  <c r="Z66" i="2"/>
  <c r="AA66" i="2" s="1"/>
  <c r="R65" i="2"/>
  <c r="Z65" i="2"/>
  <c r="AA65" i="2" s="1"/>
  <c r="R64" i="2"/>
  <c r="Z64" i="2"/>
  <c r="AA64" i="2" s="1"/>
  <c r="R63" i="2"/>
  <c r="Z63" i="2"/>
  <c r="AA63" i="2" s="1"/>
  <c r="R62" i="2"/>
  <c r="Z62" i="2"/>
  <c r="AA62" i="2" s="1"/>
  <c r="R61" i="2"/>
  <c r="Z61" i="2"/>
  <c r="AA61" i="2" s="1"/>
  <c r="R60" i="2"/>
  <c r="Z60" i="2"/>
  <c r="AA60" i="2" s="1"/>
  <c r="R59" i="2"/>
  <c r="Z59" i="2"/>
  <c r="AA59" i="2" s="1"/>
  <c r="R58" i="2"/>
  <c r="Z58" i="2"/>
  <c r="AA58" i="2" s="1"/>
  <c r="R57" i="2"/>
  <c r="Z57" i="2"/>
  <c r="AA57" i="2" s="1"/>
  <c r="R56" i="2"/>
  <c r="Z56" i="2"/>
  <c r="AA56" i="2" s="1"/>
  <c r="R55" i="2"/>
  <c r="Z55" i="2"/>
  <c r="AA55" i="2" s="1"/>
  <c r="R54" i="2"/>
  <c r="Z54" i="2"/>
  <c r="AA54" i="2" s="1"/>
  <c r="R53" i="2"/>
  <c r="Z53" i="2"/>
  <c r="AA53" i="2" s="1"/>
  <c r="R52" i="2"/>
  <c r="Z52" i="2"/>
  <c r="AA52" i="2" s="1"/>
  <c r="R51" i="2"/>
  <c r="Z51" i="2"/>
  <c r="AA51" i="2" s="1"/>
  <c r="R50" i="2"/>
  <c r="Z50" i="2"/>
  <c r="AA50" i="2" s="1"/>
  <c r="R49" i="2"/>
  <c r="Z49" i="2"/>
  <c r="AA49" i="2" s="1"/>
  <c r="R48" i="2"/>
  <c r="Z48" i="2"/>
  <c r="AA48" i="2" s="1"/>
  <c r="R47" i="2"/>
  <c r="Z47" i="2"/>
  <c r="AA47" i="2" s="1"/>
  <c r="R46" i="2"/>
  <c r="Z46" i="2"/>
  <c r="AA46" i="2" s="1"/>
  <c r="R45" i="2"/>
  <c r="Z45" i="2"/>
  <c r="AA45" i="2" s="1"/>
  <c r="R44" i="2"/>
  <c r="Z44" i="2"/>
  <c r="AA44" i="2" s="1"/>
  <c r="R43" i="2"/>
  <c r="Z43" i="2"/>
  <c r="AA43" i="2" s="1"/>
  <c r="R42" i="2"/>
  <c r="Z42" i="2"/>
  <c r="AA42" i="2" s="1"/>
  <c r="R41" i="2"/>
  <c r="Z41" i="2"/>
  <c r="AA41" i="2" s="1"/>
  <c r="R40" i="2"/>
  <c r="Z40" i="2"/>
  <c r="AA40" i="2" s="1"/>
  <c r="R39" i="2"/>
  <c r="Z39" i="2"/>
  <c r="AA39" i="2" s="1"/>
  <c r="R38" i="2"/>
  <c r="Z38" i="2"/>
  <c r="AA38" i="2" s="1"/>
  <c r="R37" i="2"/>
  <c r="Z37" i="2"/>
  <c r="AA37" i="2" s="1"/>
  <c r="R36" i="2"/>
  <c r="Z36" i="2"/>
  <c r="AA36" i="2" s="1"/>
  <c r="R35" i="2"/>
  <c r="Z35" i="2"/>
  <c r="AA35" i="2" s="1"/>
  <c r="R34" i="2"/>
  <c r="Z34" i="2"/>
  <c r="AA34" i="2" s="1"/>
  <c r="R33" i="2"/>
  <c r="Z33" i="2"/>
  <c r="AA33" i="2" s="1"/>
  <c r="R32" i="2"/>
  <c r="Z32" i="2"/>
  <c r="AA32" i="2" s="1"/>
  <c r="R31" i="2"/>
  <c r="Z31" i="2"/>
  <c r="AA31" i="2" s="1"/>
  <c r="R30" i="2"/>
  <c r="Z30" i="2"/>
  <c r="AA30" i="2" s="1"/>
  <c r="R29" i="2"/>
  <c r="Z29" i="2"/>
  <c r="AA29" i="2" s="1"/>
  <c r="R28" i="2"/>
  <c r="Z28" i="2"/>
  <c r="AA28" i="2" s="1"/>
  <c r="R27" i="2"/>
  <c r="Z27" i="2"/>
  <c r="AA27" i="2" s="1"/>
  <c r="R26" i="2"/>
  <c r="Z26" i="2"/>
  <c r="AA26" i="2" s="1"/>
  <c r="R25" i="2"/>
  <c r="Z25" i="2"/>
  <c r="AA25" i="2" s="1"/>
  <c r="R24" i="2"/>
  <c r="Z24" i="2"/>
  <c r="AA24" i="2" s="1"/>
  <c r="R23" i="2"/>
  <c r="Z23" i="2"/>
  <c r="AA23" i="2" s="1"/>
  <c r="R22" i="2"/>
  <c r="Z22" i="2"/>
  <c r="AA22" i="2" s="1"/>
  <c r="R21" i="2"/>
  <c r="Z21" i="2"/>
  <c r="AA21" i="2" s="1"/>
  <c r="R20" i="2"/>
  <c r="Z20" i="2"/>
  <c r="AA20" i="2" s="1"/>
  <c r="R19" i="2"/>
  <c r="Z19" i="2"/>
  <c r="AA19" i="2" s="1"/>
  <c r="R18" i="2"/>
  <c r="Z18" i="2"/>
  <c r="AA18" i="2" s="1"/>
  <c r="R17" i="2"/>
  <c r="Z17" i="2"/>
  <c r="AA17" i="2" s="1"/>
  <c r="R16" i="2"/>
  <c r="Z16" i="2"/>
  <c r="AA16" i="2" s="1"/>
  <c r="R15" i="2"/>
  <c r="Z15" i="2"/>
  <c r="AA15" i="2" s="1"/>
  <c r="R14" i="2"/>
  <c r="Z14" i="2"/>
  <c r="AA14" i="2" s="1"/>
  <c r="R13" i="2"/>
  <c r="Z13" i="2"/>
  <c r="AA13" i="2" s="1"/>
  <c r="R12" i="2"/>
  <c r="Z12" i="2"/>
  <c r="AA12" i="2" s="1"/>
  <c r="R11" i="2"/>
  <c r="Z11" i="2"/>
  <c r="AA11" i="2" s="1"/>
  <c r="R10" i="2"/>
  <c r="Z10" i="2"/>
  <c r="AA10" i="2" s="1"/>
  <c r="R9" i="2"/>
  <c r="Z9" i="2"/>
  <c r="AA9" i="2" s="1"/>
  <c r="R8" i="2"/>
  <c r="Z8" i="2"/>
  <c r="AA8" i="2" s="1"/>
  <c r="R7" i="2"/>
  <c r="Z7" i="2"/>
  <c r="AA7" i="2" s="1"/>
  <c r="R6" i="2"/>
  <c r="Z6" i="2"/>
  <c r="AA6" i="2" s="1"/>
  <c r="R5" i="2"/>
  <c r="Z5" i="2"/>
  <c r="AA5" i="2" s="1"/>
  <c r="R4" i="2"/>
  <c r="Z4" i="2"/>
  <c r="AA4" i="2" s="1"/>
  <c r="M1025" i="2"/>
  <c r="K1025" i="2"/>
  <c r="M1024" i="2"/>
  <c r="K1024" i="2"/>
  <c r="M1023" i="2"/>
  <c r="K1023" i="2"/>
  <c r="M1022" i="2"/>
  <c r="K1022" i="2"/>
  <c r="M1021" i="2"/>
  <c r="K1021" i="2"/>
  <c r="M1020" i="2"/>
  <c r="K1020" i="2"/>
  <c r="M1019" i="2"/>
  <c r="K1019" i="2"/>
  <c r="M1018" i="2"/>
  <c r="K1018" i="2"/>
  <c r="M1017" i="2"/>
  <c r="K1017" i="2"/>
  <c r="M1016" i="2"/>
  <c r="K1016" i="2"/>
  <c r="M1015" i="2"/>
  <c r="K1015" i="2"/>
  <c r="M1014" i="2"/>
  <c r="K1014" i="2"/>
  <c r="M1013" i="2"/>
  <c r="K1013" i="2"/>
  <c r="M1012" i="2"/>
  <c r="K1012" i="2"/>
  <c r="M1011" i="2"/>
  <c r="K1011" i="2"/>
  <c r="M1010" i="2"/>
  <c r="K1010" i="2"/>
  <c r="M1009" i="2"/>
  <c r="K1009" i="2"/>
  <c r="M1008" i="2"/>
  <c r="K1008" i="2"/>
  <c r="M1007" i="2"/>
  <c r="K1007" i="2"/>
  <c r="M1006" i="2"/>
  <c r="K1006" i="2"/>
  <c r="M1005" i="2"/>
  <c r="K1005" i="2"/>
  <c r="M1004" i="2"/>
  <c r="K1004" i="2"/>
  <c r="M1003" i="2"/>
  <c r="K1003" i="2"/>
  <c r="M1002" i="2"/>
  <c r="K1002" i="2"/>
  <c r="M1001" i="2"/>
  <c r="K1001" i="2"/>
  <c r="M1000" i="2"/>
  <c r="K1000" i="2"/>
  <c r="M999" i="2"/>
  <c r="K999" i="2"/>
  <c r="M998" i="2"/>
  <c r="K998" i="2"/>
  <c r="M997" i="2"/>
  <c r="K997" i="2"/>
  <c r="M996" i="2"/>
  <c r="K996" i="2"/>
  <c r="M995" i="2"/>
  <c r="K995" i="2"/>
  <c r="M994" i="2"/>
  <c r="K994" i="2"/>
  <c r="M993" i="2"/>
  <c r="K993" i="2"/>
  <c r="M992" i="2"/>
  <c r="K992" i="2"/>
  <c r="M991" i="2"/>
  <c r="K991" i="2"/>
  <c r="M990" i="2"/>
  <c r="K990" i="2"/>
  <c r="M989" i="2"/>
  <c r="K989" i="2"/>
  <c r="M988" i="2"/>
  <c r="K988" i="2"/>
  <c r="M987" i="2"/>
  <c r="K987" i="2"/>
  <c r="M986" i="2"/>
  <c r="K986" i="2"/>
  <c r="M985" i="2"/>
  <c r="K985" i="2"/>
  <c r="M984" i="2"/>
  <c r="K984" i="2"/>
  <c r="M983" i="2"/>
  <c r="K983" i="2"/>
  <c r="M982" i="2"/>
  <c r="K982" i="2"/>
  <c r="M981" i="2"/>
  <c r="K981" i="2"/>
  <c r="M980" i="2"/>
  <c r="K980" i="2"/>
  <c r="M979" i="2"/>
  <c r="K979" i="2"/>
  <c r="M978" i="2"/>
  <c r="K978" i="2"/>
  <c r="M977" i="2"/>
  <c r="K977" i="2"/>
  <c r="M976" i="2"/>
  <c r="K976" i="2"/>
  <c r="M975" i="2"/>
  <c r="K975" i="2"/>
  <c r="M974" i="2"/>
  <c r="K974" i="2"/>
  <c r="M973" i="2"/>
  <c r="K973" i="2"/>
  <c r="M972" i="2"/>
  <c r="K972" i="2"/>
  <c r="M971" i="2"/>
  <c r="K971" i="2"/>
  <c r="M970" i="2"/>
  <c r="K970" i="2"/>
  <c r="M969" i="2"/>
  <c r="K969" i="2"/>
  <c r="M968" i="2"/>
  <c r="K968" i="2"/>
  <c r="M967" i="2"/>
  <c r="K967" i="2"/>
  <c r="M966" i="2"/>
  <c r="K966" i="2"/>
  <c r="M965" i="2"/>
  <c r="K965" i="2"/>
  <c r="M964" i="2"/>
  <c r="K964" i="2"/>
  <c r="M963" i="2"/>
  <c r="K963" i="2"/>
  <c r="M962" i="2"/>
  <c r="K962" i="2"/>
  <c r="M961" i="2"/>
  <c r="K961" i="2"/>
  <c r="M960" i="2"/>
  <c r="K960" i="2"/>
  <c r="M959" i="2"/>
  <c r="K959" i="2"/>
  <c r="M958" i="2"/>
  <c r="K958" i="2"/>
  <c r="M957" i="2"/>
  <c r="K957" i="2"/>
  <c r="M956" i="2"/>
  <c r="K956" i="2"/>
  <c r="M955" i="2"/>
  <c r="K955" i="2"/>
  <c r="M954" i="2"/>
  <c r="K954" i="2"/>
  <c r="M953" i="2"/>
  <c r="K953" i="2"/>
  <c r="M952" i="2"/>
  <c r="K952" i="2"/>
  <c r="M951" i="2"/>
  <c r="K951" i="2"/>
  <c r="M950" i="2"/>
  <c r="K950" i="2"/>
  <c r="M949" i="2"/>
  <c r="K949" i="2"/>
  <c r="M948" i="2"/>
  <c r="K948" i="2"/>
  <c r="M947" i="2"/>
  <c r="K947" i="2"/>
  <c r="M946" i="2"/>
  <c r="K946" i="2"/>
  <c r="M945" i="2"/>
  <c r="K945" i="2"/>
  <c r="M944" i="2"/>
  <c r="K944" i="2"/>
  <c r="M943" i="2"/>
  <c r="K943" i="2"/>
  <c r="M942" i="2"/>
  <c r="K942" i="2"/>
  <c r="M941" i="2"/>
  <c r="K941" i="2"/>
  <c r="M940" i="2"/>
  <c r="K940" i="2"/>
  <c r="M939" i="2"/>
  <c r="K939" i="2"/>
  <c r="M938" i="2"/>
  <c r="K938" i="2"/>
  <c r="M937" i="2"/>
  <c r="K937" i="2"/>
  <c r="M936" i="2"/>
  <c r="K936" i="2"/>
  <c r="M935" i="2"/>
  <c r="K935" i="2"/>
  <c r="M934" i="2"/>
  <c r="K934" i="2"/>
  <c r="M933" i="2"/>
  <c r="K933" i="2"/>
  <c r="M932" i="2"/>
  <c r="K932" i="2"/>
  <c r="M931" i="2"/>
  <c r="K931" i="2"/>
  <c r="M930" i="2"/>
  <c r="K930" i="2"/>
  <c r="M929" i="2"/>
  <c r="K929" i="2"/>
  <c r="M928" i="2"/>
  <c r="K928" i="2"/>
  <c r="M927" i="2"/>
  <c r="K927" i="2"/>
  <c r="M926" i="2"/>
  <c r="K926" i="2"/>
  <c r="M925" i="2"/>
  <c r="K925" i="2"/>
  <c r="M924" i="2"/>
  <c r="K924" i="2"/>
  <c r="M923" i="2"/>
  <c r="K923" i="2"/>
  <c r="M922" i="2"/>
  <c r="K922" i="2"/>
  <c r="M921" i="2"/>
  <c r="K921" i="2"/>
  <c r="M920" i="2"/>
  <c r="K920" i="2"/>
  <c r="M919" i="2"/>
  <c r="K919" i="2"/>
  <c r="M918" i="2"/>
  <c r="K918" i="2"/>
  <c r="M917" i="2"/>
  <c r="K917" i="2"/>
  <c r="M916" i="2"/>
  <c r="K916" i="2"/>
  <c r="M915" i="2"/>
  <c r="K915" i="2"/>
  <c r="M914" i="2"/>
  <c r="K914" i="2"/>
  <c r="M913" i="2"/>
  <c r="K913" i="2"/>
  <c r="M912" i="2"/>
  <c r="K912" i="2"/>
  <c r="M911" i="2"/>
  <c r="K911" i="2"/>
  <c r="M910" i="2"/>
  <c r="K910" i="2"/>
  <c r="M909" i="2"/>
  <c r="K909" i="2"/>
  <c r="M908" i="2"/>
  <c r="K908" i="2"/>
  <c r="M907" i="2"/>
  <c r="K907" i="2"/>
  <c r="M906" i="2"/>
  <c r="K906" i="2"/>
  <c r="M905" i="2"/>
  <c r="K905" i="2"/>
  <c r="M904" i="2"/>
  <c r="K904" i="2"/>
  <c r="M903" i="2"/>
  <c r="K903" i="2"/>
  <c r="M902" i="2"/>
  <c r="K902" i="2"/>
  <c r="M901" i="2"/>
  <c r="K901" i="2"/>
  <c r="M900" i="2"/>
  <c r="K900" i="2"/>
  <c r="M899" i="2"/>
  <c r="K899" i="2"/>
  <c r="M898" i="2"/>
  <c r="K898" i="2"/>
  <c r="M897" i="2"/>
  <c r="K897" i="2"/>
  <c r="M896" i="2"/>
  <c r="K896" i="2"/>
  <c r="M895" i="2"/>
  <c r="K895" i="2"/>
  <c r="M894" i="2"/>
  <c r="K894" i="2"/>
  <c r="M893" i="2"/>
  <c r="K893" i="2"/>
  <c r="M892" i="2"/>
  <c r="K892" i="2"/>
  <c r="M891" i="2"/>
  <c r="K891" i="2"/>
  <c r="M890" i="2"/>
  <c r="K890" i="2"/>
  <c r="M889" i="2"/>
  <c r="K889" i="2"/>
  <c r="M888" i="2"/>
  <c r="K888" i="2"/>
  <c r="M887" i="2"/>
  <c r="K887" i="2"/>
  <c r="M886" i="2"/>
  <c r="K886" i="2"/>
  <c r="M885" i="2"/>
  <c r="K885" i="2"/>
  <c r="M884" i="2"/>
  <c r="K884" i="2"/>
  <c r="M883" i="2"/>
  <c r="K883" i="2"/>
  <c r="M882" i="2"/>
  <c r="K882" i="2"/>
  <c r="M881" i="2"/>
  <c r="K881" i="2"/>
  <c r="M880" i="2"/>
  <c r="K880" i="2"/>
  <c r="M879" i="2"/>
  <c r="K879" i="2"/>
  <c r="M878" i="2"/>
  <c r="K878" i="2"/>
  <c r="M877" i="2"/>
  <c r="K877" i="2"/>
  <c r="M876" i="2"/>
  <c r="K876" i="2"/>
  <c r="M875" i="2"/>
  <c r="K875" i="2"/>
  <c r="M874" i="2"/>
  <c r="K874" i="2"/>
  <c r="M873" i="2"/>
  <c r="K873" i="2"/>
  <c r="M872" i="2"/>
  <c r="K872" i="2"/>
  <c r="M871" i="2"/>
  <c r="K871" i="2"/>
  <c r="M870" i="2"/>
  <c r="K870" i="2"/>
  <c r="M869" i="2"/>
  <c r="K869" i="2"/>
  <c r="M868" i="2"/>
  <c r="K868" i="2"/>
  <c r="M867" i="2"/>
  <c r="K867" i="2"/>
  <c r="M866" i="2"/>
  <c r="K866" i="2"/>
  <c r="M865" i="2"/>
  <c r="K865" i="2"/>
  <c r="M864" i="2"/>
  <c r="K864" i="2"/>
  <c r="M863" i="2"/>
  <c r="K863" i="2"/>
  <c r="M862" i="2"/>
  <c r="K862" i="2"/>
  <c r="M861" i="2"/>
  <c r="K861" i="2"/>
  <c r="M860" i="2"/>
  <c r="K860" i="2"/>
  <c r="M859" i="2"/>
  <c r="K859" i="2"/>
  <c r="M858" i="2"/>
  <c r="K858" i="2"/>
  <c r="M857" i="2"/>
  <c r="K857" i="2"/>
  <c r="M856" i="2"/>
  <c r="K856" i="2"/>
  <c r="M855" i="2"/>
  <c r="K855" i="2"/>
  <c r="M854" i="2"/>
  <c r="K854" i="2"/>
  <c r="M853" i="2"/>
  <c r="K853" i="2"/>
  <c r="M852" i="2"/>
  <c r="K852" i="2"/>
  <c r="M851" i="2"/>
  <c r="K851" i="2"/>
  <c r="M850" i="2"/>
  <c r="K850" i="2"/>
  <c r="M849" i="2"/>
  <c r="K849" i="2"/>
  <c r="M848" i="2"/>
  <c r="K848" i="2"/>
  <c r="M847" i="2"/>
  <c r="K847" i="2"/>
  <c r="M846" i="2"/>
  <c r="K846" i="2"/>
  <c r="M845" i="2"/>
  <c r="K845" i="2"/>
  <c r="M844" i="2"/>
  <c r="K844" i="2"/>
  <c r="M843" i="2"/>
  <c r="K843" i="2"/>
  <c r="M842" i="2"/>
  <c r="K842" i="2"/>
  <c r="M841" i="2"/>
  <c r="K841" i="2"/>
  <c r="M840" i="2"/>
  <c r="K840" i="2"/>
  <c r="M839" i="2"/>
  <c r="K839" i="2"/>
  <c r="M838" i="2"/>
  <c r="K838" i="2"/>
  <c r="M837" i="2"/>
  <c r="K837" i="2"/>
  <c r="M836" i="2"/>
  <c r="K836" i="2"/>
  <c r="M835" i="2"/>
  <c r="K835" i="2"/>
  <c r="M834" i="2"/>
  <c r="K834" i="2"/>
  <c r="M833" i="2"/>
  <c r="K833" i="2"/>
  <c r="M832" i="2"/>
  <c r="K832" i="2"/>
  <c r="M831" i="2"/>
  <c r="K831" i="2"/>
  <c r="M830" i="2"/>
  <c r="K830" i="2"/>
  <c r="M829" i="2"/>
  <c r="K829" i="2"/>
  <c r="M828" i="2"/>
  <c r="K828" i="2"/>
  <c r="M827" i="2"/>
  <c r="K827" i="2"/>
  <c r="M826" i="2"/>
  <c r="K826" i="2"/>
  <c r="M825" i="2"/>
  <c r="K825" i="2"/>
  <c r="M824" i="2"/>
  <c r="K824" i="2"/>
  <c r="M823" i="2"/>
  <c r="K823" i="2"/>
  <c r="M822" i="2"/>
  <c r="K822" i="2"/>
  <c r="M821" i="2"/>
  <c r="K821" i="2"/>
  <c r="M820" i="2"/>
  <c r="K820" i="2"/>
  <c r="M819" i="2"/>
  <c r="K819" i="2"/>
  <c r="M818" i="2"/>
  <c r="K818" i="2"/>
  <c r="M817" i="2"/>
  <c r="K817" i="2"/>
  <c r="M816" i="2"/>
  <c r="K816" i="2"/>
  <c r="M815" i="2"/>
  <c r="K815" i="2"/>
  <c r="M814" i="2"/>
  <c r="K814" i="2"/>
  <c r="M813" i="2"/>
  <c r="K813" i="2"/>
  <c r="M812" i="2"/>
  <c r="K812" i="2"/>
  <c r="M811" i="2"/>
  <c r="K811" i="2"/>
  <c r="M810" i="2"/>
  <c r="K810" i="2"/>
  <c r="M809" i="2"/>
  <c r="K809" i="2"/>
  <c r="M808" i="2"/>
  <c r="K808" i="2"/>
  <c r="M807" i="2"/>
  <c r="K807" i="2"/>
  <c r="M806" i="2"/>
  <c r="K806" i="2"/>
  <c r="M805" i="2"/>
  <c r="K805" i="2"/>
  <c r="M804" i="2"/>
  <c r="K804" i="2"/>
  <c r="M803" i="2"/>
  <c r="K803" i="2"/>
  <c r="M802" i="2"/>
  <c r="K802" i="2"/>
  <c r="M801" i="2"/>
  <c r="K801" i="2"/>
  <c r="M800" i="2"/>
  <c r="K800" i="2"/>
  <c r="M799" i="2"/>
  <c r="K799" i="2"/>
  <c r="M798" i="2"/>
  <c r="K798" i="2"/>
  <c r="M797" i="2"/>
  <c r="K797" i="2"/>
  <c r="M796" i="2"/>
  <c r="K796" i="2"/>
  <c r="M795" i="2"/>
  <c r="K795" i="2"/>
  <c r="M794" i="2"/>
  <c r="K794" i="2"/>
  <c r="M793" i="2"/>
  <c r="K793" i="2"/>
  <c r="M792" i="2"/>
  <c r="K792" i="2"/>
  <c r="M791" i="2"/>
  <c r="K791" i="2"/>
  <c r="M790" i="2"/>
  <c r="K790" i="2"/>
  <c r="M789" i="2"/>
  <c r="K789" i="2"/>
  <c r="M788" i="2"/>
  <c r="K788" i="2"/>
  <c r="M787" i="2"/>
  <c r="K787" i="2"/>
  <c r="M786" i="2"/>
  <c r="K786" i="2"/>
  <c r="M785" i="2"/>
  <c r="K785" i="2"/>
  <c r="M784" i="2"/>
  <c r="K784" i="2"/>
  <c r="M783" i="2"/>
  <c r="K783" i="2"/>
  <c r="M782" i="2"/>
  <c r="K782" i="2"/>
  <c r="M781" i="2"/>
  <c r="K781" i="2"/>
  <c r="M780" i="2"/>
  <c r="K780" i="2"/>
  <c r="M779" i="2"/>
  <c r="K779" i="2"/>
  <c r="M778" i="2"/>
  <c r="K778" i="2"/>
  <c r="M777" i="2"/>
  <c r="K777" i="2"/>
  <c r="M776" i="2"/>
  <c r="K776" i="2"/>
  <c r="M775" i="2"/>
  <c r="K775" i="2"/>
  <c r="M774" i="2"/>
  <c r="K774" i="2"/>
  <c r="M773" i="2"/>
  <c r="K773" i="2"/>
  <c r="M772" i="2"/>
  <c r="K772" i="2"/>
  <c r="M771" i="2"/>
  <c r="K771" i="2"/>
  <c r="M770" i="2"/>
  <c r="K770" i="2"/>
  <c r="M769" i="2"/>
  <c r="K769" i="2"/>
  <c r="M768" i="2"/>
  <c r="K768" i="2"/>
  <c r="M767" i="2"/>
  <c r="K767" i="2"/>
  <c r="M766" i="2"/>
  <c r="K766" i="2"/>
  <c r="M765" i="2"/>
  <c r="K765" i="2"/>
  <c r="M764" i="2"/>
  <c r="K764" i="2"/>
  <c r="M763" i="2"/>
  <c r="K763" i="2"/>
  <c r="M762" i="2"/>
  <c r="K762" i="2"/>
  <c r="M761" i="2"/>
  <c r="K761" i="2"/>
  <c r="M760" i="2"/>
  <c r="K760" i="2"/>
  <c r="M759" i="2"/>
  <c r="K759" i="2"/>
  <c r="M758" i="2"/>
  <c r="K758" i="2"/>
  <c r="M757" i="2"/>
  <c r="K757" i="2"/>
  <c r="M756" i="2"/>
  <c r="K756" i="2"/>
  <c r="M755" i="2"/>
  <c r="K755" i="2"/>
  <c r="M754" i="2"/>
  <c r="K754" i="2"/>
  <c r="M753" i="2"/>
  <c r="K753" i="2"/>
  <c r="M752" i="2"/>
  <c r="K752" i="2"/>
  <c r="M751" i="2"/>
  <c r="K751" i="2"/>
  <c r="M750" i="2"/>
  <c r="K750" i="2"/>
  <c r="M749" i="2"/>
  <c r="K749" i="2"/>
  <c r="M748" i="2"/>
  <c r="K748" i="2"/>
  <c r="M747" i="2"/>
  <c r="K747" i="2"/>
  <c r="M746" i="2"/>
  <c r="K746" i="2"/>
  <c r="M745" i="2"/>
  <c r="K745" i="2"/>
  <c r="M744" i="2"/>
  <c r="K744" i="2"/>
  <c r="M743" i="2"/>
  <c r="K743" i="2"/>
  <c r="M742" i="2"/>
  <c r="K742" i="2"/>
  <c r="M741" i="2"/>
  <c r="K741" i="2"/>
  <c r="M740" i="2"/>
  <c r="K740" i="2"/>
  <c r="M739" i="2"/>
  <c r="K739" i="2"/>
  <c r="M738" i="2"/>
  <c r="K738" i="2"/>
  <c r="M737" i="2"/>
  <c r="K737" i="2"/>
  <c r="M736" i="2"/>
  <c r="K736" i="2"/>
  <c r="M735" i="2"/>
  <c r="K735" i="2"/>
  <c r="M734" i="2"/>
  <c r="K734" i="2"/>
  <c r="M733" i="2"/>
  <c r="K733" i="2"/>
  <c r="M732" i="2"/>
  <c r="K732" i="2"/>
  <c r="M731" i="2"/>
  <c r="K731" i="2"/>
  <c r="M730" i="2"/>
  <c r="K730" i="2"/>
  <c r="M729" i="2"/>
  <c r="K729" i="2"/>
  <c r="M728" i="2"/>
  <c r="K728" i="2"/>
  <c r="M727" i="2"/>
  <c r="K727" i="2"/>
  <c r="M726" i="2"/>
  <c r="K726" i="2"/>
  <c r="M725" i="2"/>
  <c r="K725" i="2"/>
  <c r="M724" i="2"/>
  <c r="K724" i="2"/>
  <c r="M723" i="2"/>
  <c r="K723" i="2"/>
  <c r="M722" i="2"/>
  <c r="K722" i="2"/>
  <c r="M721" i="2"/>
  <c r="K721" i="2"/>
  <c r="M720" i="2"/>
  <c r="K720" i="2"/>
  <c r="M719" i="2"/>
  <c r="K719" i="2"/>
  <c r="M718" i="2"/>
  <c r="K718" i="2"/>
  <c r="M717" i="2"/>
  <c r="K717" i="2"/>
  <c r="M716" i="2"/>
  <c r="K716" i="2"/>
  <c r="M715" i="2"/>
  <c r="K715" i="2"/>
  <c r="M714" i="2"/>
  <c r="K714" i="2"/>
  <c r="M713" i="2"/>
  <c r="K713" i="2"/>
  <c r="M712" i="2"/>
  <c r="K712" i="2"/>
  <c r="M711" i="2"/>
  <c r="K711" i="2"/>
  <c r="M710" i="2"/>
  <c r="K710" i="2"/>
  <c r="M709" i="2"/>
  <c r="K709" i="2"/>
  <c r="M708" i="2"/>
  <c r="K708" i="2"/>
  <c r="M707" i="2"/>
  <c r="K707" i="2"/>
  <c r="M706" i="2"/>
  <c r="K706" i="2"/>
  <c r="M705" i="2"/>
  <c r="K705" i="2"/>
  <c r="M704" i="2"/>
  <c r="K704" i="2"/>
  <c r="M703" i="2"/>
  <c r="K703" i="2"/>
  <c r="M702" i="2"/>
  <c r="K702" i="2"/>
  <c r="M701" i="2"/>
  <c r="K701" i="2"/>
  <c r="M700" i="2"/>
  <c r="K700" i="2"/>
  <c r="M699" i="2"/>
  <c r="K699" i="2"/>
  <c r="M698" i="2"/>
  <c r="K698" i="2"/>
  <c r="M697" i="2"/>
  <c r="K697" i="2"/>
  <c r="M696" i="2"/>
  <c r="K696" i="2"/>
  <c r="M695" i="2"/>
  <c r="K695" i="2"/>
  <c r="M694" i="2"/>
  <c r="K694" i="2"/>
  <c r="M693" i="2"/>
  <c r="K693" i="2"/>
  <c r="M692" i="2"/>
  <c r="K692" i="2"/>
  <c r="M691" i="2"/>
  <c r="K691" i="2"/>
  <c r="M690" i="2"/>
  <c r="K690" i="2"/>
  <c r="M689" i="2"/>
  <c r="K689" i="2"/>
  <c r="M688" i="2"/>
  <c r="K688" i="2"/>
  <c r="M687" i="2"/>
  <c r="K687" i="2"/>
  <c r="M686" i="2"/>
  <c r="K686" i="2"/>
  <c r="M685" i="2"/>
  <c r="K685" i="2"/>
  <c r="M684" i="2"/>
  <c r="K684" i="2"/>
  <c r="M683" i="2"/>
  <c r="K683" i="2"/>
  <c r="M682" i="2"/>
  <c r="K682" i="2"/>
  <c r="M681" i="2"/>
  <c r="K681" i="2"/>
  <c r="M680" i="2"/>
  <c r="K680" i="2"/>
  <c r="M679" i="2"/>
  <c r="K679" i="2"/>
  <c r="M678" i="2"/>
  <c r="K678" i="2"/>
  <c r="M677" i="2"/>
  <c r="K677" i="2"/>
  <c r="M676" i="2"/>
  <c r="K676" i="2"/>
  <c r="M675" i="2"/>
  <c r="K675" i="2"/>
  <c r="M674" i="2"/>
  <c r="K674" i="2"/>
  <c r="M673" i="2"/>
  <c r="K673" i="2"/>
  <c r="M672" i="2"/>
  <c r="K672" i="2"/>
  <c r="M671" i="2"/>
  <c r="K671" i="2"/>
  <c r="M670" i="2"/>
  <c r="K670" i="2"/>
  <c r="M669" i="2"/>
  <c r="K669" i="2"/>
  <c r="M668" i="2"/>
  <c r="K668" i="2"/>
  <c r="M667" i="2"/>
  <c r="K667" i="2"/>
  <c r="M666" i="2"/>
  <c r="K666" i="2"/>
  <c r="M665" i="2"/>
  <c r="K665" i="2"/>
  <c r="M664" i="2"/>
  <c r="K664" i="2"/>
  <c r="M663" i="2"/>
  <c r="K663" i="2"/>
  <c r="M662" i="2"/>
  <c r="K662" i="2"/>
  <c r="M661" i="2"/>
  <c r="K661" i="2"/>
  <c r="M660" i="2"/>
  <c r="K660" i="2"/>
  <c r="M659" i="2"/>
  <c r="K659" i="2"/>
  <c r="M658" i="2"/>
  <c r="K658" i="2"/>
  <c r="M657" i="2"/>
  <c r="K657" i="2"/>
  <c r="M656" i="2"/>
  <c r="K656" i="2"/>
  <c r="M655" i="2"/>
  <c r="K655" i="2"/>
  <c r="M654" i="2"/>
  <c r="K654" i="2"/>
  <c r="M653" i="2"/>
  <c r="K653" i="2"/>
  <c r="M652" i="2"/>
  <c r="K652" i="2"/>
  <c r="M651" i="2"/>
  <c r="K651" i="2"/>
  <c r="M650" i="2"/>
  <c r="K650" i="2"/>
  <c r="M649" i="2"/>
  <c r="K649" i="2"/>
  <c r="M648" i="2"/>
  <c r="K648" i="2"/>
  <c r="M647" i="2"/>
  <c r="K647" i="2"/>
  <c r="M646" i="2"/>
  <c r="K646" i="2"/>
  <c r="M645" i="2"/>
  <c r="K645" i="2"/>
  <c r="M644" i="2"/>
  <c r="K644" i="2"/>
  <c r="M643" i="2"/>
  <c r="K643" i="2"/>
  <c r="M642" i="2"/>
  <c r="K642" i="2"/>
  <c r="M641" i="2"/>
  <c r="K641" i="2"/>
  <c r="M640" i="2"/>
  <c r="K640" i="2"/>
  <c r="M639" i="2"/>
  <c r="K639" i="2"/>
  <c r="M638" i="2"/>
  <c r="K638" i="2"/>
  <c r="M637" i="2"/>
  <c r="K637" i="2"/>
  <c r="M636" i="2"/>
  <c r="K636" i="2"/>
  <c r="M635" i="2"/>
  <c r="K635" i="2"/>
  <c r="M634" i="2"/>
  <c r="K634" i="2"/>
  <c r="M633" i="2"/>
  <c r="K633" i="2"/>
  <c r="M632" i="2"/>
  <c r="K632" i="2"/>
  <c r="M631" i="2"/>
  <c r="K631" i="2"/>
  <c r="M630" i="2"/>
  <c r="K630" i="2"/>
  <c r="M629" i="2"/>
  <c r="K629" i="2"/>
  <c r="M628" i="2"/>
  <c r="K628" i="2"/>
  <c r="M627" i="2"/>
  <c r="K627" i="2"/>
  <c r="M626" i="2"/>
  <c r="K626" i="2"/>
  <c r="M625" i="2"/>
  <c r="K625" i="2"/>
  <c r="M624" i="2"/>
  <c r="K624" i="2"/>
  <c r="M623" i="2"/>
  <c r="K623" i="2"/>
  <c r="M622" i="2"/>
  <c r="K622" i="2"/>
  <c r="M621" i="2"/>
  <c r="K621" i="2"/>
  <c r="M620" i="2"/>
  <c r="K620" i="2"/>
  <c r="M619" i="2"/>
  <c r="K619" i="2"/>
  <c r="M618" i="2"/>
  <c r="K618" i="2"/>
  <c r="M617" i="2"/>
  <c r="K617" i="2"/>
  <c r="M616" i="2"/>
  <c r="K616" i="2"/>
  <c r="M615" i="2"/>
  <c r="K615" i="2"/>
  <c r="M614" i="2"/>
  <c r="K614" i="2"/>
  <c r="M613" i="2"/>
  <c r="K613" i="2"/>
  <c r="M612" i="2"/>
  <c r="K612" i="2"/>
  <c r="M611" i="2"/>
  <c r="K611" i="2"/>
  <c r="M610" i="2"/>
  <c r="K610" i="2"/>
  <c r="M609" i="2"/>
  <c r="K609" i="2"/>
  <c r="M608" i="2"/>
  <c r="K608" i="2"/>
  <c r="M607" i="2"/>
  <c r="K607" i="2"/>
  <c r="M606" i="2"/>
  <c r="K606" i="2"/>
  <c r="M605" i="2"/>
  <c r="K605" i="2"/>
  <c r="M604" i="2"/>
  <c r="K604" i="2"/>
  <c r="M603" i="2"/>
  <c r="K603" i="2"/>
  <c r="M602" i="2"/>
  <c r="K602" i="2"/>
  <c r="M601" i="2"/>
  <c r="K601" i="2"/>
  <c r="M600" i="2"/>
  <c r="K600" i="2"/>
  <c r="M599" i="2"/>
  <c r="K599" i="2"/>
  <c r="M598" i="2"/>
  <c r="K598" i="2"/>
  <c r="M597" i="2"/>
  <c r="K597" i="2"/>
  <c r="M596" i="2"/>
  <c r="K596" i="2"/>
  <c r="M595" i="2"/>
  <c r="K595" i="2"/>
  <c r="M594" i="2"/>
  <c r="K594" i="2"/>
  <c r="M593" i="2"/>
  <c r="K593" i="2"/>
  <c r="M592" i="2"/>
  <c r="K592" i="2"/>
  <c r="M591" i="2"/>
  <c r="K591" i="2"/>
  <c r="M590" i="2"/>
  <c r="K590" i="2"/>
  <c r="M589" i="2"/>
  <c r="K589" i="2"/>
  <c r="M588" i="2"/>
  <c r="K588" i="2"/>
  <c r="M587" i="2"/>
  <c r="K587" i="2"/>
  <c r="M586" i="2"/>
  <c r="K586" i="2"/>
  <c r="M585" i="2"/>
  <c r="K585" i="2"/>
  <c r="M584" i="2"/>
  <c r="K584" i="2"/>
  <c r="M583" i="2"/>
  <c r="K583" i="2"/>
  <c r="M582" i="2"/>
  <c r="K582" i="2"/>
  <c r="M581" i="2"/>
  <c r="K581" i="2"/>
  <c r="M580" i="2"/>
  <c r="K580" i="2"/>
  <c r="M579" i="2"/>
  <c r="K579" i="2"/>
  <c r="M578" i="2"/>
  <c r="K578" i="2"/>
  <c r="M577" i="2"/>
  <c r="K577" i="2"/>
  <c r="M576" i="2"/>
  <c r="K576" i="2"/>
  <c r="M575" i="2"/>
  <c r="K575" i="2"/>
  <c r="M574" i="2"/>
  <c r="K574" i="2"/>
  <c r="M573" i="2"/>
  <c r="K573" i="2"/>
  <c r="M572" i="2"/>
  <c r="K572" i="2"/>
  <c r="M571" i="2"/>
  <c r="K571" i="2"/>
  <c r="M570" i="2"/>
  <c r="K570" i="2"/>
  <c r="M569" i="2"/>
  <c r="K569" i="2"/>
  <c r="M568" i="2"/>
  <c r="K568" i="2"/>
  <c r="M567" i="2"/>
  <c r="K567" i="2"/>
  <c r="M566" i="2"/>
  <c r="K566" i="2"/>
  <c r="M565" i="2"/>
  <c r="K565" i="2"/>
  <c r="M564" i="2"/>
  <c r="K564" i="2"/>
  <c r="M563" i="2"/>
  <c r="K563" i="2"/>
  <c r="M562" i="2"/>
  <c r="K562" i="2"/>
  <c r="M561" i="2"/>
  <c r="K561" i="2"/>
  <c r="M560" i="2"/>
  <c r="K560" i="2"/>
  <c r="M559" i="2"/>
  <c r="K559" i="2"/>
  <c r="M558" i="2"/>
  <c r="K558" i="2"/>
  <c r="M557" i="2"/>
  <c r="K557" i="2"/>
  <c r="M556" i="2"/>
  <c r="K556" i="2"/>
  <c r="M555" i="2"/>
  <c r="K555" i="2"/>
  <c r="M554" i="2"/>
  <c r="K554" i="2"/>
  <c r="M553" i="2"/>
  <c r="K553" i="2"/>
  <c r="M552" i="2"/>
  <c r="K552" i="2"/>
  <c r="M551" i="2"/>
  <c r="K551" i="2"/>
  <c r="M550" i="2"/>
  <c r="K550" i="2"/>
  <c r="M549" i="2"/>
  <c r="K549" i="2"/>
  <c r="M548" i="2"/>
  <c r="K548" i="2"/>
  <c r="M547" i="2"/>
  <c r="K547" i="2"/>
  <c r="M546" i="2"/>
  <c r="K546" i="2"/>
  <c r="M545" i="2"/>
  <c r="K545" i="2"/>
  <c r="M544" i="2"/>
  <c r="K544" i="2"/>
  <c r="M543" i="2"/>
  <c r="K543" i="2"/>
  <c r="M542" i="2"/>
  <c r="K542" i="2"/>
  <c r="M541" i="2"/>
  <c r="K541" i="2"/>
  <c r="M540" i="2"/>
  <c r="K540" i="2"/>
  <c r="M539" i="2"/>
  <c r="K539" i="2"/>
  <c r="M538" i="2"/>
  <c r="K538" i="2"/>
  <c r="M537" i="2"/>
  <c r="K537" i="2"/>
  <c r="M536" i="2"/>
  <c r="K536" i="2"/>
  <c r="M535" i="2"/>
  <c r="K535" i="2"/>
  <c r="M534" i="2"/>
  <c r="K534" i="2"/>
  <c r="M533" i="2"/>
  <c r="K533" i="2"/>
  <c r="M532" i="2"/>
  <c r="K532" i="2"/>
  <c r="M531" i="2"/>
  <c r="K531" i="2"/>
  <c r="M530" i="2"/>
  <c r="K530" i="2"/>
  <c r="M529" i="2"/>
  <c r="K529" i="2"/>
  <c r="M528" i="2"/>
  <c r="K528" i="2"/>
  <c r="M527" i="2"/>
  <c r="K527" i="2"/>
  <c r="M526" i="2"/>
  <c r="K526" i="2"/>
  <c r="M525" i="2"/>
  <c r="K525" i="2"/>
  <c r="M524" i="2"/>
  <c r="K524" i="2"/>
  <c r="M523" i="2"/>
  <c r="K523" i="2"/>
  <c r="M522" i="2"/>
  <c r="K522" i="2"/>
  <c r="M521" i="2"/>
  <c r="K521" i="2"/>
  <c r="M520" i="2"/>
  <c r="K520" i="2"/>
  <c r="M519" i="2"/>
  <c r="K519" i="2"/>
  <c r="M518" i="2"/>
  <c r="K518" i="2"/>
  <c r="M517" i="2"/>
  <c r="K517" i="2"/>
  <c r="M516" i="2"/>
  <c r="K516" i="2"/>
  <c r="M515" i="2"/>
  <c r="K515" i="2"/>
  <c r="M514" i="2"/>
  <c r="K514" i="2"/>
  <c r="M513" i="2"/>
  <c r="K513" i="2"/>
  <c r="M512" i="2"/>
  <c r="K512" i="2"/>
  <c r="M511" i="2"/>
  <c r="K511" i="2"/>
  <c r="M510" i="2"/>
  <c r="K510" i="2"/>
  <c r="M509" i="2"/>
  <c r="K509" i="2"/>
  <c r="M508" i="2"/>
  <c r="K508" i="2"/>
  <c r="M507" i="2"/>
  <c r="K507" i="2"/>
  <c r="M506" i="2"/>
  <c r="K506" i="2"/>
  <c r="M505" i="2"/>
  <c r="K505" i="2"/>
  <c r="M504" i="2"/>
  <c r="K504" i="2"/>
  <c r="M503" i="2"/>
  <c r="K503" i="2"/>
  <c r="M502" i="2"/>
  <c r="K502" i="2"/>
  <c r="M501" i="2"/>
  <c r="K501" i="2"/>
  <c r="M500" i="2"/>
  <c r="K500" i="2"/>
  <c r="M499" i="2"/>
  <c r="K499" i="2"/>
  <c r="M498" i="2"/>
  <c r="K498" i="2"/>
  <c r="M497" i="2"/>
  <c r="K497" i="2"/>
  <c r="M496" i="2"/>
  <c r="K496" i="2"/>
  <c r="M495" i="2"/>
  <c r="K495" i="2"/>
  <c r="M494" i="2"/>
  <c r="K494" i="2"/>
  <c r="M493" i="2"/>
  <c r="K493" i="2"/>
  <c r="M492" i="2"/>
  <c r="K492" i="2"/>
  <c r="M491" i="2"/>
  <c r="K491" i="2"/>
  <c r="M490" i="2"/>
  <c r="K490" i="2"/>
  <c r="M489" i="2"/>
  <c r="K489" i="2"/>
  <c r="M488" i="2"/>
  <c r="K488" i="2"/>
  <c r="M487" i="2"/>
  <c r="K487" i="2"/>
  <c r="M486" i="2"/>
  <c r="K486" i="2"/>
  <c r="M485" i="2"/>
  <c r="K485" i="2"/>
  <c r="M484" i="2"/>
  <c r="K484" i="2"/>
  <c r="M483" i="2"/>
  <c r="K483" i="2"/>
  <c r="M482" i="2"/>
  <c r="K482" i="2"/>
  <c r="M481" i="2"/>
  <c r="K481" i="2"/>
  <c r="M480" i="2"/>
  <c r="K480" i="2"/>
  <c r="M479" i="2"/>
  <c r="K479" i="2"/>
  <c r="M478" i="2"/>
  <c r="K478" i="2"/>
  <c r="M477" i="2"/>
  <c r="K477" i="2"/>
  <c r="M476" i="2"/>
  <c r="K476" i="2"/>
  <c r="M475" i="2"/>
  <c r="K475" i="2"/>
  <c r="M474" i="2"/>
  <c r="K474" i="2"/>
  <c r="M473" i="2"/>
  <c r="K473" i="2"/>
  <c r="M472" i="2"/>
  <c r="K472" i="2"/>
  <c r="M471" i="2"/>
  <c r="K471" i="2"/>
  <c r="M470" i="2"/>
  <c r="K470" i="2"/>
  <c r="M469" i="2"/>
  <c r="K469" i="2"/>
  <c r="M468" i="2"/>
  <c r="K468" i="2"/>
  <c r="M467" i="2"/>
  <c r="K467" i="2"/>
  <c r="M466" i="2"/>
  <c r="K466" i="2"/>
  <c r="M465" i="2"/>
  <c r="K465" i="2"/>
  <c r="M464" i="2"/>
  <c r="K464" i="2"/>
  <c r="M463" i="2"/>
  <c r="K463" i="2"/>
  <c r="M462" i="2"/>
  <c r="K462" i="2"/>
  <c r="M461" i="2"/>
  <c r="K461" i="2"/>
  <c r="M460" i="2"/>
  <c r="K460" i="2"/>
  <c r="M459" i="2"/>
  <c r="K459" i="2"/>
  <c r="M458" i="2"/>
  <c r="K458" i="2"/>
  <c r="M457" i="2"/>
  <c r="K457" i="2"/>
  <c r="M456" i="2"/>
  <c r="K456" i="2"/>
  <c r="M455" i="2"/>
  <c r="K455" i="2"/>
  <c r="M454" i="2"/>
  <c r="K454" i="2"/>
  <c r="M453" i="2"/>
  <c r="K453" i="2"/>
  <c r="M452" i="2"/>
  <c r="K452" i="2"/>
  <c r="M451" i="2"/>
  <c r="K451" i="2"/>
  <c r="M450" i="2"/>
  <c r="K450" i="2"/>
  <c r="M449" i="2"/>
  <c r="K449" i="2"/>
  <c r="M448" i="2"/>
  <c r="K448" i="2"/>
  <c r="M447" i="2"/>
  <c r="K447" i="2"/>
  <c r="M446" i="2"/>
  <c r="K446" i="2"/>
  <c r="M445" i="2"/>
  <c r="K445" i="2"/>
  <c r="M444" i="2"/>
  <c r="K444" i="2"/>
  <c r="M443" i="2"/>
  <c r="K443" i="2"/>
  <c r="M442" i="2"/>
  <c r="K442" i="2"/>
  <c r="M441" i="2"/>
  <c r="K441" i="2"/>
  <c r="M440" i="2"/>
  <c r="K440" i="2"/>
  <c r="M439" i="2"/>
  <c r="K439" i="2"/>
  <c r="M438" i="2"/>
  <c r="K438" i="2"/>
  <c r="M437" i="2"/>
  <c r="K437" i="2"/>
  <c r="M436" i="2"/>
  <c r="K436" i="2"/>
  <c r="M435" i="2"/>
  <c r="K435" i="2"/>
  <c r="M434" i="2"/>
  <c r="K434" i="2"/>
  <c r="M433" i="2"/>
  <c r="K433" i="2"/>
  <c r="M432" i="2"/>
  <c r="K432" i="2"/>
  <c r="M431" i="2"/>
  <c r="K431" i="2"/>
  <c r="M430" i="2"/>
  <c r="K430" i="2"/>
  <c r="M429" i="2"/>
  <c r="K429" i="2"/>
  <c r="M428" i="2"/>
  <c r="K428" i="2"/>
  <c r="M427" i="2"/>
  <c r="K427" i="2"/>
  <c r="M426" i="2"/>
  <c r="K426" i="2"/>
  <c r="M425" i="2"/>
  <c r="K425" i="2"/>
  <c r="M424" i="2"/>
  <c r="K424" i="2"/>
  <c r="M423" i="2"/>
  <c r="K423" i="2"/>
  <c r="M422" i="2"/>
  <c r="K422" i="2"/>
  <c r="M421" i="2"/>
  <c r="K421" i="2"/>
  <c r="M420" i="2"/>
  <c r="K420" i="2"/>
  <c r="M419" i="2"/>
  <c r="K419" i="2"/>
  <c r="M418" i="2"/>
  <c r="K418" i="2"/>
  <c r="M417" i="2"/>
  <c r="K417" i="2"/>
  <c r="M416" i="2"/>
  <c r="K416" i="2"/>
  <c r="M415" i="2"/>
  <c r="K415" i="2"/>
  <c r="M414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K3" i="2"/>
  <c r="S3" i="2" s="1"/>
  <c r="L53" i="1"/>
  <c r="D53" i="1"/>
  <c r="L23" i="1"/>
  <c r="AA3" i="2" l="1"/>
  <c r="Z1026" i="2"/>
  <c r="T3" i="2"/>
  <c r="V3" i="2"/>
  <c r="Y3" i="2" s="1"/>
  <c r="T4" i="2"/>
  <c r="V4" i="2"/>
  <c r="Y4" i="2" s="1"/>
  <c r="T5" i="2"/>
  <c r="V5" i="2"/>
  <c r="Y5" i="2" s="1"/>
  <c r="T6" i="2"/>
  <c r="V6" i="2"/>
  <c r="Y6" i="2" s="1"/>
  <c r="T7" i="2"/>
  <c r="V7" i="2"/>
  <c r="Y7" i="2" s="1"/>
  <c r="T8" i="2"/>
  <c r="V8" i="2"/>
  <c r="Y8" i="2" s="1"/>
  <c r="T9" i="2"/>
  <c r="V9" i="2"/>
  <c r="Y9" i="2" s="1"/>
  <c r="T10" i="2"/>
  <c r="V10" i="2"/>
  <c r="Y10" i="2" s="1"/>
  <c r="T11" i="2"/>
  <c r="V11" i="2"/>
  <c r="Y11" i="2" s="1"/>
  <c r="T12" i="2"/>
  <c r="V12" i="2"/>
  <c r="Y12" i="2" s="1"/>
  <c r="T13" i="2"/>
  <c r="V13" i="2"/>
  <c r="Y13" i="2" s="1"/>
  <c r="T14" i="2"/>
  <c r="V14" i="2"/>
  <c r="Y14" i="2" s="1"/>
  <c r="T15" i="2"/>
  <c r="V15" i="2"/>
  <c r="Y15" i="2" s="1"/>
  <c r="T16" i="2"/>
  <c r="V16" i="2"/>
  <c r="Y16" i="2" s="1"/>
  <c r="T17" i="2"/>
  <c r="V17" i="2"/>
  <c r="Y17" i="2" s="1"/>
  <c r="T18" i="2"/>
  <c r="V18" i="2"/>
  <c r="Y18" i="2" s="1"/>
  <c r="T19" i="2"/>
  <c r="V19" i="2"/>
  <c r="Y19" i="2" s="1"/>
  <c r="T20" i="2"/>
  <c r="V20" i="2"/>
  <c r="Y20" i="2" s="1"/>
  <c r="T21" i="2"/>
  <c r="V21" i="2"/>
  <c r="Y21" i="2" s="1"/>
  <c r="T22" i="2"/>
  <c r="V22" i="2"/>
  <c r="Y22" i="2" s="1"/>
  <c r="T23" i="2"/>
  <c r="V23" i="2"/>
  <c r="Y23" i="2" s="1"/>
  <c r="T24" i="2"/>
  <c r="V24" i="2"/>
  <c r="Y24" i="2" s="1"/>
  <c r="T25" i="2"/>
  <c r="V25" i="2"/>
  <c r="Y25" i="2" s="1"/>
  <c r="T26" i="2"/>
  <c r="V26" i="2"/>
  <c r="Y26" i="2" s="1"/>
  <c r="T27" i="2"/>
  <c r="V27" i="2"/>
  <c r="Y27" i="2" s="1"/>
  <c r="T28" i="2"/>
  <c r="V28" i="2"/>
  <c r="Y28" i="2" s="1"/>
  <c r="T29" i="2"/>
  <c r="V29" i="2"/>
  <c r="Y29" i="2" s="1"/>
  <c r="T30" i="2"/>
  <c r="V30" i="2"/>
  <c r="Y30" i="2" s="1"/>
  <c r="T31" i="2"/>
  <c r="V31" i="2"/>
  <c r="Y31" i="2" s="1"/>
  <c r="T32" i="2"/>
  <c r="V32" i="2"/>
  <c r="Y32" i="2" s="1"/>
  <c r="T33" i="2"/>
  <c r="V33" i="2"/>
  <c r="Y33" i="2" s="1"/>
  <c r="T34" i="2"/>
  <c r="V34" i="2"/>
  <c r="Y34" i="2" s="1"/>
  <c r="T35" i="2"/>
  <c r="V35" i="2"/>
  <c r="Y35" i="2" s="1"/>
  <c r="T36" i="2"/>
  <c r="V36" i="2"/>
  <c r="Y36" i="2" s="1"/>
  <c r="T37" i="2"/>
  <c r="V37" i="2"/>
  <c r="Y37" i="2" s="1"/>
  <c r="T38" i="2"/>
  <c r="V38" i="2"/>
  <c r="Y38" i="2" s="1"/>
  <c r="T39" i="2"/>
  <c r="V39" i="2"/>
  <c r="Y39" i="2" s="1"/>
  <c r="T40" i="2"/>
  <c r="V40" i="2"/>
  <c r="Y40" i="2" s="1"/>
  <c r="T41" i="2"/>
  <c r="V41" i="2"/>
  <c r="Y41" i="2" s="1"/>
  <c r="T42" i="2"/>
  <c r="V42" i="2"/>
  <c r="Y42" i="2" s="1"/>
  <c r="T43" i="2"/>
  <c r="V43" i="2"/>
  <c r="Y43" i="2" s="1"/>
  <c r="T44" i="2"/>
  <c r="V44" i="2"/>
  <c r="Y44" i="2" s="1"/>
  <c r="T45" i="2"/>
  <c r="V45" i="2"/>
  <c r="Y45" i="2" s="1"/>
  <c r="T46" i="2"/>
  <c r="V46" i="2"/>
  <c r="Y46" i="2" s="1"/>
  <c r="T47" i="2"/>
  <c r="V47" i="2"/>
  <c r="Y47" i="2" s="1"/>
  <c r="T48" i="2"/>
  <c r="V48" i="2"/>
  <c r="Y48" i="2" s="1"/>
  <c r="T49" i="2"/>
  <c r="V49" i="2"/>
  <c r="Y49" i="2" s="1"/>
  <c r="T50" i="2"/>
  <c r="V50" i="2"/>
  <c r="Y50" i="2" s="1"/>
  <c r="T51" i="2"/>
  <c r="V51" i="2"/>
  <c r="Y51" i="2" s="1"/>
  <c r="T52" i="2"/>
  <c r="V52" i="2"/>
  <c r="Y52" i="2" s="1"/>
  <c r="T53" i="2"/>
  <c r="V53" i="2"/>
  <c r="Y53" i="2" s="1"/>
  <c r="T54" i="2"/>
  <c r="V54" i="2"/>
  <c r="Y54" i="2" s="1"/>
  <c r="T55" i="2"/>
  <c r="V55" i="2"/>
  <c r="Y55" i="2" s="1"/>
  <c r="T56" i="2"/>
  <c r="V56" i="2"/>
  <c r="Y56" i="2" s="1"/>
  <c r="T57" i="2"/>
  <c r="V57" i="2"/>
  <c r="Y57" i="2" s="1"/>
  <c r="T58" i="2"/>
  <c r="V58" i="2"/>
  <c r="Y58" i="2" s="1"/>
  <c r="T59" i="2"/>
  <c r="V59" i="2"/>
  <c r="Y59" i="2" s="1"/>
  <c r="T60" i="2"/>
  <c r="V60" i="2"/>
  <c r="Y60" i="2" s="1"/>
  <c r="T61" i="2"/>
  <c r="V61" i="2"/>
  <c r="Y61" i="2" s="1"/>
  <c r="T62" i="2"/>
  <c r="V62" i="2"/>
  <c r="Y62" i="2" s="1"/>
  <c r="T63" i="2"/>
  <c r="V63" i="2"/>
  <c r="Y63" i="2" s="1"/>
  <c r="T64" i="2"/>
  <c r="V64" i="2"/>
  <c r="Y64" i="2" s="1"/>
  <c r="T65" i="2"/>
  <c r="V65" i="2"/>
  <c r="Y65" i="2" s="1"/>
  <c r="T66" i="2"/>
  <c r="V66" i="2"/>
  <c r="Y66" i="2" s="1"/>
  <c r="T67" i="2"/>
  <c r="V67" i="2"/>
  <c r="Y67" i="2" s="1"/>
  <c r="T68" i="2"/>
  <c r="V68" i="2"/>
  <c r="Y68" i="2" s="1"/>
  <c r="T69" i="2"/>
  <c r="V69" i="2"/>
  <c r="Y69" i="2" s="1"/>
  <c r="T70" i="2"/>
  <c r="V70" i="2"/>
  <c r="Y70" i="2" s="1"/>
  <c r="T71" i="2"/>
  <c r="V71" i="2"/>
  <c r="Y71" i="2" s="1"/>
  <c r="T72" i="2"/>
  <c r="V72" i="2"/>
  <c r="Y72" i="2" s="1"/>
  <c r="T73" i="2"/>
  <c r="V73" i="2"/>
  <c r="Y73" i="2" s="1"/>
  <c r="T74" i="2"/>
  <c r="V74" i="2"/>
  <c r="Y74" i="2" s="1"/>
  <c r="T75" i="2"/>
  <c r="V75" i="2"/>
  <c r="Y75" i="2" s="1"/>
  <c r="T76" i="2"/>
  <c r="V76" i="2"/>
  <c r="Y76" i="2" s="1"/>
  <c r="T77" i="2"/>
  <c r="V77" i="2"/>
  <c r="Y77" i="2" s="1"/>
  <c r="T78" i="2"/>
  <c r="V78" i="2"/>
  <c r="Y78" i="2" s="1"/>
  <c r="T79" i="2"/>
  <c r="V79" i="2"/>
  <c r="Y79" i="2" s="1"/>
  <c r="T80" i="2"/>
  <c r="V80" i="2"/>
  <c r="Y80" i="2" s="1"/>
  <c r="T81" i="2"/>
  <c r="V81" i="2"/>
  <c r="Y81" i="2" s="1"/>
  <c r="T82" i="2"/>
  <c r="V82" i="2"/>
  <c r="Y82" i="2" s="1"/>
  <c r="T83" i="2"/>
  <c r="V83" i="2"/>
  <c r="Y83" i="2" s="1"/>
  <c r="T84" i="2"/>
  <c r="V84" i="2"/>
  <c r="Y84" i="2" s="1"/>
  <c r="T85" i="2"/>
  <c r="V85" i="2"/>
  <c r="Y85" i="2" s="1"/>
  <c r="T86" i="2"/>
  <c r="V86" i="2"/>
  <c r="Y86" i="2" s="1"/>
  <c r="T87" i="2"/>
  <c r="V87" i="2"/>
  <c r="Y87" i="2" s="1"/>
  <c r="T88" i="2"/>
  <c r="V88" i="2"/>
  <c r="Y88" i="2" s="1"/>
  <c r="T89" i="2"/>
  <c r="V89" i="2"/>
  <c r="Y89" i="2" s="1"/>
  <c r="T90" i="2"/>
  <c r="V90" i="2"/>
  <c r="Y90" i="2" s="1"/>
  <c r="T91" i="2"/>
  <c r="V91" i="2"/>
  <c r="Y91" i="2" s="1"/>
  <c r="T92" i="2"/>
  <c r="V92" i="2"/>
  <c r="Y92" i="2" s="1"/>
  <c r="T93" i="2"/>
  <c r="V93" i="2"/>
  <c r="Y93" i="2" s="1"/>
  <c r="T94" i="2"/>
  <c r="V94" i="2"/>
  <c r="Y94" i="2" s="1"/>
  <c r="T95" i="2"/>
  <c r="V95" i="2"/>
  <c r="Y95" i="2" s="1"/>
  <c r="T96" i="2"/>
  <c r="V96" i="2"/>
  <c r="Y96" i="2" s="1"/>
  <c r="T97" i="2"/>
  <c r="V97" i="2"/>
  <c r="Y97" i="2" s="1"/>
  <c r="T98" i="2"/>
  <c r="V98" i="2"/>
  <c r="Y98" i="2" s="1"/>
  <c r="T99" i="2"/>
  <c r="V99" i="2"/>
  <c r="Y99" i="2" s="1"/>
  <c r="T100" i="2"/>
  <c r="V100" i="2"/>
  <c r="Y100" i="2" s="1"/>
  <c r="T101" i="2"/>
  <c r="V101" i="2"/>
  <c r="Y101" i="2" s="1"/>
  <c r="T102" i="2"/>
  <c r="V102" i="2"/>
  <c r="Y102" i="2" s="1"/>
  <c r="T103" i="2"/>
  <c r="V103" i="2"/>
  <c r="Y103" i="2" s="1"/>
  <c r="T104" i="2"/>
  <c r="V104" i="2"/>
  <c r="Y104" i="2" s="1"/>
  <c r="T105" i="2"/>
  <c r="V105" i="2"/>
  <c r="Y105" i="2" s="1"/>
  <c r="T106" i="2"/>
  <c r="V106" i="2"/>
  <c r="Y106" i="2" s="1"/>
  <c r="T107" i="2"/>
  <c r="V107" i="2"/>
  <c r="Y107" i="2" s="1"/>
  <c r="T108" i="2"/>
  <c r="V108" i="2"/>
  <c r="Y108" i="2" s="1"/>
  <c r="T109" i="2"/>
  <c r="V109" i="2"/>
  <c r="Y109" i="2" s="1"/>
  <c r="T110" i="2"/>
  <c r="V110" i="2"/>
  <c r="Y110" i="2" s="1"/>
  <c r="T111" i="2"/>
  <c r="V111" i="2"/>
  <c r="Y111" i="2" s="1"/>
  <c r="T112" i="2"/>
  <c r="V112" i="2"/>
  <c r="Y112" i="2" s="1"/>
  <c r="T113" i="2"/>
  <c r="V113" i="2"/>
  <c r="Y113" i="2" s="1"/>
  <c r="T114" i="2"/>
  <c r="V114" i="2"/>
  <c r="Y114" i="2" s="1"/>
  <c r="T115" i="2"/>
  <c r="V115" i="2"/>
  <c r="Y115" i="2" s="1"/>
  <c r="T116" i="2"/>
  <c r="V116" i="2"/>
  <c r="Y116" i="2" s="1"/>
  <c r="T117" i="2"/>
  <c r="V117" i="2"/>
  <c r="Y117" i="2" s="1"/>
  <c r="T118" i="2"/>
  <c r="V118" i="2"/>
  <c r="Y118" i="2" s="1"/>
  <c r="T119" i="2"/>
  <c r="V119" i="2"/>
  <c r="Y119" i="2" s="1"/>
  <c r="T120" i="2"/>
  <c r="V120" i="2"/>
  <c r="Y120" i="2" s="1"/>
  <c r="T121" i="2"/>
  <c r="V121" i="2"/>
  <c r="Y121" i="2" s="1"/>
  <c r="T122" i="2"/>
  <c r="V122" i="2"/>
  <c r="Y122" i="2" s="1"/>
  <c r="T123" i="2"/>
  <c r="V123" i="2"/>
  <c r="Y123" i="2" s="1"/>
  <c r="T124" i="2"/>
  <c r="V124" i="2"/>
  <c r="Y124" i="2" s="1"/>
  <c r="T125" i="2"/>
  <c r="V125" i="2"/>
  <c r="Y125" i="2" s="1"/>
  <c r="T126" i="2"/>
  <c r="V126" i="2"/>
  <c r="Y126" i="2" s="1"/>
  <c r="T127" i="2"/>
  <c r="V127" i="2"/>
  <c r="Y127" i="2" s="1"/>
  <c r="T128" i="2"/>
  <c r="V128" i="2"/>
  <c r="Y128" i="2" s="1"/>
  <c r="T129" i="2"/>
  <c r="V129" i="2"/>
  <c r="Y129" i="2" s="1"/>
  <c r="T130" i="2"/>
  <c r="V130" i="2"/>
  <c r="Y130" i="2" s="1"/>
  <c r="T131" i="2"/>
  <c r="V131" i="2"/>
  <c r="Y131" i="2" s="1"/>
  <c r="T132" i="2"/>
  <c r="V132" i="2"/>
  <c r="Y132" i="2" s="1"/>
  <c r="T133" i="2"/>
  <c r="V133" i="2"/>
  <c r="Y133" i="2" s="1"/>
  <c r="T134" i="2"/>
  <c r="V134" i="2"/>
  <c r="Y134" i="2" s="1"/>
  <c r="T135" i="2"/>
  <c r="V135" i="2"/>
  <c r="Y135" i="2" s="1"/>
  <c r="T136" i="2"/>
  <c r="V136" i="2"/>
  <c r="Y136" i="2" s="1"/>
  <c r="T137" i="2"/>
  <c r="V137" i="2"/>
  <c r="Y137" i="2" s="1"/>
  <c r="T138" i="2"/>
  <c r="V138" i="2"/>
  <c r="Y138" i="2" s="1"/>
  <c r="T139" i="2"/>
  <c r="V139" i="2"/>
  <c r="Y139" i="2" s="1"/>
  <c r="T140" i="2"/>
  <c r="V140" i="2"/>
  <c r="Y140" i="2" s="1"/>
  <c r="T141" i="2"/>
  <c r="V141" i="2"/>
  <c r="Y141" i="2" s="1"/>
  <c r="T142" i="2"/>
  <c r="V142" i="2"/>
  <c r="Y142" i="2" s="1"/>
  <c r="T143" i="2"/>
  <c r="V143" i="2"/>
  <c r="Y143" i="2" s="1"/>
  <c r="T144" i="2"/>
  <c r="V144" i="2"/>
  <c r="Y144" i="2" s="1"/>
  <c r="T145" i="2"/>
  <c r="V145" i="2"/>
  <c r="Y145" i="2" s="1"/>
  <c r="T146" i="2"/>
  <c r="V146" i="2"/>
  <c r="Y146" i="2" s="1"/>
  <c r="T147" i="2"/>
  <c r="V147" i="2"/>
  <c r="Y147" i="2" s="1"/>
  <c r="T148" i="2"/>
  <c r="V148" i="2"/>
  <c r="Y148" i="2" s="1"/>
  <c r="T149" i="2"/>
  <c r="V149" i="2"/>
  <c r="Y149" i="2" s="1"/>
  <c r="T150" i="2"/>
  <c r="V150" i="2"/>
  <c r="Y150" i="2" s="1"/>
  <c r="T151" i="2"/>
  <c r="V151" i="2"/>
  <c r="Y151" i="2" s="1"/>
  <c r="T152" i="2"/>
  <c r="V152" i="2"/>
  <c r="Y152" i="2" s="1"/>
  <c r="T153" i="2"/>
  <c r="V153" i="2"/>
  <c r="Y153" i="2" s="1"/>
  <c r="T154" i="2"/>
  <c r="V154" i="2"/>
  <c r="Y154" i="2" s="1"/>
  <c r="T155" i="2"/>
  <c r="V155" i="2"/>
  <c r="Y155" i="2" s="1"/>
  <c r="T156" i="2"/>
  <c r="V156" i="2"/>
  <c r="Y156" i="2" s="1"/>
  <c r="T157" i="2"/>
  <c r="V157" i="2"/>
  <c r="Y157" i="2" s="1"/>
  <c r="T158" i="2"/>
  <c r="V158" i="2"/>
  <c r="Y158" i="2" s="1"/>
  <c r="T159" i="2"/>
  <c r="V159" i="2"/>
  <c r="Y159" i="2" s="1"/>
  <c r="T160" i="2"/>
  <c r="V160" i="2"/>
  <c r="Y160" i="2" s="1"/>
  <c r="T161" i="2"/>
  <c r="V161" i="2"/>
  <c r="Y161" i="2" s="1"/>
  <c r="T162" i="2"/>
  <c r="V162" i="2"/>
  <c r="Y162" i="2" s="1"/>
  <c r="T163" i="2"/>
  <c r="V163" i="2"/>
  <c r="Y163" i="2" s="1"/>
  <c r="T164" i="2"/>
  <c r="V164" i="2"/>
  <c r="Y164" i="2" s="1"/>
  <c r="T165" i="2"/>
  <c r="V165" i="2"/>
  <c r="Y165" i="2" s="1"/>
  <c r="T166" i="2"/>
  <c r="V166" i="2"/>
  <c r="Y166" i="2" s="1"/>
  <c r="T167" i="2"/>
  <c r="V167" i="2"/>
  <c r="Y167" i="2" s="1"/>
  <c r="T168" i="2"/>
  <c r="V168" i="2"/>
  <c r="Y168" i="2" s="1"/>
  <c r="T169" i="2"/>
  <c r="V169" i="2"/>
  <c r="Y169" i="2" s="1"/>
  <c r="T170" i="2"/>
  <c r="V170" i="2"/>
  <c r="Y170" i="2" s="1"/>
  <c r="T171" i="2"/>
  <c r="V171" i="2"/>
  <c r="Y171" i="2" s="1"/>
  <c r="T172" i="2"/>
  <c r="V172" i="2"/>
  <c r="Y172" i="2" s="1"/>
  <c r="T173" i="2"/>
  <c r="V173" i="2"/>
  <c r="Y173" i="2" s="1"/>
  <c r="T174" i="2"/>
  <c r="V174" i="2"/>
  <c r="Y174" i="2" s="1"/>
  <c r="T175" i="2"/>
  <c r="V175" i="2"/>
  <c r="Y175" i="2" s="1"/>
  <c r="T176" i="2"/>
  <c r="V176" i="2"/>
  <c r="Y176" i="2" s="1"/>
  <c r="T177" i="2"/>
  <c r="V177" i="2"/>
  <c r="Y177" i="2" s="1"/>
  <c r="T178" i="2"/>
  <c r="V178" i="2"/>
  <c r="Y178" i="2" s="1"/>
  <c r="T179" i="2"/>
  <c r="V179" i="2"/>
  <c r="Y179" i="2" s="1"/>
  <c r="T180" i="2"/>
  <c r="V180" i="2"/>
  <c r="Y180" i="2" s="1"/>
  <c r="T181" i="2"/>
  <c r="V181" i="2"/>
  <c r="Y181" i="2" s="1"/>
  <c r="T182" i="2"/>
  <c r="V182" i="2"/>
  <c r="Y182" i="2" s="1"/>
  <c r="T183" i="2"/>
  <c r="V183" i="2"/>
  <c r="Y183" i="2" s="1"/>
  <c r="T184" i="2"/>
  <c r="V184" i="2"/>
  <c r="Y184" i="2" s="1"/>
  <c r="T185" i="2"/>
  <c r="V185" i="2"/>
  <c r="Y185" i="2" s="1"/>
  <c r="T186" i="2"/>
  <c r="V186" i="2"/>
  <c r="Y186" i="2" s="1"/>
  <c r="T187" i="2"/>
  <c r="V187" i="2"/>
  <c r="Y187" i="2" s="1"/>
  <c r="T188" i="2"/>
  <c r="V188" i="2"/>
  <c r="Y188" i="2" s="1"/>
  <c r="T189" i="2"/>
  <c r="V189" i="2"/>
  <c r="Y189" i="2" s="1"/>
  <c r="T190" i="2"/>
  <c r="V190" i="2"/>
  <c r="Y190" i="2" s="1"/>
  <c r="T191" i="2"/>
  <c r="V191" i="2"/>
  <c r="Y191" i="2" s="1"/>
  <c r="T192" i="2"/>
  <c r="V192" i="2"/>
  <c r="Y192" i="2" s="1"/>
  <c r="T193" i="2"/>
  <c r="V193" i="2"/>
  <c r="Y193" i="2" s="1"/>
  <c r="T194" i="2"/>
  <c r="V194" i="2"/>
  <c r="Y194" i="2" s="1"/>
  <c r="T195" i="2"/>
  <c r="V195" i="2"/>
  <c r="Y195" i="2" s="1"/>
  <c r="T196" i="2"/>
  <c r="V196" i="2"/>
  <c r="Y196" i="2" s="1"/>
  <c r="T197" i="2"/>
  <c r="V197" i="2"/>
  <c r="Y197" i="2" s="1"/>
  <c r="T198" i="2"/>
  <c r="V198" i="2"/>
  <c r="Y198" i="2" s="1"/>
  <c r="T199" i="2"/>
  <c r="V199" i="2"/>
  <c r="Y199" i="2" s="1"/>
  <c r="T200" i="2"/>
  <c r="V200" i="2"/>
  <c r="Y200" i="2" s="1"/>
  <c r="T201" i="2"/>
  <c r="V201" i="2"/>
  <c r="Y201" i="2" s="1"/>
  <c r="T202" i="2"/>
  <c r="V202" i="2"/>
  <c r="Y202" i="2" s="1"/>
  <c r="T203" i="2"/>
  <c r="V203" i="2"/>
  <c r="Y203" i="2" s="1"/>
  <c r="T204" i="2"/>
  <c r="V204" i="2"/>
  <c r="Y204" i="2" s="1"/>
  <c r="T205" i="2"/>
  <c r="V205" i="2"/>
  <c r="Y205" i="2" s="1"/>
  <c r="T206" i="2"/>
  <c r="V206" i="2"/>
  <c r="Y206" i="2" s="1"/>
  <c r="T207" i="2"/>
  <c r="V207" i="2"/>
  <c r="Y207" i="2" s="1"/>
  <c r="T208" i="2"/>
  <c r="V208" i="2"/>
  <c r="Y208" i="2" s="1"/>
  <c r="T209" i="2"/>
  <c r="V209" i="2"/>
  <c r="Y209" i="2" s="1"/>
  <c r="T210" i="2"/>
  <c r="V210" i="2"/>
  <c r="Y210" i="2" s="1"/>
  <c r="T211" i="2"/>
  <c r="V211" i="2"/>
  <c r="Y211" i="2" s="1"/>
  <c r="T212" i="2"/>
  <c r="V212" i="2"/>
  <c r="Y212" i="2" s="1"/>
  <c r="T213" i="2"/>
  <c r="V213" i="2"/>
  <c r="Y213" i="2" s="1"/>
  <c r="T214" i="2"/>
  <c r="V214" i="2"/>
  <c r="Y214" i="2" s="1"/>
  <c r="T215" i="2"/>
  <c r="V215" i="2"/>
  <c r="Y215" i="2" s="1"/>
  <c r="T216" i="2"/>
  <c r="V216" i="2"/>
  <c r="Y216" i="2" s="1"/>
  <c r="T217" i="2"/>
  <c r="V217" i="2"/>
  <c r="Y217" i="2" s="1"/>
  <c r="T218" i="2"/>
  <c r="V218" i="2"/>
  <c r="Y218" i="2" s="1"/>
  <c r="T219" i="2"/>
  <c r="V219" i="2"/>
  <c r="Y219" i="2" s="1"/>
  <c r="T220" i="2"/>
  <c r="V220" i="2"/>
  <c r="Y220" i="2" s="1"/>
  <c r="T221" i="2"/>
  <c r="V221" i="2"/>
  <c r="Y221" i="2" s="1"/>
  <c r="T222" i="2"/>
  <c r="V222" i="2"/>
  <c r="Y222" i="2" s="1"/>
  <c r="T223" i="2"/>
  <c r="V223" i="2"/>
  <c r="Y223" i="2" s="1"/>
  <c r="T224" i="2"/>
  <c r="V224" i="2"/>
  <c r="Y224" i="2" s="1"/>
  <c r="T225" i="2"/>
  <c r="V225" i="2"/>
  <c r="Y225" i="2" s="1"/>
  <c r="T226" i="2"/>
  <c r="V226" i="2"/>
  <c r="Y226" i="2" s="1"/>
  <c r="T227" i="2"/>
  <c r="V227" i="2"/>
  <c r="Y227" i="2" s="1"/>
  <c r="T228" i="2"/>
  <c r="V228" i="2"/>
  <c r="Y228" i="2" s="1"/>
  <c r="T229" i="2"/>
  <c r="V229" i="2"/>
  <c r="Y229" i="2" s="1"/>
  <c r="T230" i="2"/>
  <c r="V230" i="2"/>
  <c r="Y230" i="2" s="1"/>
  <c r="T231" i="2"/>
  <c r="V231" i="2"/>
  <c r="Y231" i="2" s="1"/>
  <c r="T232" i="2"/>
  <c r="V232" i="2"/>
  <c r="Y232" i="2" s="1"/>
  <c r="T233" i="2"/>
  <c r="V233" i="2"/>
  <c r="Y233" i="2" s="1"/>
  <c r="T234" i="2"/>
  <c r="V234" i="2"/>
  <c r="Y234" i="2" s="1"/>
  <c r="T235" i="2"/>
  <c r="V235" i="2"/>
  <c r="Y235" i="2" s="1"/>
  <c r="T236" i="2"/>
  <c r="V236" i="2"/>
  <c r="Y236" i="2" s="1"/>
  <c r="T237" i="2"/>
  <c r="V237" i="2"/>
  <c r="Y237" i="2" s="1"/>
  <c r="T238" i="2"/>
  <c r="V238" i="2"/>
  <c r="Y238" i="2" s="1"/>
  <c r="T239" i="2"/>
  <c r="V239" i="2"/>
  <c r="Y239" i="2" s="1"/>
  <c r="T240" i="2"/>
  <c r="V240" i="2"/>
  <c r="Y240" i="2" s="1"/>
  <c r="T241" i="2"/>
  <c r="V241" i="2"/>
  <c r="Y241" i="2" s="1"/>
  <c r="T242" i="2"/>
  <c r="V242" i="2"/>
  <c r="Y242" i="2" s="1"/>
  <c r="T243" i="2"/>
  <c r="V243" i="2"/>
  <c r="Y243" i="2" s="1"/>
  <c r="T244" i="2"/>
  <c r="V244" i="2"/>
  <c r="Y244" i="2" s="1"/>
  <c r="T245" i="2"/>
  <c r="V245" i="2"/>
  <c r="Y245" i="2" s="1"/>
  <c r="T246" i="2"/>
  <c r="V246" i="2"/>
  <c r="Y246" i="2" s="1"/>
  <c r="T247" i="2"/>
  <c r="V247" i="2"/>
  <c r="Y247" i="2" s="1"/>
  <c r="T248" i="2"/>
  <c r="V248" i="2"/>
  <c r="Y248" i="2" s="1"/>
  <c r="T249" i="2"/>
  <c r="V249" i="2"/>
  <c r="Y249" i="2" s="1"/>
  <c r="T250" i="2"/>
  <c r="V250" i="2"/>
  <c r="Y250" i="2" s="1"/>
  <c r="T251" i="2"/>
  <c r="V251" i="2"/>
  <c r="Y251" i="2" s="1"/>
  <c r="T252" i="2"/>
  <c r="V252" i="2"/>
  <c r="Y252" i="2" s="1"/>
  <c r="T253" i="2"/>
  <c r="V253" i="2"/>
  <c r="Y253" i="2" s="1"/>
  <c r="T254" i="2"/>
  <c r="V254" i="2"/>
  <c r="Y254" i="2" s="1"/>
  <c r="T255" i="2"/>
  <c r="V255" i="2"/>
  <c r="Y255" i="2" s="1"/>
  <c r="T256" i="2"/>
  <c r="V256" i="2"/>
  <c r="Y256" i="2" s="1"/>
  <c r="T257" i="2"/>
  <c r="V257" i="2"/>
  <c r="Y257" i="2" s="1"/>
  <c r="T258" i="2"/>
  <c r="V258" i="2"/>
  <c r="Y258" i="2" s="1"/>
  <c r="T259" i="2"/>
  <c r="V259" i="2"/>
  <c r="Y259" i="2" s="1"/>
  <c r="T260" i="2"/>
  <c r="V260" i="2"/>
  <c r="Y260" i="2" s="1"/>
  <c r="T261" i="2"/>
  <c r="V261" i="2"/>
  <c r="Y261" i="2" s="1"/>
  <c r="T262" i="2"/>
  <c r="V262" i="2"/>
  <c r="Y262" i="2" s="1"/>
  <c r="T263" i="2"/>
  <c r="V263" i="2"/>
  <c r="Y263" i="2" s="1"/>
  <c r="T264" i="2"/>
  <c r="V264" i="2"/>
  <c r="Y264" i="2" s="1"/>
  <c r="T265" i="2"/>
  <c r="V265" i="2"/>
  <c r="Y265" i="2" s="1"/>
  <c r="T266" i="2"/>
  <c r="V266" i="2"/>
  <c r="Y266" i="2" s="1"/>
  <c r="T267" i="2"/>
  <c r="V267" i="2"/>
  <c r="Y267" i="2" s="1"/>
  <c r="T268" i="2"/>
  <c r="V268" i="2"/>
  <c r="Y268" i="2" s="1"/>
  <c r="T269" i="2"/>
  <c r="V269" i="2"/>
  <c r="Y269" i="2" s="1"/>
  <c r="T270" i="2"/>
  <c r="V270" i="2"/>
  <c r="Y270" i="2" s="1"/>
  <c r="T271" i="2"/>
  <c r="V271" i="2"/>
  <c r="Y271" i="2" s="1"/>
  <c r="T272" i="2"/>
  <c r="V272" i="2"/>
  <c r="Y272" i="2" s="1"/>
  <c r="T273" i="2"/>
  <c r="V273" i="2"/>
  <c r="Y273" i="2" s="1"/>
  <c r="T274" i="2"/>
  <c r="V274" i="2"/>
  <c r="Y274" i="2" s="1"/>
  <c r="T275" i="2"/>
  <c r="V275" i="2"/>
  <c r="Y275" i="2" s="1"/>
  <c r="T276" i="2"/>
  <c r="V276" i="2"/>
  <c r="Y276" i="2" s="1"/>
  <c r="T277" i="2"/>
  <c r="V277" i="2"/>
  <c r="Y277" i="2" s="1"/>
  <c r="T278" i="2"/>
  <c r="V278" i="2"/>
  <c r="Y278" i="2" s="1"/>
  <c r="T279" i="2"/>
  <c r="V279" i="2"/>
  <c r="Y279" i="2" s="1"/>
  <c r="T280" i="2"/>
  <c r="V280" i="2"/>
  <c r="Y280" i="2" s="1"/>
  <c r="T281" i="2"/>
  <c r="V281" i="2"/>
  <c r="Y281" i="2" s="1"/>
  <c r="T282" i="2"/>
  <c r="V282" i="2"/>
  <c r="Y282" i="2" s="1"/>
  <c r="T283" i="2"/>
  <c r="V283" i="2"/>
  <c r="Y283" i="2" s="1"/>
  <c r="T284" i="2"/>
  <c r="V284" i="2"/>
  <c r="Y284" i="2" s="1"/>
  <c r="T285" i="2"/>
  <c r="V285" i="2"/>
  <c r="Y285" i="2" s="1"/>
  <c r="T286" i="2"/>
  <c r="V286" i="2"/>
  <c r="Y286" i="2" s="1"/>
  <c r="T287" i="2"/>
  <c r="V287" i="2"/>
  <c r="Y287" i="2" s="1"/>
  <c r="T288" i="2"/>
  <c r="V288" i="2"/>
  <c r="Y288" i="2" s="1"/>
  <c r="T289" i="2"/>
  <c r="V289" i="2"/>
  <c r="Y289" i="2" s="1"/>
  <c r="T290" i="2"/>
  <c r="V290" i="2"/>
  <c r="Y290" i="2" s="1"/>
  <c r="T291" i="2"/>
  <c r="V291" i="2"/>
  <c r="Y291" i="2" s="1"/>
  <c r="T292" i="2"/>
  <c r="V292" i="2"/>
  <c r="Y292" i="2" s="1"/>
  <c r="T293" i="2"/>
  <c r="V293" i="2"/>
  <c r="Y293" i="2" s="1"/>
  <c r="T294" i="2"/>
  <c r="V294" i="2"/>
  <c r="Y294" i="2" s="1"/>
  <c r="T295" i="2"/>
  <c r="V295" i="2"/>
  <c r="Y295" i="2" s="1"/>
  <c r="T296" i="2"/>
  <c r="V296" i="2"/>
  <c r="Y296" i="2" s="1"/>
  <c r="T297" i="2"/>
  <c r="V297" i="2"/>
  <c r="Y297" i="2" s="1"/>
  <c r="T298" i="2"/>
  <c r="V298" i="2"/>
  <c r="Y298" i="2" s="1"/>
  <c r="T299" i="2"/>
  <c r="V299" i="2"/>
  <c r="Y299" i="2" s="1"/>
  <c r="T300" i="2"/>
  <c r="V300" i="2"/>
  <c r="Y300" i="2" s="1"/>
  <c r="T301" i="2"/>
  <c r="V301" i="2"/>
  <c r="Y301" i="2" s="1"/>
  <c r="T302" i="2"/>
  <c r="V302" i="2"/>
  <c r="Y302" i="2" s="1"/>
  <c r="T303" i="2"/>
  <c r="V303" i="2"/>
  <c r="Y303" i="2" s="1"/>
  <c r="T304" i="2"/>
  <c r="V304" i="2"/>
  <c r="Y304" i="2" s="1"/>
  <c r="T305" i="2"/>
  <c r="V305" i="2"/>
  <c r="Y305" i="2" s="1"/>
  <c r="T306" i="2"/>
  <c r="V306" i="2"/>
  <c r="Y306" i="2" s="1"/>
  <c r="T307" i="2"/>
  <c r="V307" i="2"/>
  <c r="Y307" i="2" s="1"/>
  <c r="T308" i="2"/>
  <c r="V308" i="2"/>
  <c r="Y308" i="2" s="1"/>
  <c r="T309" i="2"/>
  <c r="V309" i="2"/>
  <c r="Y309" i="2" s="1"/>
  <c r="T310" i="2"/>
  <c r="V310" i="2"/>
  <c r="Y310" i="2" s="1"/>
  <c r="T311" i="2"/>
  <c r="V311" i="2"/>
  <c r="Y311" i="2" s="1"/>
  <c r="T312" i="2"/>
  <c r="V312" i="2"/>
  <c r="Y312" i="2" s="1"/>
  <c r="T313" i="2"/>
  <c r="V313" i="2"/>
  <c r="Y313" i="2" s="1"/>
  <c r="T314" i="2"/>
  <c r="V314" i="2"/>
  <c r="Y314" i="2" s="1"/>
  <c r="T315" i="2"/>
  <c r="V315" i="2"/>
  <c r="Y315" i="2" s="1"/>
  <c r="T316" i="2"/>
  <c r="V316" i="2"/>
  <c r="Y316" i="2" s="1"/>
  <c r="T317" i="2"/>
  <c r="V317" i="2"/>
  <c r="Y317" i="2" s="1"/>
  <c r="T318" i="2"/>
  <c r="V318" i="2"/>
  <c r="Y318" i="2" s="1"/>
  <c r="T319" i="2"/>
  <c r="V319" i="2"/>
  <c r="Y319" i="2" s="1"/>
  <c r="T320" i="2"/>
  <c r="V320" i="2"/>
  <c r="Y320" i="2" s="1"/>
  <c r="T321" i="2"/>
  <c r="V321" i="2"/>
  <c r="Y321" i="2" s="1"/>
  <c r="T322" i="2"/>
  <c r="V322" i="2"/>
  <c r="Y322" i="2" s="1"/>
  <c r="T323" i="2"/>
  <c r="V323" i="2"/>
  <c r="Y323" i="2" s="1"/>
  <c r="T324" i="2"/>
  <c r="V324" i="2"/>
  <c r="Y324" i="2" s="1"/>
  <c r="T325" i="2"/>
  <c r="V325" i="2"/>
  <c r="Y325" i="2" s="1"/>
  <c r="T326" i="2"/>
  <c r="V326" i="2"/>
  <c r="Y326" i="2" s="1"/>
  <c r="T327" i="2"/>
  <c r="V327" i="2"/>
  <c r="Y327" i="2" s="1"/>
  <c r="T328" i="2"/>
  <c r="V328" i="2"/>
  <c r="Y328" i="2" s="1"/>
  <c r="T329" i="2"/>
  <c r="V329" i="2"/>
  <c r="Y329" i="2" s="1"/>
  <c r="T330" i="2"/>
  <c r="V330" i="2"/>
  <c r="Y330" i="2" s="1"/>
  <c r="T331" i="2"/>
  <c r="V331" i="2"/>
  <c r="Y331" i="2" s="1"/>
  <c r="T332" i="2"/>
  <c r="V332" i="2"/>
  <c r="Y332" i="2" s="1"/>
  <c r="T333" i="2"/>
  <c r="V333" i="2"/>
  <c r="Y333" i="2" s="1"/>
  <c r="T334" i="2"/>
  <c r="V334" i="2"/>
  <c r="Y334" i="2" s="1"/>
  <c r="T335" i="2"/>
  <c r="V335" i="2"/>
  <c r="Y335" i="2" s="1"/>
  <c r="T336" i="2"/>
  <c r="V336" i="2"/>
  <c r="Y336" i="2" s="1"/>
  <c r="T337" i="2"/>
  <c r="V337" i="2"/>
  <c r="Y337" i="2" s="1"/>
  <c r="T338" i="2"/>
  <c r="V338" i="2"/>
  <c r="Y338" i="2" s="1"/>
  <c r="T339" i="2"/>
  <c r="V339" i="2"/>
  <c r="Y339" i="2" s="1"/>
  <c r="T340" i="2"/>
  <c r="V340" i="2"/>
  <c r="Y340" i="2" s="1"/>
  <c r="T341" i="2"/>
  <c r="V341" i="2"/>
  <c r="Y341" i="2" s="1"/>
  <c r="T342" i="2"/>
  <c r="V342" i="2"/>
  <c r="Y342" i="2" s="1"/>
  <c r="T343" i="2"/>
  <c r="V343" i="2"/>
  <c r="Y343" i="2" s="1"/>
  <c r="T344" i="2"/>
  <c r="V344" i="2"/>
  <c r="Y344" i="2" s="1"/>
  <c r="T345" i="2"/>
  <c r="V345" i="2"/>
  <c r="Y345" i="2" s="1"/>
  <c r="T346" i="2"/>
  <c r="V346" i="2"/>
  <c r="Y346" i="2" s="1"/>
  <c r="T347" i="2"/>
  <c r="V347" i="2"/>
  <c r="Y347" i="2" s="1"/>
  <c r="T348" i="2"/>
  <c r="V348" i="2"/>
  <c r="Y348" i="2" s="1"/>
  <c r="T349" i="2"/>
  <c r="V349" i="2"/>
  <c r="Y349" i="2" s="1"/>
  <c r="T350" i="2"/>
  <c r="V350" i="2"/>
  <c r="Y350" i="2" s="1"/>
  <c r="T351" i="2"/>
  <c r="V351" i="2"/>
  <c r="Y351" i="2" s="1"/>
  <c r="T352" i="2"/>
  <c r="V352" i="2"/>
  <c r="Y352" i="2" s="1"/>
  <c r="T353" i="2"/>
  <c r="V353" i="2"/>
  <c r="Y353" i="2" s="1"/>
  <c r="T354" i="2"/>
  <c r="V354" i="2"/>
  <c r="Y354" i="2" s="1"/>
  <c r="T355" i="2"/>
  <c r="V355" i="2"/>
  <c r="Y355" i="2" s="1"/>
  <c r="T356" i="2"/>
  <c r="V356" i="2"/>
  <c r="Y356" i="2" s="1"/>
  <c r="T357" i="2"/>
  <c r="V357" i="2"/>
  <c r="Y357" i="2" s="1"/>
  <c r="T358" i="2"/>
  <c r="V358" i="2"/>
  <c r="Y358" i="2" s="1"/>
  <c r="T359" i="2"/>
  <c r="V359" i="2"/>
  <c r="Y359" i="2" s="1"/>
  <c r="T360" i="2"/>
  <c r="V360" i="2"/>
  <c r="Y360" i="2" s="1"/>
  <c r="T361" i="2"/>
  <c r="V361" i="2"/>
  <c r="Y361" i="2" s="1"/>
  <c r="T362" i="2"/>
  <c r="V362" i="2"/>
  <c r="Y362" i="2" s="1"/>
  <c r="T363" i="2"/>
  <c r="V363" i="2"/>
  <c r="Y363" i="2" s="1"/>
  <c r="T364" i="2"/>
  <c r="V364" i="2"/>
  <c r="Y364" i="2" s="1"/>
  <c r="T365" i="2"/>
  <c r="V365" i="2"/>
  <c r="Y365" i="2" s="1"/>
  <c r="T366" i="2"/>
  <c r="V366" i="2"/>
  <c r="Y366" i="2" s="1"/>
  <c r="T367" i="2"/>
  <c r="V367" i="2"/>
  <c r="Y367" i="2" s="1"/>
  <c r="T368" i="2"/>
  <c r="V368" i="2"/>
  <c r="Y368" i="2" s="1"/>
  <c r="T369" i="2"/>
  <c r="V369" i="2"/>
  <c r="Y369" i="2" s="1"/>
  <c r="T370" i="2"/>
  <c r="V370" i="2"/>
  <c r="Y370" i="2" s="1"/>
  <c r="T371" i="2"/>
  <c r="V371" i="2"/>
  <c r="Y371" i="2" s="1"/>
  <c r="T372" i="2"/>
  <c r="V372" i="2"/>
  <c r="Y372" i="2" s="1"/>
  <c r="T373" i="2"/>
  <c r="V373" i="2"/>
  <c r="Y373" i="2" s="1"/>
  <c r="T374" i="2"/>
  <c r="V374" i="2"/>
  <c r="Y374" i="2" s="1"/>
  <c r="T375" i="2"/>
  <c r="V375" i="2"/>
  <c r="Y375" i="2" s="1"/>
  <c r="T376" i="2"/>
  <c r="V376" i="2"/>
  <c r="Y376" i="2" s="1"/>
  <c r="T377" i="2"/>
  <c r="V377" i="2"/>
  <c r="Y377" i="2" s="1"/>
  <c r="T378" i="2"/>
  <c r="V378" i="2"/>
  <c r="Y378" i="2" s="1"/>
  <c r="T379" i="2"/>
  <c r="V379" i="2"/>
  <c r="Y379" i="2" s="1"/>
  <c r="T380" i="2"/>
  <c r="V380" i="2"/>
  <c r="Y380" i="2" s="1"/>
  <c r="T381" i="2"/>
  <c r="V381" i="2"/>
  <c r="Y381" i="2" s="1"/>
  <c r="T382" i="2"/>
  <c r="V382" i="2"/>
  <c r="Y382" i="2" s="1"/>
  <c r="T383" i="2"/>
  <c r="V383" i="2"/>
  <c r="Y383" i="2" s="1"/>
  <c r="T384" i="2"/>
  <c r="V384" i="2"/>
  <c r="Y384" i="2" s="1"/>
  <c r="T385" i="2"/>
  <c r="V385" i="2"/>
  <c r="Y385" i="2" s="1"/>
  <c r="T386" i="2"/>
  <c r="V386" i="2"/>
  <c r="Y386" i="2" s="1"/>
  <c r="T387" i="2"/>
  <c r="V387" i="2"/>
  <c r="Y387" i="2" s="1"/>
  <c r="T388" i="2"/>
  <c r="V388" i="2"/>
  <c r="Y388" i="2" s="1"/>
  <c r="T389" i="2"/>
  <c r="V389" i="2"/>
  <c r="Y389" i="2" s="1"/>
  <c r="T390" i="2"/>
  <c r="V390" i="2"/>
  <c r="Y390" i="2" s="1"/>
  <c r="T391" i="2"/>
  <c r="V391" i="2"/>
  <c r="Y391" i="2" s="1"/>
  <c r="T392" i="2"/>
  <c r="V392" i="2"/>
  <c r="Y392" i="2" s="1"/>
  <c r="T393" i="2"/>
  <c r="V393" i="2"/>
  <c r="Y393" i="2" s="1"/>
  <c r="T394" i="2"/>
  <c r="V394" i="2"/>
  <c r="Y394" i="2" s="1"/>
  <c r="T395" i="2"/>
  <c r="V395" i="2"/>
  <c r="Y395" i="2" s="1"/>
  <c r="T396" i="2"/>
  <c r="V396" i="2"/>
  <c r="Y396" i="2" s="1"/>
  <c r="T397" i="2"/>
  <c r="V397" i="2"/>
  <c r="Y397" i="2" s="1"/>
  <c r="T398" i="2"/>
  <c r="V398" i="2"/>
  <c r="Y398" i="2" s="1"/>
  <c r="T399" i="2"/>
  <c r="V399" i="2"/>
  <c r="Y399" i="2" s="1"/>
  <c r="T400" i="2"/>
  <c r="V400" i="2"/>
  <c r="Y400" i="2" s="1"/>
  <c r="T401" i="2"/>
  <c r="V401" i="2"/>
  <c r="Y401" i="2" s="1"/>
  <c r="T402" i="2"/>
  <c r="V402" i="2"/>
  <c r="Y402" i="2" s="1"/>
  <c r="T403" i="2"/>
  <c r="V403" i="2"/>
  <c r="Y403" i="2" s="1"/>
  <c r="T404" i="2"/>
  <c r="V404" i="2"/>
  <c r="Y404" i="2" s="1"/>
  <c r="T405" i="2"/>
  <c r="V405" i="2"/>
  <c r="Y405" i="2" s="1"/>
  <c r="T406" i="2"/>
  <c r="V406" i="2"/>
  <c r="Y406" i="2" s="1"/>
  <c r="T407" i="2"/>
  <c r="V407" i="2"/>
  <c r="Y407" i="2" s="1"/>
  <c r="T408" i="2"/>
  <c r="V408" i="2"/>
  <c r="Y408" i="2" s="1"/>
  <c r="T409" i="2"/>
  <c r="V409" i="2"/>
  <c r="Y409" i="2" s="1"/>
  <c r="T410" i="2"/>
  <c r="V410" i="2"/>
  <c r="Y410" i="2" s="1"/>
  <c r="T411" i="2"/>
  <c r="V411" i="2"/>
  <c r="Y411" i="2" s="1"/>
  <c r="T412" i="2"/>
  <c r="V412" i="2"/>
  <c r="Y412" i="2" s="1"/>
  <c r="T413" i="2"/>
  <c r="V413" i="2"/>
  <c r="Y413" i="2" s="1"/>
  <c r="T414" i="2"/>
  <c r="V414" i="2"/>
  <c r="Y414" i="2" s="1"/>
  <c r="T415" i="2"/>
  <c r="V415" i="2"/>
  <c r="Y415" i="2" s="1"/>
  <c r="T416" i="2"/>
  <c r="V416" i="2"/>
  <c r="Y416" i="2" s="1"/>
  <c r="T417" i="2"/>
  <c r="V417" i="2"/>
  <c r="Y417" i="2" s="1"/>
  <c r="T418" i="2"/>
  <c r="V418" i="2"/>
  <c r="Y418" i="2" s="1"/>
  <c r="T419" i="2"/>
  <c r="V419" i="2"/>
  <c r="Y419" i="2" s="1"/>
  <c r="T420" i="2"/>
  <c r="V420" i="2"/>
  <c r="Y420" i="2" s="1"/>
  <c r="T421" i="2"/>
  <c r="V421" i="2"/>
  <c r="Y421" i="2" s="1"/>
  <c r="T422" i="2"/>
  <c r="V422" i="2"/>
  <c r="Y422" i="2" s="1"/>
  <c r="T423" i="2"/>
  <c r="V423" i="2"/>
  <c r="Y423" i="2" s="1"/>
  <c r="T424" i="2"/>
  <c r="V424" i="2"/>
  <c r="Y424" i="2" s="1"/>
  <c r="T425" i="2"/>
  <c r="V425" i="2"/>
  <c r="Y425" i="2" s="1"/>
  <c r="T426" i="2"/>
  <c r="V426" i="2"/>
  <c r="Y426" i="2" s="1"/>
  <c r="T427" i="2"/>
  <c r="V427" i="2"/>
  <c r="Y427" i="2" s="1"/>
  <c r="T428" i="2"/>
  <c r="V428" i="2"/>
  <c r="Y428" i="2" s="1"/>
  <c r="T429" i="2"/>
  <c r="V429" i="2"/>
  <c r="Y429" i="2" s="1"/>
  <c r="T430" i="2"/>
  <c r="V430" i="2"/>
  <c r="Y430" i="2" s="1"/>
  <c r="T431" i="2"/>
  <c r="V431" i="2"/>
  <c r="Y431" i="2" s="1"/>
  <c r="T432" i="2"/>
  <c r="V432" i="2"/>
  <c r="Y432" i="2" s="1"/>
  <c r="T433" i="2"/>
  <c r="V433" i="2"/>
  <c r="Y433" i="2" s="1"/>
  <c r="T434" i="2"/>
  <c r="V434" i="2"/>
  <c r="Y434" i="2" s="1"/>
  <c r="T435" i="2"/>
  <c r="V435" i="2"/>
  <c r="Y435" i="2" s="1"/>
  <c r="T436" i="2"/>
  <c r="V436" i="2"/>
  <c r="Y436" i="2" s="1"/>
  <c r="T437" i="2"/>
  <c r="V437" i="2"/>
  <c r="Y437" i="2" s="1"/>
  <c r="T438" i="2"/>
  <c r="V438" i="2"/>
  <c r="Y438" i="2" s="1"/>
  <c r="T439" i="2"/>
  <c r="V439" i="2"/>
  <c r="Y439" i="2" s="1"/>
  <c r="T440" i="2"/>
  <c r="V440" i="2"/>
  <c r="Y440" i="2" s="1"/>
  <c r="T441" i="2"/>
  <c r="V441" i="2"/>
  <c r="Y441" i="2" s="1"/>
  <c r="T442" i="2"/>
  <c r="V442" i="2"/>
  <c r="Y442" i="2" s="1"/>
  <c r="T443" i="2"/>
  <c r="V443" i="2"/>
  <c r="Y443" i="2" s="1"/>
  <c r="T444" i="2"/>
  <c r="V444" i="2"/>
  <c r="Y444" i="2" s="1"/>
  <c r="T445" i="2"/>
  <c r="V445" i="2"/>
  <c r="Y445" i="2" s="1"/>
  <c r="T446" i="2"/>
  <c r="V446" i="2"/>
  <c r="Y446" i="2" s="1"/>
  <c r="T447" i="2"/>
  <c r="V447" i="2"/>
  <c r="Y447" i="2" s="1"/>
  <c r="T448" i="2"/>
  <c r="V448" i="2"/>
  <c r="Y448" i="2" s="1"/>
  <c r="T449" i="2"/>
  <c r="V449" i="2"/>
  <c r="Y449" i="2" s="1"/>
  <c r="T450" i="2"/>
  <c r="V450" i="2"/>
  <c r="Y450" i="2" s="1"/>
  <c r="T451" i="2"/>
  <c r="V451" i="2"/>
  <c r="Y451" i="2" s="1"/>
  <c r="T452" i="2"/>
  <c r="V452" i="2"/>
  <c r="Y452" i="2" s="1"/>
  <c r="T453" i="2"/>
  <c r="V453" i="2"/>
  <c r="Y453" i="2" s="1"/>
  <c r="T454" i="2"/>
  <c r="V454" i="2"/>
  <c r="Y454" i="2" s="1"/>
  <c r="T455" i="2"/>
  <c r="V455" i="2"/>
  <c r="Y455" i="2" s="1"/>
  <c r="T456" i="2"/>
  <c r="V456" i="2"/>
  <c r="Y456" i="2" s="1"/>
  <c r="T457" i="2"/>
  <c r="V457" i="2"/>
  <c r="Y457" i="2" s="1"/>
  <c r="T458" i="2"/>
  <c r="V458" i="2"/>
  <c r="Y458" i="2" s="1"/>
  <c r="T459" i="2"/>
  <c r="V459" i="2"/>
  <c r="Y459" i="2" s="1"/>
  <c r="T460" i="2"/>
  <c r="V460" i="2"/>
  <c r="Y460" i="2" s="1"/>
  <c r="T461" i="2"/>
  <c r="V461" i="2"/>
  <c r="Y461" i="2" s="1"/>
  <c r="T462" i="2"/>
  <c r="V462" i="2"/>
  <c r="Y462" i="2" s="1"/>
  <c r="T463" i="2"/>
  <c r="V463" i="2"/>
  <c r="Y463" i="2" s="1"/>
  <c r="T464" i="2"/>
  <c r="V464" i="2"/>
  <c r="Y464" i="2" s="1"/>
  <c r="T465" i="2"/>
  <c r="V465" i="2"/>
  <c r="Y465" i="2" s="1"/>
  <c r="T466" i="2"/>
  <c r="V466" i="2"/>
  <c r="Y466" i="2" s="1"/>
  <c r="T467" i="2"/>
  <c r="V467" i="2"/>
  <c r="Y467" i="2" s="1"/>
  <c r="T468" i="2"/>
  <c r="V468" i="2"/>
  <c r="Y468" i="2" s="1"/>
  <c r="T469" i="2"/>
  <c r="V469" i="2"/>
  <c r="Y469" i="2" s="1"/>
  <c r="T470" i="2"/>
  <c r="V470" i="2"/>
  <c r="Y470" i="2" s="1"/>
  <c r="T471" i="2"/>
  <c r="V471" i="2"/>
  <c r="Y471" i="2" s="1"/>
  <c r="T472" i="2"/>
  <c r="V472" i="2"/>
  <c r="Y472" i="2" s="1"/>
  <c r="T473" i="2"/>
  <c r="V473" i="2"/>
  <c r="Y473" i="2" s="1"/>
  <c r="T474" i="2"/>
  <c r="V474" i="2"/>
  <c r="Y474" i="2" s="1"/>
  <c r="T475" i="2"/>
  <c r="V475" i="2"/>
  <c r="Y475" i="2" s="1"/>
  <c r="T476" i="2"/>
  <c r="V476" i="2"/>
  <c r="Y476" i="2" s="1"/>
  <c r="T477" i="2"/>
  <c r="V477" i="2"/>
  <c r="Y477" i="2" s="1"/>
  <c r="T478" i="2"/>
  <c r="V478" i="2"/>
  <c r="Y478" i="2" s="1"/>
  <c r="T479" i="2"/>
  <c r="V479" i="2"/>
  <c r="Y479" i="2" s="1"/>
  <c r="T480" i="2"/>
  <c r="V480" i="2"/>
  <c r="Y480" i="2" s="1"/>
  <c r="T481" i="2"/>
  <c r="V481" i="2"/>
  <c r="Y481" i="2" s="1"/>
  <c r="T482" i="2"/>
  <c r="V482" i="2"/>
  <c r="Y482" i="2" s="1"/>
  <c r="T483" i="2"/>
  <c r="V483" i="2"/>
  <c r="Y483" i="2" s="1"/>
  <c r="T484" i="2"/>
  <c r="V484" i="2"/>
  <c r="Y484" i="2" s="1"/>
  <c r="T485" i="2"/>
  <c r="V485" i="2"/>
  <c r="Y485" i="2" s="1"/>
  <c r="T486" i="2"/>
  <c r="V486" i="2"/>
  <c r="Y486" i="2" s="1"/>
  <c r="T487" i="2"/>
  <c r="V487" i="2"/>
  <c r="Y487" i="2" s="1"/>
  <c r="T488" i="2"/>
  <c r="V488" i="2"/>
  <c r="Y488" i="2" s="1"/>
  <c r="T489" i="2"/>
  <c r="V489" i="2"/>
  <c r="Y489" i="2" s="1"/>
  <c r="T490" i="2"/>
  <c r="V490" i="2"/>
  <c r="Y490" i="2" s="1"/>
  <c r="T491" i="2"/>
  <c r="V491" i="2"/>
  <c r="Y491" i="2" s="1"/>
  <c r="T492" i="2"/>
  <c r="V492" i="2"/>
  <c r="Y492" i="2" s="1"/>
  <c r="T493" i="2"/>
  <c r="V493" i="2"/>
  <c r="Y493" i="2" s="1"/>
  <c r="T494" i="2"/>
  <c r="V494" i="2"/>
  <c r="Y494" i="2" s="1"/>
  <c r="T495" i="2"/>
  <c r="V495" i="2"/>
  <c r="Y495" i="2" s="1"/>
  <c r="T496" i="2"/>
  <c r="V496" i="2"/>
  <c r="Y496" i="2" s="1"/>
  <c r="T497" i="2"/>
  <c r="V497" i="2"/>
  <c r="Y497" i="2" s="1"/>
  <c r="T498" i="2"/>
  <c r="V498" i="2"/>
  <c r="Y498" i="2" s="1"/>
  <c r="T499" i="2"/>
  <c r="V499" i="2"/>
  <c r="Y499" i="2" s="1"/>
  <c r="T500" i="2"/>
  <c r="V500" i="2"/>
  <c r="Y500" i="2" s="1"/>
  <c r="T501" i="2"/>
  <c r="V501" i="2"/>
  <c r="Y501" i="2" s="1"/>
  <c r="T502" i="2"/>
  <c r="V502" i="2"/>
  <c r="Y502" i="2" s="1"/>
  <c r="T503" i="2"/>
  <c r="V503" i="2"/>
  <c r="Y503" i="2" s="1"/>
  <c r="T504" i="2"/>
  <c r="V504" i="2"/>
  <c r="Y504" i="2" s="1"/>
  <c r="T505" i="2"/>
  <c r="V505" i="2"/>
  <c r="Y505" i="2" s="1"/>
  <c r="T506" i="2"/>
  <c r="V506" i="2"/>
  <c r="Y506" i="2" s="1"/>
  <c r="T507" i="2"/>
  <c r="V507" i="2"/>
  <c r="Y507" i="2" s="1"/>
  <c r="T508" i="2"/>
  <c r="V508" i="2"/>
  <c r="Y508" i="2" s="1"/>
  <c r="T509" i="2"/>
  <c r="V509" i="2"/>
  <c r="Y509" i="2" s="1"/>
  <c r="T510" i="2"/>
  <c r="V510" i="2"/>
  <c r="Y510" i="2" s="1"/>
  <c r="T511" i="2"/>
  <c r="V511" i="2"/>
  <c r="Y511" i="2" s="1"/>
  <c r="T512" i="2"/>
  <c r="V512" i="2"/>
  <c r="Y512" i="2" s="1"/>
  <c r="T513" i="2"/>
  <c r="V513" i="2"/>
  <c r="Y513" i="2" s="1"/>
  <c r="T514" i="2"/>
  <c r="V514" i="2"/>
  <c r="Y514" i="2" s="1"/>
  <c r="T515" i="2"/>
  <c r="V515" i="2"/>
  <c r="Y515" i="2" s="1"/>
  <c r="T516" i="2"/>
  <c r="V516" i="2"/>
  <c r="Y516" i="2" s="1"/>
  <c r="T517" i="2"/>
  <c r="V517" i="2"/>
  <c r="Y517" i="2" s="1"/>
  <c r="T518" i="2"/>
  <c r="V518" i="2"/>
  <c r="Y518" i="2" s="1"/>
  <c r="T519" i="2"/>
  <c r="V519" i="2"/>
  <c r="Y519" i="2" s="1"/>
  <c r="T520" i="2"/>
  <c r="V520" i="2"/>
  <c r="Y520" i="2" s="1"/>
  <c r="T521" i="2"/>
  <c r="V521" i="2"/>
  <c r="Y521" i="2" s="1"/>
  <c r="T522" i="2"/>
  <c r="V522" i="2"/>
  <c r="Y522" i="2" s="1"/>
  <c r="T523" i="2"/>
  <c r="V523" i="2"/>
  <c r="Y523" i="2" s="1"/>
  <c r="T524" i="2"/>
  <c r="V524" i="2"/>
  <c r="Y524" i="2" s="1"/>
  <c r="T525" i="2"/>
  <c r="V525" i="2"/>
  <c r="Y525" i="2" s="1"/>
  <c r="T526" i="2"/>
  <c r="V526" i="2"/>
  <c r="Y526" i="2" s="1"/>
  <c r="T527" i="2"/>
  <c r="V527" i="2"/>
  <c r="Y527" i="2" s="1"/>
  <c r="T528" i="2"/>
  <c r="V528" i="2"/>
  <c r="Y528" i="2" s="1"/>
  <c r="T529" i="2"/>
  <c r="V529" i="2"/>
  <c r="Y529" i="2" s="1"/>
  <c r="T530" i="2"/>
  <c r="V530" i="2"/>
  <c r="Y530" i="2" s="1"/>
  <c r="T531" i="2"/>
  <c r="V531" i="2"/>
  <c r="Y531" i="2" s="1"/>
  <c r="T532" i="2"/>
  <c r="V532" i="2"/>
  <c r="Y532" i="2" s="1"/>
  <c r="T533" i="2"/>
  <c r="V533" i="2"/>
  <c r="Y533" i="2" s="1"/>
  <c r="T534" i="2"/>
  <c r="V534" i="2"/>
  <c r="Y534" i="2" s="1"/>
  <c r="T535" i="2"/>
  <c r="V535" i="2"/>
  <c r="Y535" i="2" s="1"/>
  <c r="T536" i="2"/>
  <c r="V536" i="2"/>
  <c r="Y536" i="2" s="1"/>
  <c r="T537" i="2"/>
  <c r="V537" i="2"/>
  <c r="Y537" i="2" s="1"/>
  <c r="T538" i="2"/>
  <c r="V538" i="2"/>
  <c r="Y538" i="2" s="1"/>
  <c r="T539" i="2"/>
  <c r="V539" i="2"/>
  <c r="Y539" i="2" s="1"/>
  <c r="T540" i="2"/>
  <c r="V540" i="2"/>
  <c r="Y540" i="2" s="1"/>
  <c r="T541" i="2"/>
  <c r="V541" i="2"/>
  <c r="Y541" i="2" s="1"/>
  <c r="T542" i="2"/>
  <c r="V542" i="2"/>
  <c r="Y542" i="2" s="1"/>
  <c r="T543" i="2"/>
  <c r="V543" i="2"/>
  <c r="Y543" i="2" s="1"/>
  <c r="T544" i="2"/>
  <c r="V544" i="2"/>
  <c r="Y544" i="2" s="1"/>
  <c r="T545" i="2"/>
  <c r="V545" i="2"/>
  <c r="Y545" i="2" s="1"/>
  <c r="T546" i="2"/>
  <c r="V546" i="2"/>
  <c r="Y546" i="2" s="1"/>
  <c r="T547" i="2"/>
  <c r="V547" i="2"/>
  <c r="Y547" i="2" s="1"/>
  <c r="T548" i="2"/>
  <c r="V548" i="2"/>
  <c r="Y548" i="2" s="1"/>
  <c r="T549" i="2"/>
  <c r="V549" i="2"/>
  <c r="Y549" i="2" s="1"/>
  <c r="T550" i="2"/>
  <c r="V550" i="2"/>
  <c r="Y550" i="2" s="1"/>
  <c r="T551" i="2"/>
  <c r="V551" i="2"/>
  <c r="Y551" i="2" s="1"/>
  <c r="T552" i="2"/>
  <c r="V552" i="2"/>
  <c r="Y552" i="2" s="1"/>
  <c r="T553" i="2"/>
  <c r="V553" i="2"/>
  <c r="Y553" i="2" s="1"/>
  <c r="T554" i="2"/>
  <c r="V554" i="2"/>
  <c r="Y554" i="2" s="1"/>
  <c r="T555" i="2"/>
  <c r="V555" i="2"/>
  <c r="Y555" i="2" s="1"/>
  <c r="T556" i="2"/>
  <c r="V556" i="2"/>
  <c r="Y556" i="2" s="1"/>
  <c r="T557" i="2"/>
  <c r="V557" i="2"/>
  <c r="Y557" i="2" s="1"/>
  <c r="T558" i="2"/>
  <c r="V558" i="2"/>
  <c r="Y558" i="2" s="1"/>
  <c r="T559" i="2"/>
  <c r="V559" i="2"/>
  <c r="Y559" i="2" s="1"/>
  <c r="T560" i="2"/>
  <c r="V560" i="2"/>
  <c r="Y560" i="2" s="1"/>
  <c r="T561" i="2"/>
  <c r="V561" i="2"/>
  <c r="Y561" i="2" s="1"/>
  <c r="T562" i="2"/>
  <c r="V562" i="2"/>
  <c r="Y562" i="2" s="1"/>
  <c r="T563" i="2"/>
  <c r="V563" i="2"/>
  <c r="Y563" i="2" s="1"/>
  <c r="T564" i="2"/>
  <c r="V564" i="2"/>
  <c r="Y564" i="2" s="1"/>
  <c r="T565" i="2"/>
  <c r="V565" i="2"/>
  <c r="Y565" i="2" s="1"/>
  <c r="T566" i="2"/>
  <c r="V566" i="2"/>
  <c r="Y566" i="2" s="1"/>
  <c r="T567" i="2"/>
  <c r="V567" i="2"/>
  <c r="Y567" i="2" s="1"/>
  <c r="T568" i="2"/>
  <c r="V568" i="2"/>
  <c r="Y568" i="2" s="1"/>
  <c r="T569" i="2"/>
  <c r="V569" i="2"/>
  <c r="Y569" i="2" s="1"/>
  <c r="T570" i="2"/>
  <c r="V570" i="2"/>
  <c r="Y570" i="2" s="1"/>
  <c r="T571" i="2"/>
  <c r="V571" i="2"/>
  <c r="Y571" i="2" s="1"/>
  <c r="T572" i="2"/>
  <c r="V572" i="2"/>
  <c r="Y572" i="2" s="1"/>
  <c r="T573" i="2"/>
  <c r="V573" i="2"/>
  <c r="Y573" i="2" s="1"/>
  <c r="T574" i="2"/>
  <c r="V574" i="2"/>
  <c r="Y574" i="2" s="1"/>
  <c r="T575" i="2"/>
  <c r="V575" i="2"/>
  <c r="Y575" i="2" s="1"/>
  <c r="T576" i="2"/>
  <c r="V576" i="2"/>
  <c r="Y576" i="2" s="1"/>
  <c r="T577" i="2"/>
  <c r="V577" i="2"/>
  <c r="Y577" i="2" s="1"/>
  <c r="T578" i="2"/>
  <c r="V578" i="2"/>
  <c r="Y578" i="2" s="1"/>
  <c r="T579" i="2"/>
  <c r="V579" i="2"/>
  <c r="Y579" i="2" s="1"/>
  <c r="T580" i="2"/>
  <c r="V580" i="2"/>
  <c r="Y580" i="2" s="1"/>
  <c r="T581" i="2"/>
  <c r="V581" i="2"/>
  <c r="Y581" i="2" s="1"/>
  <c r="T582" i="2"/>
  <c r="V582" i="2"/>
  <c r="Y582" i="2" s="1"/>
  <c r="T583" i="2"/>
  <c r="V583" i="2"/>
  <c r="Y583" i="2" s="1"/>
  <c r="T584" i="2"/>
  <c r="V584" i="2"/>
  <c r="Y584" i="2" s="1"/>
  <c r="T585" i="2"/>
  <c r="V585" i="2"/>
  <c r="Y585" i="2" s="1"/>
  <c r="T586" i="2"/>
  <c r="V586" i="2"/>
  <c r="Y586" i="2" s="1"/>
  <c r="T587" i="2"/>
  <c r="V587" i="2"/>
  <c r="Y587" i="2" s="1"/>
  <c r="T588" i="2"/>
  <c r="V588" i="2"/>
  <c r="Y588" i="2" s="1"/>
  <c r="T589" i="2"/>
  <c r="V589" i="2"/>
  <c r="Y589" i="2" s="1"/>
  <c r="T590" i="2"/>
  <c r="V590" i="2"/>
  <c r="Y590" i="2" s="1"/>
  <c r="T591" i="2"/>
  <c r="V591" i="2"/>
  <c r="Y591" i="2" s="1"/>
  <c r="T592" i="2"/>
  <c r="V592" i="2"/>
  <c r="Y592" i="2" s="1"/>
  <c r="T593" i="2"/>
  <c r="V593" i="2"/>
  <c r="Y593" i="2" s="1"/>
  <c r="T594" i="2"/>
  <c r="V594" i="2"/>
  <c r="Y594" i="2" s="1"/>
  <c r="T595" i="2"/>
  <c r="V595" i="2"/>
  <c r="Y595" i="2" s="1"/>
  <c r="T596" i="2"/>
  <c r="V596" i="2"/>
  <c r="Y596" i="2" s="1"/>
  <c r="T597" i="2"/>
  <c r="V597" i="2"/>
  <c r="Y597" i="2" s="1"/>
  <c r="T598" i="2"/>
  <c r="V598" i="2"/>
  <c r="Y598" i="2" s="1"/>
  <c r="T599" i="2"/>
  <c r="V599" i="2"/>
  <c r="Y599" i="2" s="1"/>
  <c r="T600" i="2"/>
  <c r="V600" i="2"/>
  <c r="Y600" i="2" s="1"/>
  <c r="T601" i="2"/>
  <c r="V601" i="2"/>
  <c r="Y601" i="2" s="1"/>
  <c r="T602" i="2"/>
  <c r="V602" i="2"/>
  <c r="Y602" i="2" s="1"/>
  <c r="T603" i="2"/>
  <c r="V603" i="2"/>
  <c r="Y603" i="2" s="1"/>
  <c r="T604" i="2"/>
  <c r="V604" i="2"/>
  <c r="Y604" i="2" s="1"/>
  <c r="T605" i="2"/>
  <c r="V605" i="2"/>
  <c r="Y605" i="2" s="1"/>
  <c r="T606" i="2"/>
  <c r="V606" i="2"/>
  <c r="Y606" i="2" s="1"/>
  <c r="T607" i="2"/>
  <c r="V607" i="2"/>
  <c r="Y607" i="2" s="1"/>
  <c r="T608" i="2"/>
  <c r="V608" i="2"/>
  <c r="Y608" i="2" s="1"/>
  <c r="T609" i="2"/>
  <c r="V609" i="2"/>
  <c r="Y609" i="2" s="1"/>
  <c r="T610" i="2"/>
  <c r="V610" i="2"/>
  <c r="Y610" i="2" s="1"/>
  <c r="T611" i="2"/>
  <c r="V611" i="2"/>
  <c r="Y611" i="2" s="1"/>
  <c r="T612" i="2"/>
  <c r="V612" i="2"/>
  <c r="Y612" i="2" s="1"/>
  <c r="T613" i="2"/>
  <c r="V613" i="2"/>
  <c r="Y613" i="2" s="1"/>
  <c r="T614" i="2"/>
  <c r="V614" i="2"/>
  <c r="Y614" i="2" s="1"/>
  <c r="T615" i="2"/>
  <c r="V615" i="2"/>
  <c r="Y615" i="2" s="1"/>
  <c r="T616" i="2"/>
  <c r="V616" i="2"/>
  <c r="Y616" i="2" s="1"/>
  <c r="T617" i="2"/>
  <c r="V617" i="2"/>
  <c r="Y617" i="2" s="1"/>
  <c r="T618" i="2"/>
  <c r="V618" i="2"/>
  <c r="Y618" i="2" s="1"/>
  <c r="T619" i="2"/>
  <c r="V619" i="2"/>
  <c r="Y619" i="2" s="1"/>
  <c r="T620" i="2"/>
  <c r="V620" i="2"/>
  <c r="Y620" i="2" s="1"/>
  <c r="T621" i="2"/>
  <c r="V621" i="2"/>
  <c r="Y621" i="2" s="1"/>
  <c r="T622" i="2"/>
  <c r="V622" i="2"/>
  <c r="Y622" i="2" s="1"/>
  <c r="T623" i="2"/>
  <c r="V623" i="2"/>
  <c r="Y623" i="2" s="1"/>
  <c r="T624" i="2"/>
  <c r="V624" i="2"/>
  <c r="Y624" i="2" s="1"/>
  <c r="T625" i="2"/>
  <c r="V625" i="2"/>
  <c r="Y625" i="2" s="1"/>
  <c r="T626" i="2"/>
  <c r="V626" i="2"/>
  <c r="Y626" i="2" s="1"/>
  <c r="T627" i="2"/>
  <c r="V627" i="2"/>
  <c r="Y627" i="2" s="1"/>
  <c r="T628" i="2"/>
  <c r="V628" i="2"/>
  <c r="Y628" i="2" s="1"/>
  <c r="T629" i="2"/>
  <c r="V629" i="2"/>
  <c r="Y629" i="2" s="1"/>
  <c r="T630" i="2"/>
  <c r="V630" i="2"/>
  <c r="Y630" i="2" s="1"/>
  <c r="T631" i="2"/>
  <c r="V631" i="2"/>
  <c r="Y631" i="2" s="1"/>
  <c r="T632" i="2"/>
  <c r="V632" i="2"/>
  <c r="Y632" i="2" s="1"/>
  <c r="T633" i="2"/>
  <c r="V633" i="2"/>
  <c r="Y633" i="2" s="1"/>
  <c r="T634" i="2"/>
  <c r="V634" i="2"/>
  <c r="Y634" i="2" s="1"/>
  <c r="T635" i="2"/>
  <c r="V635" i="2"/>
  <c r="Y635" i="2" s="1"/>
  <c r="T636" i="2"/>
  <c r="V636" i="2"/>
  <c r="Y636" i="2" s="1"/>
  <c r="T637" i="2"/>
  <c r="V637" i="2"/>
  <c r="Y637" i="2" s="1"/>
  <c r="T638" i="2"/>
  <c r="V638" i="2"/>
  <c r="Y638" i="2" s="1"/>
  <c r="T639" i="2"/>
  <c r="V639" i="2"/>
  <c r="Y639" i="2" s="1"/>
  <c r="T640" i="2"/>
  <c r="V640" i="2"/>
  <c r="Y640" i="2" s="1"/>
  <c r="T641" i="2"/>
  <c r="V641" i="2"/>
  <c r="Y641" i="2" s="1"/>
  <c r="T642" i="2"/>
  <c r="V642" i="2"/>
  <c r="Y642" i="2" s="1"/>
  <c r="T643" i="2"/>
  <c r="V643" i="2"/>
  <c r="Y643" i="2" s="1"/>
  <c r="T644" i="2"/>
  <c r="V644" i="2"/>
  <c r="Y644" i="2" s="1"/>
  <c r="T645" i="2"/>
  <c r="V645" i="2"/>
  <c r="Y645" i="2" s="1"/>
  <c r="T646" i="2"/>
  <c r="V646" i="2"/>
  <c r="Y646" i="2" s="1"/>
  <c r="T647" i="2"/>
  <c r="V647" i="2"/>
  <c r="Y647" i="2" s="1"/>
  <c r="T648" i="2"/>
  <c r="V648" i="2"/>
  <c r="Y648" i="2" s="1"/>
  <c r="T649" i="2"/>
  <c r="V649" i="2"/>
  <c r="Y649" i="2" s="1"/>
  <c r="T650" i="2"/>
  <c r="V650" i="2"/>
  <c r="Y650" i="2" s="1"/>
  <c r="T651" i="2"/>
  <c r="V651" i="2"/>
  <c r="Y651" i="2" s="1"/>
  <c r="T652" i="2"/>
  <c r="V652" i="2"/>
  <c r="Y652" i="2" s="1"/>
  <c r="T653" i="2"/>
  <c r="V653" i="2"/>
  <c r="Y653" i="2" s="1"/>
  <c r="T654" i="2"/>
  <c r="V654" i="2"/>
  <c r="Y654" i="2" s="1"/>
  <c r="T655" i="2"/>
  <c r="V655" i="2"/>
  <c r="Y655" i="2" s="1"/>
  <c r="T656" i="2"/>
  <c r="V656" i="2"/>
  <c r="Y656" i="2" s="1"/>
  <c r="T657" i="2"/>
  <c r="V657" i="2"/>
  <c r="Y657" i="2" s="1"/>
  <c r="T658" i="2"/>
  <c r="V658" i="2"/>
  <c r="Y658" i="2" s="1"/>
  <c r="T659" i="2"/>
  <c r="V659" i="2"/>
  <c r="Y659" i="2" s="1"/>
  <c r="T660" i="2"/>
  <c r="V660" i="2"/>
  <c r="Y660" i="2" s="1"/>
  <c r="T661" i="2"/>
  <c r="V661" i="2"/>
  <c r="Y661" i="2" s="1"/>
  <c r="T662" i="2"/>
  <c r="V662" i="2"/>
  <c r="Y662" i="2" s="1"/>
  <c r="T663" i="2"/>
  <c r="V663" i="2"/>
  <c r="Y663" i="2" s="1"/>
  <c r="T664" i="2"/>
  <c r="V664" i="2"/>
  <c r="Y664" i="2" s="1"/>
  <c r="T665" i="2"/>
  <c r="V665" i="2"/>
  <c r="Y665" i="2" s="1"/>
  <c r="T666" i="2"/>
  <c r="V666" i="2"/>
  <c r="Y666" i="2" s="1"/>
  <c r="T667" i="2"/>
  <c r="V667" i="2"/>
  <c r="Y667" i="2" s="1"/>
  <c r="T668" i="2"/>
  <c r="V668" i="2"/>
  <c r="Y668" i="2" s="1"/>
  <c r="T669" i="2"/>
  <c r="V669" i="2"/>
  <c r="Y669" i="2" s="1"/>
  <c r="T670" i="2"/>
  <c r="V670" i="2"/>
  <c r="Y670" i="2" s="1"/>
  <c r="T671" i="2"/>
  <c r="V671" i="2"/>
  <c r="Y671" i="2" s="1"/>
  <c r="T672" i="2"/>
  <c r="V672" i="2"/>
  <c r="Y672" i="2" s="1"/>
  <c r="T673" i="2"/>
  <c r="V673" i="2"/>
  <c r="Y673" i="2" s="1"/>
  <c r="T674" i="2"/>
  <c r="V674" i="2"/>
  <c r="Y674" i="2" s="1"/>
  <c r="T675" i="2"/>
  <c r="V675" i="2"/>
  <c r="Y675" i="2" s="1"/>
  <c r="T676" i="2"/>
  <c r="V676" i="2"/>
  <c r="Y676" i="2" s="1"/>
  <c r="T677" i="2"/>
  <c r="V677" i="2"/>
  <c r="Y677" i="2" s="1"/>
  <c r="T678" i="2"/>
  <c r="V678" i="2"/>
  <c r="Y678" i="2" s="1"/>
  <c r="T679" i="2"/>
  <c r="V679" i="2"/>
  <c r="Y679" i="2" s="1"/>
  <c r="T680" i="2"/>
  <c r="V680" i="2"/>
  <c r="Y680" i="2" s="1"/>
  <c r="T681" i="2"/>
  <c r="V681" i="2"/>
  <c r="Y681" i="2" s="1"/>
  <c r="T682" i="2"/>
  <c r="V682" i="2"/>
  <c r="Y682" i="2" s="1"/>
  <c r="T683" i="2"/>
  <c r="V683" i="2"/>
  <c r="Y683" i="2" s="1"/>
  <c r="T684" i="2"/>
  <c r="V684" i="2"/>
  <c r="Y684" i="2" s="1"/>
  <c r="T685" i="2"/>
  <c r="V685" i="2"/>
  <c r="Y685" i="2" s="1"/>
  <c r="T686" i="2"/>
  <c r="V686" i="2"/>
  <c r="Y686" i="2" s="1"/>
  <c r="T687" i="2"/>
  <c r="V687" i="2"/>
  <c r="Y687" i="2" s="1"/>
  <c r="T688" i="2"/>
  <c r="V688" i="2"/>
  <c r="Y688" i="2" s="1"/>
  <c r="T689" i="2"/>
  <c r="V689" i="2"/>
  <c r="Y689" i="2" s="1"/>
  <c r="T690" i="2"/>
  <c r="V690" i="2"/>
  <c r="Y690" i="2" s="1"/>
  <c r="T691" i="2"/>
  <c r="V691" i="2"/>
  <c r="Y691" i="2" s="1"/>
  <c r="T692" i="2"/>
  <c r="V692" i="2"/>
  <c r="Y692" i="2" s="1"/>
  <c r="T693" i="2"/>
  <c r="V693" i="2"/>
  <c r="Y693" i="2" s="1"/>
  <c r="T694" i="2"/>
  <c r="V694" i="2"/>
  <c r="Y694" i="2" s="1"/>
  <c r="T695" i="2"/>
  <c r="V695" i="2"/>
  <c r="Y695" i="2" s="1"/>
  <c r="T696" i="2"/>
  <c r="V696" i="2"/>
  <c r="Y696" i="2" s="1"/>
  <c r="T697" i="2"/>
  <c r="V697" i="2"/>
  <c r="Y697" i="2" s="1"/>
  <c r="T698" i="2"/>
  <c r="V698" i="2"/>
  <c r="Y698" i="2" s="1"/>
  <c r="T699" i="2"/>
  <c r="V699" i="2"/>
  <c r="Y699" i="2" s="1"/>
  <c r="T700" i="2"/>
  <c r="V700" i="2"/>
  <c r="Y700" i="2" s="1"/>
  <c r="T701" i="2"/>
  <c r="V701" i="2"/>
  <c r="Y701" i="2" s="1"/>
  <c r="T702" i="2"/>
  <c r="V702" i="2"/>
  <c r="Y702" i="2" s="1"/>
  <c r="T703" i="2"/>
  <c r="V703" i="2"/>
  <c r="Y703" i="2" s="1"/>
  <c r="T704" i="2"/>
  <c r="V704" i="2"/>
  <c r="Y704" i="2" s="1"/>
  <c r="T705" i="2"/>
  <c r="V705" i="2"/>
  <c r="Y705" i="2" s="1"/>
  <c r="T706" i="2"/>
  <c r="V706" i="2"/>
  <c r="Y706" i="2" s="1"/>
  <c r="T707" i="2"/>
  <c r="V707" i="2"/>
  <c r="Y707" i="2" s="1"/>
  <c r="T708" i="2"/>
  <c r="V708" i="2"/>
  <c r="Y708" i="2" s="1"/>
  <c r="T709" i="2"/>
  <c r="V709" i="2"/>
  <c r="Y709" i="2" s="1"/>
  <c r="T710" i="2"/>
  <c r="V710" i="2"/>
  <c r="Y710" i="2" s="1"/>
  <c r="T711" i="2"/>
  <c r="V711" i="2"/>
  <c r="Y711" i="2" s="1"/>
  <c r="T712" i="2"/>
  <c r="V712" i="2"/>
  <c r="Y712" i="2" s="1"/>
  <c r="T713" i="2"/>
  <c r="V713" i="2"/>
  <c r="Y713" i="2" s="1"/>
  <c r="T714" i="2"/>
  <c r="V714" i="2"/>
  <c r="Y714" i="2" s="1"/>
  <c r="T715" i="2"/>
  <c r="V715" i="2"/>
  <c r="Y715" i="2" s="1"/>
  <c r="T716" i="2"/>
  <c r="V716" i="2"/>
  <c r="Y716" i="2" s="1"/>
  <c r="T717" i="2"/>
  <c r="V717" i="2"/>
  <c r="Y717" i="2" s="1"/>
  <c r="T718" i="2"/>
  <c r="V718" i="2"/>
  <c r="Y718" i="2" s="1"/>
  <c r="T719" i="2"/>
  <c r="V719" i="2"/>
  <c r="Y719" i="2" s="1"/>
  <c r="T720" i="2"/>
  <c r="V720" i="2"/>
  <c r="Y720" i="2" s="1"/>
  <c r="T721" i="2"/>
  <c r="V721" i="2"/>
  <c r="Y721" i="2" s="1"/>
  <c r="T722" i="2"/>
  <c r="V722" i="2"/>
  <c r="Y722" i="2" s="1"/>
  <c r="T723" i="2"/>
  <c r="V723" i="2"/>
  <c r="Y723" i="2" s="1"/>
  <c r="T724" i="2"/>
  <c r="V724" i="2"/>
  <c r="Y724" i="2" s="1"/>
  <c r="T725" i="2"/>
  <c r="V725" i="2"/>
  <c r="Y725" i="2" s="1"/>
  <c r="T726" i="2"/>
  <c r="V726" i="2"/>
  <c r="Y726" i="2" s="1"/>
  <c r="T727" i="2"/>
  <c r="V727" i="2"/>
  <c r="Y727" i="2" s="1"/>
  <c r="T728" i="2"/>
  <c r="V728" i="2"/>
  <c r="Y728" i="2" s="1"/>
  <c r="T729" i="2"/>
  <c r="V729" i="2"/>
  <c r="Y729" i="2" s="1"/>
  <c r="T730" i="2"/>
  <c r="V730" i="2"/>
  <c r="Y730" i="2" s="1"/>
  <c r="T731" i="2"/>
  <c r="V731" i="2"/>
  <c r="Y731" i="2" s="1"/>
  <c r="T732" i="2"/>
  <c r="V732" i="2"/>
  <c r="Y732" i="2" s="1"/>
  <c r="T733" i="2"/>
  <c r="V733" i="2"/>
  <c r="Y733" i="2" s="1"/>
  <c r="T734" i="2"/>
  <c r="V734" i="2"/>
  <c r="Y734" i="2" s="1"/>
  <c r="T735" i="2"/>
  <c r="V735" i="2"/>
  <c r="Y735" i="2" s="1"/>
  <c r="T736" i="2"/>
  <c r="V736" i="2"/>
  <c r="Y736" i="2" s="1"/>
  <c r="T737" i="2"/>
  <c r="V737" i="2"/>
  <c r="Y737" i="2" s="1"/>
  <c r="T738" i="2"/>
  <c r="V738" i="2"/>
  <c r="Y738" i="2" s="1"/>
  <c r="T739" i="2"/>
  <c r="V739" i="2"/>
  <c r="Y739" i="2" s="1"/>
  <c r="T740" i="2"/>
  <c r="V740" i="2"/>
  <c r="Y740" i="2" s="1"/>
  <c r="T741" i="2"/>
  <c r="V741" i="2"/>
  <c r="Y741" i="2" s="1"/>
  <c r="T742" i="2"/>
  <c r="V742" i="2"/>
  <c r="Y742" i="2" s="1"/>
  <c r="T743" i="2"/>
  <c r="V743" i="2"/>
  <c r="Y743" i="2" s="1"/>
  <c r="T744" i="2"/>
  <c r="V744" i="2"/>
  <c r="Y744" i="2" s="1"/>
  <c r="T745" i="2"/>
  <c r="V745" i="2"/>
  <c r="Y745" i="2" s="1"/>
  <c r="T746" i="2"/>
  <c r="V746" i="2"/>
  <c r="Y746" i="2" s="1"/>
  <c r="T747" i="2"/>
  <c r="V747" i="2"/>
  <c r="Y747" i="2" s="1"/>
  <c r="T748" i="2"/>
  <c r="V748" i="2"/>
  <c r="Y748" i="2" s="1"/>
  <c r="T749" i="2"/>
  <c r="V749" i="2"/>
  <c r="Y749" i="2" s="1"/>
  <c r="T750" i="2"/>
  <c r="V750" i="2"/>
  <c r="Y750" i="2" s="1"/>
  <c r="T751" i="2"/>
  <c r="V751" i="2"/>
  <c r="Y751" i="2" s="1"/>
  <c r="T752" i="2"/>
  <c r="V752" i="2"/>
  <c r="Y752" i="2" s="1"/>
  <c r="T753" i="2"/>
  <c r="V753" i="2"/>
  <c r="Y753" i="2" s="1"/>
  <c r="T754" i="2"/>
  <c r="V754" i="2"/>
  <c r="Y754" i="2" s="1"/>
  <c r="T755" i="2"/>
  <c r="V755" i="2"/>
  <c r="Y755" i="2" s="1"/>
  <c r="T756" i="2"/>
  <c r="V756" i="2"/>
  <c r="Y756" i="2" s="1"/>
  <c r="T757" i="2"/>
  <c r="V757" i="2"/>
  <c r="Y757" i="2" s="1"/>
  <c r="T758" i="2"/>
  <c r="V758" i="2"/>
  <c r="Y758" i="2" s="1"/>
  <c r="T759" i="2"/>
  <c r="V759" i="2"/>
  <c r="Y759" i="2" s="1"/>
  <c r="T760" i="2"/>
  <c r="V760" i="2"/>
  <c r="Y760" i="2" s="1"/>
  <c r="T761" i="2"/>
  <c r="V761" i="2"/>
  <c r="Y761" i="2" s="1"/>
  <c r="T762" i="2"/>
  <c r="V762" i="2"/>
  <c r="Y762" i="2" s="1"/>
  <c r="T763" i="2"/>
  <c r="V763" i="2"/>
  <c r="Y763" i="2" s="1"/>
  <c r="T764" i="2"/>
  <c r="V764" i="2"/>
  <c r="Y764" i="2" s="1"/>
  <c r="T765" i="2"/>
  <c r="V765" i="2"/>
  <c r="Y765" i="2" s="1"/>
  <c r="T766" i="2"/>
  <c r="V766" i="2"/>
  <c r="Y766" i="2" s="1"/>
  <c r="T767" i="2"/>
  <c r="V767" i="2"/>
  <c r="Y767" i="2" s="1"/>
  <c r="T768" i="2"/>
  <c r="V768" i="2"/>
  <c r="Y768" i="2" s="1"/>
  <c r="T769" i="2"/>
  <c r="V769" i="2"/>
  <c r="Y769" i="2" s="1"/>
  <c r="T770" i="2"/>
  <c r="V770" i="2"/>
  <c r="Y770" i="2" s="1"/>
  <c r="T771" i="2"/>
  <c r="V771" i="2"/>
  <c r="Y771" i="2" s="1"/>
  <c r="T772" i="2"/>
  <c r="V772" i="2"/>
  <c r="Y772" i="2" s="1"/>
  <c r="T773" i="2"/>
  <c r="V773" i="2"/>
  <c r="Y773" i="2" s="1"/>
  <c r="T774" i="2"/>
  <c r="V774" i="2"/>
  <c r="Y774" i="2" s="1"/>
  <c r="T775" i="2"/>
  <c r="V775" i="2"/>
  <c r="Y775" i="2" s="1"/>
  <c r="T776" i="2"/>
  <c r="V776" i="2"/>
  <c r="Y776" i="2" s="1"/>
  <c r="T777" i="2"/>
  <c r="V777" i="2"/>
  <c r="Y777" i="2" s="1"/>
  <c r="T778" i="2"/>
  <c r="V778" i="2"/>
  <c r="Y778" i="2" s="1"/>
  <c r="T779" i="2"/>
  <c r="V779" i="2"/>
  <c r="Y779" i="2" s="1"/>
  <c r="T780" i="2"/>
  <c r="V780" i="2"/>
  <c r="Y780" i="2" s="1"/>
  <c r="T781" i="2"/>
  <c r="V781" i="2"/>
  <c r="Y781" i="2" s="1"/>
  <c r="T782" i="2"/>
  <c r="V782" i="2"/>
  <c r="Y782" i="2" s="1"/>
  <c r="T783" i="2"/>
  <c r="V783" i="2"/>
  <c r="Y783" i="2" s="1"/>
  <c r="T784" i="2"/>
  <c r="V784" i="2"/>
  <c r="Y784" i="2" s="1"/>
  <c r="T785" i="2"/>
  <c r="V785" i="2"/>
  <c r="Y785" i="2" s="1"/>
  <c r="T786" i="2"/>
  <c r="V786" i="2"/>
  <c r="Y786" i="2" s="1"/>
  <c r="T787" i="2"/>
  <c r="V787" i="2"/>
  <c r="Y787" i="2" s="1"/>
  <c r="T788" i="2"/>
  <c r="V788" i="2"/>
  <c r="Y788" i="2" s="1"/>
  <c r="T789" i="2"/>
  <c r="V789" i="2"/>
  <c r="Y789" i="2" s="1"/>
  <c r="T790" i="2"/>
  <c r="V790" i="2"/>
  <c r="Y790" i="2" s="1"/>
  <c r="T791" i="2"/>
  <c r="V791" i="2"/>
  <c r="Y791" i="2" s="1"/>
  <c r="T792" i="2"/>
  <c r="V792" i="2"/>
  <c r="Y792" i="2" s="1"/>
  <c r="T793" i="2"/>
  <c r="V793" i="2"/>
  <c r="Y793" i="2" s="1"/>
  <c r="T794" i="2"/>
  <c r="V794" i="2"/>
  <c r="Y794" i="2" s="1"/>
  <c r="T795" i="2"/>
  <c r="V795" i="2"/>
  <c r="Y795" i="2" s="1"/>
  <c r="T796" i="2"/>
  <c r="V796" i="2"/>
  <c r="Y796" i="2" s="1"/>
  <c r="T797" i="2"/>
  <c r="V797" i="2"/>
  <c r="Y797" i="2" s="1"/>
  <c r="T798" i="2"/>
  <c r="V798" i="2"/>
  <c r="Y798" i="2" s="1"/>
  <c r="T799" i="2"/>
  <c r="V799" i="2"/>
  <c r="Y799" i="2" s="1"/>
  <c r="T800" i="2"/>
  <c r="V800" i="2"/>
  <c r="Y800" i="2" s="1"/>
  <c r="T801" i="2"/>
  <c r="V801" i="2"/>
  <c r="Y801" i="2" s="1"/>
  <c r="T802" i="2"/>
  <c r="V802" i="2"/>
  <c r="Y802" i="2" s="1"/>
  <c r="T803" i="2"/>
  <c r="V803" i="2"/>
  <c r="Y803" i="2" s="1"/>
  <c r="T804" i="2"/>
  <c r="V804" i="2"/>
  <c r="Y804" i="2" s="1"/>
  <c r="T805" i="2"/>
  <c r="V805" i="2"/>
  <c r="Y805" i="2" s="1"/>
  <c r="T806" i="2"/>
  <c r="V806" i="2"/>
  <c r="Y806" i="2" s="1"/>
  <c r="T807" i="2"/>
  <c r="V807" i="2"/>
  <c r="Y807" i="2" s="1"/>
  <c r="T808" i="2"/>
  <c r="V808" i="2"/>
  <c r="Y808" i="2" s="1"/>
  <c r="T809" i="2"/>
  <c r="V809" i="2"/>
  <c r="Y809" i="2" s="1"/>
  <c r="T810" i="2"/>
  <c r="V810" i="2"/>
  <c r="Y810" i="2" s="1"/>
  <c r="T811" i="2"/>
  <c r="V811" i="2"/>
  <c r="Y811" i="2" s="1"/>
  <c r="T812" i="2"/>
  <c r="V812" i="2"/>
  <c r="Y812" i="2" s="1"/>
  <c r="T813" i="2"/>
  <c r="V813" i="2"/>
  <c r="Y813" i="2" s="1"/>
  <c r="T814" i="2"/>
  <c r="V814" i="2"/>
  <c r="Y814" i="2" s="1"/>
  <c r="T815" i="2"/>
  <c r="V815" i="2"/>
  <c r="Y815" i="2" s="1"/>
  <c r="T816" i="2"/>
  <c r="V816" i="2"/>
  <c r="Y816" i="2" s="1"/>
  <c r="T817" i="2"/>
  <c r="V817" i="2"/>
  <c r="Y817" i="2" s="1"/>
  <c r="T818" i="2"/>
  <c r="V818" i="2"/>
  <c r="Y818" i="2" s="1"/>
  <c r="T819" i="2"/>
  <c r="V819" i="2"/>
  <c r="Y819" i="2" s="1"/>
  <c r="T820" i="2"/>
  <c r="V820" i="2"/>
  <c r="Y820" i="2" s="1"/>
  <c r="T821" i="2"/>
  <c r="V821" i="2"/>
  <c r="Y821" i="2" s="1"/>
  <c r="T822" i="2"/>
  <c r="V822" i="2"/>
  <c r="Y822" i="2" s="1"/>
  <c r="T823" i="2"/>
  <c r="V823" i="2"/>
  <c r="Y823" i="2" s="1"/>
  <c r="T824" i="2"/>
  <c r="V824" i="2"/>
  <c r="Y824" i="2" s="1"/>
  <c r="T825" i="2"/>
  <c r="V825" i="2"/>
  <c r="Y825" i="2" s="1"/>
  <c r="T826" i="2"/>
  <c r="V826" i="2"/>
  <c r="Y826" i="2" s="1"/>
  <c r="T827" i="2"/>
  <c r="V827" i="2"/>
  <c r="Y827" i="2" s="1"/>
  <c r="T828" i="2"/>
  <c r="V828" i="2"/>
  <c r="Y828" i="2" s="1"/>
  <c r="T829" i="2"/>
  <c r="V829" i="2"/>
  <c r="Y829" i="2" s="1"/>
  <c r="T830" i="2"/>
  <c r="V830" i="2"/>
  <c r="Y830" i="2" s="1"/>
  <c r="T831" i="2"/>
  <c r="V831" i="2"/>
  <c r="Y831" i="2" s="1"/>
  <c r="T832" i="2"/>
  <c r="V832" i="2"/>
  <c r="Y832" i="2" s="1"/>
  <c r="T833" i="2"/>
  <c r="V833" i="2"/>
  <c r="Y833" i="2" s="1"/>
  <c r="T834" i="2"/>
  <c r="V834" i="2"/>
  <c r="Y834" i="2" s="1"/>
  <c r="T835" i="2"/>
  <c r="V835" i="2"/>
  <c r="Y835" i="2" s="1"/>
  <c r="T836" i="2"/>
  <c r="V836" i="2"/>
  <c r="Y836" i="2" s="1"/>
  <c r="T837" i="2"/>
  <c r="V837" i="2"/>
  <c r="Y837" i="2" s="1"/>
  <c r="T838" i="2"/>
  <c r="V838" i="2"/>
  <c r="Y838" i="2" s="1"/>
  <c r="T839" i="2"/>
  <c r="V839" i="2"/>
  <c r="Y839" i="2" s="1"/>
  <c r="T840" i="2"/>
  <c r="V840" i="2"/>
  <c r="Y840" i="2" s="1"/>
  <c r="T841" i="2"/>
  <c r="V841" i="2"/>
  <c r="Y841" i="2" s="1"/>
  <c r="T842" i="2"/>
  <c r="V842" i="2"/>
  <c r="Y842" i="2" s="1"/>
  <c r="T843" i="2"/>
  <c r="V843" i="2"/>
  <c r="Y843" i="2" s="1"/>
  <c r="T844" i="2"/>
  <c r="V844" i="2"/>
  <c r="Y844" i="2" s="1"/>
  <c r="T845" i="2"/>
  <c r="V845" i="2"/>
  <c r="Y845" i="2" s="1"/>
  <c r="T846" i="2"/>
  <c r="V846" i="2"/>
  <c r="Y846" i="2" s="1"/>
  <c r="T847" i="2"/>
  <c r="V847" i="2"/>
  <c r="Y847" i="2" s="1"/>
  <c r="T848" i="2"/>
  <c r="V848" i="2"/>
  <c r="Y848" i="2" s="1"/>
  <c r="T849" i="2"/>
  <c r="V849" i="2"/>
  <c r="Y849" i="2" s="1"/>
  <c r="T850" i="2"/>
  <c r="V850" i="2"/>
  <c r="Y850" i="2" s="1"/>
  <c r="T851" i="2"/>
  <c r="V851" i="2"/>
  <c r="Y851" i="2" s="1"/>
  <c r="T852" i="2"/>
  <c r="V852" i="2"/>
  <c r="Y852" i="2" s="1"/>
  <c r="T853" i="2"/>
  <c r="V853" i="2"/>
  <c r="Y853" i="2" s="1"/>
  <c r="T854" i="2"/>
  <c r="V854" i="2"/>
  <c r="Y854" i="2" s="1"/>
  <c r="T855" i="2"/>
  <c r="V855" i="2"/>
  <c r="Y855" i="2" s="1"/>
  <c r="T856" i="2"/>
  <c r="V856" i="2"/>
  <c r="Y856" i="2" s="1"/>
  <c r="T857" i="2"/>
  <c r="V857" i="2"/>
  <c r="Y857" i="2" s="1"/>
  <c r="T858" i="2"/>
  <c r="V858" i="2"/>
  <c r="Y858" i="2" s="1"/>
  <c r="T859" i="2"/>
  <c r="V859" i="2"/>
  <c r="Y859" i="2" s="1"/>
  <c r="T860" i="2"/>
  <c r="V860" i="2"/>
  <c r="Y860" i="2" s="1"/>
  <c r="T861" i="2"/>
  <c r="V861" i="2"/>
  <c r="Y861" i="2" s="1"/>
  <c r="T862" i="2"/>
  <c r="V862" i="2"/>
  <c r="Y862" i="2" s="1"/>
  <c r="T863" i="2"/>
  <c r="V863" i="2"/>
  <c r="Y863" i="2" s="1"/>
  <c r="T864" i="2"/>
  <c r="V864" i="2"/>
  <c r="Y864" i="2" s="1"/>
  <c r="T865" i="2"/>
  <c r="V865" i="2"/>
  <c r="Y865" i="2" s="1"/>
  <c r="T866" i="2"/>
  <c r="V866" i="2"/>
  <c r="Y866" i="2" s="1"/>
  <c r="T867" i="2"/>
  <c r="V867" i="2"/>
  <c r="Y867" i="2" s="1"/>
  <c r="T868" i="2"/>
  <c r="V868" i="2"/>
  <c r="Y868" i="2" s="1"/>
  <c r="T869" i="2"/>
  <c r="V869" i="2"/>
  <c r="Y869" i="2" s="1"/>
  <c r="T870" i="2"/>
  <c r="V870" i="2"/>
  <c r="Y870" i="2" s="1"/>
  <c r="T871" i="2"/>
  <c r="V871" i="2"/>
  <c r="Y871" i="2" s="1"/>
  <c r="T872" i="2"/>
  <c r="V872" i="2"/>
  <c r="Y872" i="2" s="1"/>
  <c r="T873" i="2"/>
  <c r="V873" i="2"/>
  <c r="Y873" i="2" s="1"/>
  <c r="T874" i="2"/>
  <c r="V874" i="2"/>
  <c r="Y874" i="2" s="1"/>
  <c r="T875" i="2"/>
  <c r="V875" i="2"/>
  <c r="Y875" i="2" s="1"/>
  <c r="T876" i="2"/>
  <c r="V876" i="2"/>
  <c r="Y876" i="2" s="1"/>
  <c r="T877" i="2"/>
  <c r="V877" i="2"/>
  <c r="Y877" i="2" s="1"/>
  <c r="T878" i="2"/>
  <c r="V878" i="2"/>
  <c r="Y878" i="2" s="1"/>
  <c r="T879" i="2"/>
  <c r="V879" i="2"/>
  <c r="Y879" i="2" s="1"/>
  <c r="T880" i="2"/>
  <c r="V880" i="2"/>
  <c r="Y880" i="2" s="1"/>
  <c r="T881" i="2"/>
  <c r="V881" i="2"/>
  <c r="Y881" i="2" s="1"/>
  <c r="T882" i="2"/>
  <c r="V882" i="2"/>
  <c r="Y882" i="2" s="1"/>
  <c r="T883" i="2"/>
  <c r="V883" i="2"/>
  <c r="Y883" i="2" s="1"/>
  <c r="T884" i="2"/>
  <c r="V884" i="2"/>
  <c r="Y884" i="2" s="1"/>
  <c r="T885" i="2"/>
  <c r="V885" i="2"/>
  <c r="Y885" i="2" s="1"/>
  <c r="T886" i="2"/>
  <c r="V886" i="2"/>
  <c r="Y886" i="2" s="1"/>
  <c r="T887" i="2"/>
  <c r="V887" i="2"/>
  <c r="Y887" i="2" s="1"/>
  <c r="T888" i="2"/>
  <c r="V888" i="2"/>
  <c r="Y888" i="2" s="1"/>
  <c r="T889" i="2"/>
  <c r="V889" i="2"/>
  <c r="Y889" i="2" s="1"/>
  <c r="T890" i="2"/>
  <c r="V890" i="2"/>
  <c r="Y890" i="2" s="1"/>
  <c r="T891" i="2"/>
  <c r="V891" i="2"/>
  <c r="Y891" i="2" s="1"/>
  <c r="T892" i="2"/>
  <c r="V892" i="2"/>
  <c r="Y892" i="2" s="1"/>
  <c r="T893" i="2"/>
  <c r="V893" i="2"/>
  <c r="Y893" i="2" s="1"/>
  <c r="T894" i="2"/>
  <c r="V894" i="2"/>
  <c r="Y894" i="2" s="1"/>
  <c r="T895" i="2"/>
  <c r="V895" i="2"/>
  <c r="Y895" i="2" s="1"/>
  <c r="T896" i="2"/>
  <c r="V896" i="2"/>
  <c r="Y896" i="2" s="1"/>
  <c r="T897" i="2"/>
  <c r="V897" i="2"/>
  <c r="Y897" i="2" s="1"/>
  <c r="T898" i="2"/>
  <c r="V898" i="2"/>
  <c r="Y898" i="2" s="1"/>
  <c r="T899" i="2"/>
  <c r="V899" i="2"/>
  <c r="Y899" i="2" s="1"/>
  <c r="T900" i="2"/>
  <c r="V900" i="2"/>
  <c r="Y900" i="2" s="1"/>
  <c r="T901" i="2"/>
  <c r="V901" i="2"/>
  <c r="Y901" i="2" s="1"/>
  <c r="T902" i="2"/>
  <c r="V902" i="2"/>
  <c r="Y902" i="2" s="1"/>
  <c r="T903" i="2"/>
  <c r="V903" i="2"/>
  <c r="Y903" i="2" s="1"/>
  <c r="T904" i="2"/>
  <c r="V904" i="2"/>
  <c r="Y904" i="2" s="1"/>
  <c r="T905" i="2"/>
  <c r="V905" i="2"/>
  <c r="Y905" i="2" s="1"/>
  <c r="T906" i="2"/>
  <c r="V906" i="2"/>
  <c r="Y906" i="2" s="1"/>
  <c r="T907" i="2"/>
  <c r="V907" i="2"/>
  <c r="Y907" i="2" s="1"/>
  <c r="T908" i="2"/>
  <c r="V908" i="2"/>
  <c r="Y908" i="2" s="1"/>
  <c r="T909" i="2"/>
  <c r="V909" i="2"/>
  <c r="Y909" i="2" s="1"/>
  <c r="T910" i="2"/>
  <c r="V910" i="2"/>
  <c r="Y910" i="2" s="1"/>
  <c r="T911" i="2"/>
  <c r="V911" i="2"/>
  <c r="Y911" i="2" s="1"/>
  <c r="T912" i="2"/>
  <c r="V912" i="2"/>
  <c r="Y912" i="2" s="1"/>
  <c r="T913" i="2"/>
  <c r="V913" i="2"/>
  <c r="Y913" i="2" s="1"/>
  <c r="T914" i="2"/>
  <c r="V914" i="2"/>
  <c r="Y914" i="2" s="1"/>
  <c r="T915" i="2"/>
  <c r="V915" i="2"/>
  <c r="Y915" i="2" s="1"/>
  <c r="T916" i="2"/>
  <c r="V916" i="2"/>
  <c r="Y916" i="2" s="1"/>
  <c r="T917" i="2"/>
  <c r="V917" i="2"/>
  <c r="Y917" i="2" s="1"/>
  <c r="T918" i="2"/>
  <c r="V918" i="2"/>
  <c r="Y918" i="2" s="1"/>
  <c r="T919" i="2"/>
  <c r="V919" i="2"/>
  <c r="Y919" i="2" s="1"/>
  <c r="T920" i="2"/>
  <c r="V920" i="2"/>
  <c r="Y920" i="2" s="1"/>
  <c r="T921" i="2"/>
  <c r="V921" i="2"/>
  <c r="Y921" i="2" s="1"/>
  <c r="T922" i="2"/>
  <c r="V922" i="2"/>
  <c r="Y922" i="2" s="1"/>
  <c r="T923" i="2"/>
  <c r="V923" i="2"/>
  <c r="Y923" i="2" s="1"/>
  <c r="T924" i="2"/>
  <c r="V924" i="2"/>
  <c r="Y924" i="2" s="1"/>
  <c r="T925" i="2"/>
  <c r="V925" i="2"/>
  <c r="Y925" i="2" s="1"/>
  <c r="T926" i="2"/>
  <c r="V926" i="2"/>
  <c r="Y926" i="2" s="1"/>
  <c r="T927" i="2"/>
  <c r="V927" i="2"/>
  <c r="Y927" i="2" s="1"/>
  <c r="T928" i="2"/>
  <c r="V928" i="2"/>
  <c r="Y928" i="2" s="1"/>
  <c r="T929" i="2"/>
  <c r="V929" i="2"/>
  <c r="Y929" i="2" s="1"/>
  <c r="T930" i="2"/>
  <c r="V930" i="2"/>
  <c r="Y930" i="2" s="1"/>
  <c r="T931" i="2"/>
  <c r="V931" i="2"/>
  <c r="Y931" i="2" s="1"/>
  <c r="T932" i="2"/>
  <c r="V932" i="2"/>
  <c r="Y932" i="2" s="1"/>
  <c r="T933" i="2"/>
  <c r="V933" i="2"/>
  <c r="Y933" i="2" s="1"/>
  <c r="T934" i="2"/>
  <c r="V934" i="2"/>
  <c r="Y934" i="2" s="1"/>
  <c r="T935" i="2"/>
  <c r="V935" i="2"/>
  <c r="Y935" i="2" s="1"/>
  <c r="T936" i="2"/>
  <c r="V936" i="2"/>
  <c r="Y936" i="2" s="1"/>
  <c r="T937" i="2"/>
  <c r="V937" i="2"/>
  <c r="Y937" i="2" s="1"/>
  <c r="T938" i="2"/>
  <c r="V938" i="2"/>
  <c r="Y938" i="2" s="1"/>
  <c r="T939" i="2"/>
  <c r="V939" i="2"/>
  <c r="Y939" i="2" s="1"/>
  <c r="T940" i="2"/>
  <c r="V940" i="2"/>
  <c r="Y940" i="2" s="1"/>
  <c r="T941" i="2"/>
  <c r="V941" i="2"/>
  <c r="Y941" i="2" s="1"/>
  <c r="T942" i="2"/>
  <c r="V942" i="2"/>
  <c r="Y942" i="2" s="1"/>
  <c r="T943" i="2"/>
  <c r="V943" i="2"/>
  <c r="Y943" i="2" s="1"/>
  <c r="T944" i="2"/>
  <c r="V944" i="2"/>
  <c r="Y944" i="2" s="1"/>
  <c r="T945" i="2"/>
  <c r="V945" i="2"/>
  <c r="Y945" i="2" s="1"/>
  <c r="T946" i="2"/>
  <c r="V946" i="2"/>
  <c r="Y946" i="2" s="1"/>
  <c r="T947" i="2"/>
  <c r="V947" i="2"/>
  <c r="Y947" i="2" s="1"/>
  <c r="T948" i="2"/>
  <c r="V948" i="2"/>
  <c r="Y948" i="2" s="1"/>
  <c r="T949" i="2"/>
  <c r="V949" i="2"/>
  <c r="Y949" i="2" s="1"/>
  <c r="T950" i="2"/>
  <c r="V950" i="2"/>
  <c r="Y950" i="2" s="1"/>
  <c r="T951" i="2"/>
  <c r="V951" i="2"/>
  <c r="Y951" i="2" s="1"/>
  <c r="T952" i="2"/>
  <c r="V952" i="2"/>
  <c r="Y952" i="2" s="1"/>
  <c r="T953" i="2"/>
  <c r="V953" i="2"/>
  <c r="Y953" i="2" s="1"/>
  <c r="T954" i="2"/>
  <c r="V954" i="2"/>
  <c r="Y954" i="2" s="1"/>
  <c r="T955" i="2"/>
  <c r="V955" i="2"/>
  <c r="Y955" i="2" s="1"/>
  <c r="T956" i="2"/>
  <c r="V956" i="2"/>
  <c r="Y956" i="2" s="1"/>
  <c r="T957" i="2"/>
  <c r="V957" i="2"/>
  <c r="Y957" i="2" s="1"/>
  <c r="T958" i="2"/>
  <c r="V958" i="2"/>
  <c r="Y958" i="2" s="1"/>
  <c r="T959" i="2"/>
  <c r="V959" i="2"/>
  <c r="Y959" i="2" s="1"/>
  <c r="T960" i="2"/>
  <c r="V960" i="2"/>
  <c r="Y960" i="2" s="1"/>
  <c r="T961" i="2"/>
  <c r="V961" i="2"/>
  <c r="Y961" i="2" s="1"/>
  <c r="T962" i="2"/>
  <c r="V962" i="2"/>
  <c r="Y962" i="2" s="1"/>
  <c r="T963" i="2"/>
  <c r="V963" i="2"/>
  <c r="Y963" i="2" s="1"/>
  <c r="T964" i="2"/>
  <c r="V964" i="2"/>
  <c r="Y964" i="2" s="1"/>
  <c r="T965" i="2"/>
  <c r="V965" i="2"/>
  <c r="Y965" i="2" s="1"/>
  <c r="T966" i="2"/>
  <c r="V966" i="2"/>
  <c r="Y966" i="2" s="1"/>
  <c r="T967" i="2"/>
  <c r="V967" i="2"/>
  <c r="Y967" i="2" s="1"/>
  <c r="T968" i="2"/>
  <c r="V968" i="2"/>
  <c r="Y968" i="2" s="1"/>
  <c r="T969" i="2"/>
  <c r="V969" i="2"/>
  <c r="Y969" i="2" s="1"/>
  <c r="T970" i="2"/>
  <c r="V970" i="2"/>
  <c r="Y970" i="2" s="1"/>
  <c r="T971" i="2"/>
  <c r="V971" i="2"/>
  <c r="Y971" i="2" s="1"/>
  <c r="T972" i="2"/>
  <c r="V972" i="2"/>
  <c r="Y972" i="2" s="1"/>
  <c r="T973" i="2"/>
  <c r="V973" i="2"/>
  <c r="Y973" i="2" s="1"/>
  <c r="T974" i="2"/>
  <c r="V974" i="2"/>
  <c r="Y974" i="2" s="1"/>
  <c r="T975" i="2"/>
  <c r="V975" i="2"/>
  <c r="Y975" i="2" s="1"/>
  <c r="T976" i="2"/>
  <c r="V976" i="2"/>
  <c r="Y976" i="2" s="1"/>
  <c r="T977" i="2"/>
  <c r="V977" i="2"/>
  <c r="Y977" i="2" s="1"/>
  <c r="T978" i="2"/>
  <c r="V978" i="2"/>
  <c r="Y978" i="2" s="1"/>
  <c r="T979" i="2"/>
  <c r="V979" i="2"/>
  <c r="Y979" i="2" s="1"/>
  <c r="T980" i="2"/>
  <c r="V980" i="2"/>
  <c r="Y980" i="2" s="1"/>
  <c r="T981" i="2"/>
  <c r="V981" i="2"/>
  <c r="Y981" i="2" s="1"/>
  <c r="T982" i="2"/>
  <c r="V982" i="2"/>
  <c r="Y982" i="2" s="1"/>
  <c r="T983" i="2"/>
  <c r="V983" i="2"/>
  <c r="Y983" i="2" s="1"/>
  <c r="T984" i="2"/>
  <c r="V984" i="2"/>
  <c r="Y984" i="2" s="1"/>
  <c r="T985" i="2"/>
  <c r="V985" i="2"/>
  <c r="Y985" i="2" s="1"/>
  <c r="T986" i="2"/>
  <c r="V986" i="2"/>
  <c r="Y986" i="2" s="1"/>
  <c r="T987" i="2"/>
  <c r="V987" i="2"/>
  <c r="Y987" i="2" s="1"/>
  <c r="T988" i="2"/>
  <c r="V988" i="2"/>
  <c r="Y988" i="2" s="1"/>
  <c r="T989" i="2"/>
  <c r="V989" i="2"/>
  <c r="Y989" i="2" s="1"/>
  <c r="T990" i="2"/>
  <c r="V990" i="2"/>
  <c r="Y990" i="2" s="1"/>
  <c r="T991" i="2"/>
  <c r="V991" i="2"/>
  <c r="Y991" i="2" s="1"/>
  <c r="T992" i="2"/>
  <c r="V992" i="2"/>
  <c r="Y992" i="2" s="1"/>
  <c r="T993" i="2"/>
  <c r="V993" i="2"/>
  <c r="Y993" i="2" s="1"/>
  <c r="T994" i="2"/>
  <c r="V994" i="2"/>
  <c r="Y994" i="2" s="1"/>
  <c r="T995" i="2"/>
  <c r="V995" i="2"/>
  <c r="Y995" i="2" s="1"/>
  <c r="T996" i="2"/>
  <c r="V996" i="2"/>
  <c r="Y996" i="2" s="1"/>
  <c r="T997" i="2"/>
  <c r="V997" i="2"/>
  <c r="Y997" i="2" s="1"/>
  <c r="T998" i="2"/>
  <c r="V998" i="2"/>
  <c r="Y998" i="2" s="1"/>
  <c r="T999" i="2"/>
  <c r="V999" i="2"/>
  <c r="Y999" i="2" s="1"/>
  <c r="T1000" i="2"/>
  <c r="V1000" i="2"/>
  <c r="Y1000" i="2" s="1"/>
  <c r="T1001" i="2"/>
  <c r="V1001" i="2"/>
  <c r="Y1001" i="2" s="1"/>
  <c r="T1002" i="2"/>
  <c r="V1002" i="2"/>
  <c r="Y1002" i="2" s="1"/>
  <c r="T1003" i="2"/>
  <c r="V1003" i="2"/>
  <c r="Y1003" i="2" s="1"/>
  <c r="T1004" i="2"/>
  <c r="V1004" i="2"/>
  <c r="Y1004" i="2" s="1"/>
  <c r="T1005" i="2"/>
  <c r="V1005" i="2"/>
  <c r="Y1005" i="2" s="1"/>
  <c r="T1006" i="2"/>
  <c r="V1006" i="2"/>
  <c r="Y1006" i="2" s="1"/>
  <c r="T1007" i="2"/>
  <c r="V1007" i="2"/>
  <c r="Y1007" i="2" s="1"/>
  <c r="T1008" i="2"/>
  <c r="V1008" i="2"/>
  <c r="Y1008" i="2" s="1"/>
  <c r="T1009" i="2"/>
  <c r="V1009" i="2"/>
  <c r="Y1009" i="2" s="1"/>
  <c r="T1010" i="2"/>
  <c r="V1010" i="2"/>
  <c r="Y1010" i="2" s="1"/>
  <c r="T1011" i="2"/>
  <c r="V1011" i="2"/>
  <c r="Y1011" i="2" s="1"/>
  <c r="T1012" i="2"/>
  <c r="V1012" i="2"/>
  <c r="Y1012" i="2" s="1"/>
  <c r="T1013" i="2"/>
  <c r="V1013" i="2"/>
  <c r="Y1013" i="2" s="1"/>
  <c r="T1014" i="2"/>
  <c r="V1014" i="2"/>
  <c r="Y1014" i="2" s="1"/>
  <c r="T1015" i="2"/>
  <c r="V1015" i="2"/>
  <c r="Y1015" i="2" s="1"/>
  <c r="T1016" i="2"/>
  <c r="V1016" i="2"/>
  <c r="Y1016" i="2" s="1"/>
  <c r="T1017" i="2"/>
  <c r="V1017" i="2"/>
  <c r="Y1017" i="2" s="1"/>
  <c r="T1018" i="2"/>
  <c r="V1018" i="2"/>
  <c r="Y1018" i="2" s="1"/>
  <c r="T1019" i="2"/>
  <c r="V1019" i="2"/>
  <c r="Y1019" i="2" s="1"/>
  <c r="T1020" i="2"/>
  <c r="V1020" i="2"/>
  <c r="Y1020" i="2" s="1"/>
  <c r="T1021" i="2"/>
  <c r="V1021" i="2"/>
  <c r="Y1021" i="2" s="1"/>
  <c r="T1022" i="2"/>
  <c r="V1022" i="2"/>
  <c r="Y1022" i="2" s="1"/>
  <c r="T1023" i="2"/>
  <c r="V1023" i="2"/>
  <c r="Y1023" i="2" s="1"/>
  <c r="T1024" i="2"/>
  <c r="V1024" i="2"/>
  <c r="Y1024" i="2" s="1"/>
  <c r="T1025" i="2"/>
  <c r="V1025" i="2"/>
  <c r="Y1025" i="2" s="1"/>
  <c r="L57" i="1"/>
  <c r="L54" i="1"/>
  <c r="D57" i="1"/>
  <c r="D54" i="1"/>
  <c r="L24" i="1"/>
  <c r="L27" i="1"/>
  <c r="D24" i="1"/>
  <c r="D27" i="1"/>
  <c r="Y1026" i="2" l="1"/>
  <c r="AA1026" i="2"/>
  <c r="AA1027" i="2"/>
  <c r="AB1025" i="2"/>
  <c r="AE1025" i="2" s="1"/>
  <c r="AF1025" i="2" s="1"/>
  <c r="AG1025" i="2" s="1"/>
  <c r="AB1024" i="2"/>
  <c r="AE1024" i="2" s="1"/>
  <c r="AF1024" i="2" s="1"/>
  <c r="AG1024" i="2" s="1"/>
  <c r="AB1023" i="2"/>
  <c r="AE1023" i="2" s="1"/>
  <c r="AF1023" i="2" s="1"/>
  <c r="AG1023" i="2" s="1"/>
  <c r="AB1022" i="2"/>
  <c r="AE1022" i="2" s="1"/>
  <c r="AF1022" i="2" s="1"/>
  <c r="AG1022" i="2" s="1"/>
  <c r="AB1021" i="2"/>
  <c r="AE1021" i="2" s="1"/>
  <c r="AF1021" i="2" s="1"/>
  <c r="AG1021" i="2" s="1"/>
  <c r="AB1020" i="2"/>
  <c r="AE1020" i="2" s="1"/>
  <c r="AF1020" i="2" s="1"/>
  <c r="AG1020" i="2" s="1"/>
  <c r="AB1019" i="2"/>
  <c r="AE1019" i="2" s="1"/>
  <c r="AF1019" i="2" s="1"/>
  <c r="AG1019" i="2" s="1"/>
  <c r="AB1018" i="2"/>
  <c r="AE1018" i="2" s="1"/>
  <c r="AF1018" i="2" s="1"/>
  <c r="AG1018" i="2" s="1"/>
  <c r="AB1017" i="2"/>
  <c r="AE1017" i="2" s="1"/>
  <c r="AF1017" i="2" s="1"/>
  <c r="AG1017" i="2" s="1"/>
  <c r="AB1016" i="2"/>
  <c r="AE1016" i="2" s="1"/>
  <c r="AF1016" i="2" s="1"/>
  <c r="AG1016" i="2" s="1"/>
  <c r="AB1015" i="2"/>
  <c r="AE1015" i="2" s="1"/>
  <c r="AF1015" i="2" s="1"/>
  <c r="AG1015" i="2" s="1"/>
  <c r="AB1014" i="2"/>
  <c r="AE1014" i="2" s="1"/>
  <c r="AF1014" i="2" s="1"/>
  <c r="AG1014" i="2" s="1"/>
  <c r="AB1013" i="2"/>
  <c r="AE1013" i="2" s="1"/>
  <c r="AF1013" i="2" s="1"/>
  <c r="AG1013" i="2" s="1"/>
  <c r="AB1012" i="2"/>
  <c r="AE1012" i="2" s="1"/>
  <c r="AF1012" i="2" s="1"/>
  <c r="AG1012" i="2" s="1"/>
  <c r="AB1011" i="2"/>
  <c r="AE1011" i="2" s="1"/>
  <c r="AF1011" i="2" s="1"/>
  <c r="AG1011" i="2" s="1"/>
  <c r="AB1010" i="2"/>
  <c r="AE1010" i="2" s="1"/>
  <c r="AF1010" i="2" s="1"/>
  <c r="AG1010" i="2" s="1"/>
  <c r="AB1009" i="2"/>
  <c r="AE1009" i="2" s="1"/>
  <c r="AF1009" i="2" s="1"/>
  <c r="AG1009" i="2" s="1"/>
  <c r="AB1008" i="2"/>
  <c r="AE1008" i="2" s="1"/>
  <c r="AF1008" i="2" s="1"/>
  <c r="AG1008" i="2" s="1"/>
  <c r="AB1007" i="2"/>
  <c r="AE1007" i="2" s="1"/>
  <c r="AF1007" i="2" s="1"/>
  <c r="AG1007" i="2" s="1"/>
  <c r="AB1006" i="2"/>
  <c r="AE1006" i="2" s="1"/>
  <c r="AF1006" i="2" s="1"/>
  <c r="AG1006" i="2" s="1"/>
  <c r="AB1005" i="2"/>
  <c r="AE1005" i="2" s="1"/>
  <c r="AF1005" i="2" s="1"/>
  <c r="AG1005" i="2" s="1"/>
  <c r="AB1004" i="2"/>
  <c r="AE1004" i="2" s="1"/>
  <c r="AF1004" i="2" s="1"/>
  <c r="AG1004" i="2" s="1"/>
  <c r="AB1003" i="2"/>
  <c r="AE1003" i="2" s="1"/>
  <c r="AF1003" i="2" s="1"/>
  <c r="AG1003" i="2" s="1"/>
  <c r="AB1002" i="2"/>
  <c r="AE1002" i="2" s="1"/>
  <c r="AF1002" i="2" s="1"/>
  <c r="AG1002" i="2" s="1"/>
  <c r="AB1001" i="2"/>
  <c r="AE1001" i="2" s="1"/>
  <c r="AF1001" i="2" s="1"/>
  <c r="AG1001" i="2" s="1"/>
  <c r="AB1000" i="2"/>
  <c r="AE1000" i="2" s="1"/>
  <c r="AF1000" i="2" s="1"/>
  <c r="AG1000" i="2" s="1"/>
  <c r="AB999" i="2"/>
  <c r="AE999" i="2" s="1"/>
  <c r="AF999" i="2" s="1"/>
  <c r="AG999" i="2" s="1"/>
  <c r="AB998" i="2"/>
  <c r="AE998" i="2" s="1"/>
  <c r="AF998" i="2" s="1"/>
  <c r="AG998" i="2" s="1"/>
  <c r="AB997" i="2"/>
  <c r="AE997" i="2" s="1"/>
  <c r="AF997" i="2" s="1"/>
  <c r="AG997" i="2" s="1"/>
  <c r="AB996" i="2"/>
  <c r="AE996" i="2" s="1"/>
  <c r="AF996" i="2" s="1"/>
  <c r="AG996" i="2" s="1"/>
  <c r="AB995" i="2"/>
  <c r="AE995" i="2" s="1"/>
  <c r="AF995" i="2" s="1"/>
  <c r="AG995" i="2" s="1"/>
  <c r="AB994" i="2"/>
  <c r="AE994" i="2" s="1"/>
  <c r="AF994" i="2" s="1"/>
  <c r="AG994" i="2" s="1"/>
  <c r="AB993" i="2"/>
  <c r="AE993" i="2" s="1"/>
  <c r="AF993" i="2" s="1"/>
  <c r="AG993" i="2" s="1"/>
  <c r="AB992" i="2"/>
  <c r="AE992" i="2" s="1"/>
  <c r="AF992" i="2" s="1"/>
  <c r="AG992" i="2" s="1"/>
  <c r="AB991" i="2"/>
  <c r="AE991" i="2" s="1"/>
  <c r="AF991" i="2" s="1"/>
  <c r="AG991" i="2" s="1"/>
  <c r="AB990" i="2"/>
  <c r="AE990" i="2" s="1"/>
  <c r="AF990" i="2" s="1"/>
  <c r="AG990" i="2" s="1"/>
  <c r="AB989" i="2"/>
  <c r="AE989" i="2" s="1"/>
  <c r="AF989" i="2" s="1"/>
  <c r="AG989" i="2" s="1"/>
  <c r="AB988" i="2"/>
  <c r="AE988" i="2" s="1"/>
  <c r="AF988" i="2" s="1"/>
  <c r="AG988" i="2" s="1"/>
  <c r="AB987" i="2"/>
  <c r="AE987" i="2" s="1"/>
  <c r="AF987" i="2" s="1"/>
  <c r="AG987" i="2" s="1"/>
  <c r="AB986" i="2"/>
  <c r="AE986" i="2" s="1"/>
  <c r="AF986" i="2" s="1"/>
  <c r="AG986" i="2" s="1"/>
  <c r="AB985" i="2"/>
  <c r="AE985" i="2" s="1"/>
  <c r="AF985" i="2" s="1"/>
  <c r="AG985" i="2" s="1"/>
  <c r="AB984" i="2"/>
  <c r="AE984" i="2" s="1"/>
  <c r="AF984" i="2" s="1"/>
  <c r="AG984" i="2" s="1"/>
  <c r="AB983" i="2"/>
  <c r="AE983" i="2" s="1"/>
  <c r="AF983" i="2" s="1"/>
  <c r="AG983" i="2" s="1"/>
  <c r="AB982" i="2"/>
  <c r="AE982" i="2" s="1"/>
  <c r="AF982" i="2" s="1"/>
  <c r="AG982" i="2" s="1"/>
  <c r="AB981" i="2"/>
  <c r="AE981" i="2" s="1"/>
  <c r="AF981" i="2" s="1"/>
  <c r="AG981" i="2" s="1"/>
  <c r="AB980" i="2"/>
  <c r="AE980" i="2" s="1"/>
  <c r="AF980" i="2" s="1"/>
  <c r="AG980" i="2" s="1"/>
  <c r="AB979" i="2"/>
  <c r="AE979" i="2" s="1"/>
  <c r="AF979" i="2" s="1"/>
  <c r="AG979" i="2" s="1"/>
  <c r="AB978" i="2"/>
  <c r="AE978" i="2" s="1"/>
  <c r="AF978" i="2" s="1"/>
  <c r="AG978" i="2" s="1"/>
  <c r="AB977" i="2"/>
  <c r="AE977" i="2" s="1"/>
  <c r="AF977" i="2" s="1"/>
  <c r="AG977" i="2" s="1"/>
  <c r="AB976" i="2"/>
  <c r="AE976" i="2" s="1"/>
  <c r="AF976" i="2" s="1"/>
  <c r="AG976" i="2" s="1"/>
  <c r="AB975" i="2"/>
  <c r="AE975" i="2" s="1"/>
  <c r="AF975" i="2" s="1"/>
  <c r="AG975" i="2" s="1"/>
  <c r="AB974" i="2"/>
  <c r="AE974" i="2" s="1"/>
  <c r="AF974" i="2" s="1"/>
  <c r="AG974" i="2" s="1"/>
  <c r="AB973" i="2"/>
  <c r="AE973" i="2" s="1"/>
  <c r="AF973" i="2" s="1"/>
  <c r="AG973" i="2" s="1"/>
  <c r="AB972" i="2"/>
  <c r="AE972" i="2" s="1"/>
  <c r="AF972" i="2" s="1"/>
  <c r="AG972" i="2" s="1"/>
  <c r="AB971" i="2"/>
  <c r="AE971" i="2" s="1"/>
  <c r="AF971" i="2" s="1"/>
  <c r="AG971" i="2" s="1"/>
  <c r="AB970" i="2"/>
  <c r="AE970" i="2" s="1"/>
  <c r="AF970" i="2" s="1"/>
  <c r="AG970" i="2" s="1"/>
  <c r="AB969" i="2"/>
  <c r="AE969" i="2" s="1"/>
  <c r="AF969" i="2" s="1"/>
  <c r="AG969" i="2" s="1"/>
  <c r="AB968" i="2"/>
  <c r="AE968" i="2" s="1"/>
  <c r="AF968" i="2" s="1"/>
  <c r="AG968" i="2" s="1"/>
  <c r="AB967" i="2"/>
  <c r="AE967" i="2" s="1"/>
  <c r="AF967" i="2" s="1"/>
  <c r="AG967" i="2" s="1"/>
  <c r="AB966" i="2"/>
  <c r="AE966" i="2" s="1"/>
  <c r="AF966" i="2" s="1"/>
  <c r="AG966" i="2" s="1"/>
  <c r="AB965" i="2"/>
  <c r="AE965" i="2" s="1"/>
  <c r="AF965" i="2" s="1"/>
  <c r="AG965" i="2" s="1"/>
  <c r="AB964" i="2"/>
  <c r="AE964" i="2" s="1"/>
  <c r="AF964" i="2" s="1"/>
  <c r="AG964" i="2" s="1"/>
  <c r="AB963" i="2"/>
  <c r="AE963" i="2" s="1"/>
  <c r="AF963" i="2" s="1"/>
  <c r="AG963" i="2" s="1"/>
  <c r="AB962" i="2"/>
  <c r="AE962" i="2" s="1"/>
  <c r="AF962" i="2" s="1"/>
  <c r="AG962" i="2" s="1"/>
  <c r="AB961" i="2"/>
  <c r="AE961" i="2" s="1"/>
  <c r="AF961" i="2" s="1"/>
  <c r="AG961" i="2" s="1"/>
  <c r="AB960" i="2"/>
  <c r="AE960" i="2" s="1"/>
  <c r="AF960" i="2" s="1"/>
  <c r="AG960" i="2" s="1"/>
  <c r="AB959" i="2"/>
  <c r="AE959" i="2" s="1"/>
  <c r="AF959" i="2" s="1"/>
  <c r="AG959" i="2" s="1"/>
  <c r="AB958" i="2"/>
  <c r="AE958" i="2" s="1"/>
  <c r="AF958" i="2" s="1"/>
  <c r="AG958" i="2" s="1"/>
  <c r="AB957" i="2"/>
  <c r="AE957" i="2" s="1"/>
  <c r="AF957" i="2" s="1"/>
  <c r="AG957" i="2" s="1"/>
  <c r="AB956" i="2"/>
  <c r="AE956" i="2" s="1"/>
  <c r="AF956" i="2" s="1"/>
  <c r="AG956" i="2" s="1"/>
  <c r="AB955" i="2"/>
  <c r="AE955" i="2" s="1"/>
  <c r="AF955" i="2" s="1"/>
  <c r="AG955" i="2" s="1"/>
  <c r="AB954" i="2"/>
  <c r="AE954" i="2" s="1"/>
  <c r="AF954" i="2" s="1"/>
  <c r="AG954" i="2" s="1"/>
  <c r="AB953" i="2"/>
  <c r="AE953" i="2" s="1"/>
  <c r="AF953" i="2" s="1"/>
  <c r="AG953" i="2" s="1"/>
  <c r="AB952" i="2"/>
  <c r="AE952" i="2" s="1"/>
  <c r="AF952" i="2" s="1"/>
  <c r="AG952" i="2" s="1"/>
  <c r="AB951" i="2"/>
  <c r="AE951" i="2" s="1"/>
  <c r="AF951" i="2" s="1"/>
  <c r="AG951" i="2" s="1"/>
  <c r="AB950" i="2"/>
  <c r="AE950" i="2" s="1"/>
  <c r="AF950" i="2" s="1"/>
  <c r="AG950" i="2" s="1"/>
  <c r="AB949" i="2"/>
  <c r="AE949" i="2" s="1"/>
  <c r="AF949" i="2" s="1"/>
  <c r="AG949" i="2" s="1"/>
  <c r="AB948" i="2"/>
  <c r="AE948" i="2" s="1"/>
  <c r="AF948" i="2" s="1"/>
  <c r="AG948" i="2" s="1"/>
  <c r="AB947" i="2"/>
  <c r="AE947" i="2" s="1"/>
  <c r="AF947" i="2" s="1"/>
  <c r="AG947" i="2" s="1"/>
  <c r="AB946" i="2"/>
  <c r="AE946" i="2" s="1"/>
  <c r="AF946" i="2" s="1"/>
  <c r="AG946" i="2" s="1"/>
  <c r="AB945" i="2"/>
  <c r="AE945" i="2" s="1"/>
  <c r="AF945" i="2" s="1"/>
  <c r="AG945" i="2" s="1"/>
  <c r="AB944" i="2"/>
  <c r="AE944" i="2" s="1"/>
  <c r="AF944" i="2" s="1"/>
  <c r="AG944" i="2" s="1"/>
  <c r="AB943" i="2"/>
  <c r="AE943" i="2" s="1"/>
  <c r="AF943" i="2" s="1"/>
  <c r="AG943" i="2" s="1"/>
  <c r="AB942" i="2"/>
  <c r="AE942" i="2" s="1"/>
  <c r="AF942" i="2" s="1"/>
  <c r="AG942" i="2" s="1"/>
  <c r="AB941" i="2"/>
  <c r="AE941" i="2" s="1"/>
  <c r="AF941" i="2" s="1"/>
  <c r="AG941" i="2" s="1"/>
  <c r="AB940" i="2"/>
  <c r="AE940" i="2" s="1"/>
  <c r="AF940" i="2" s="1"/>
  <c r="AG940" i="2" s="1"/>
  <c r="AB939" i="2"/>
  <c r="AE939" i="2" s="1"/>
  <c r="AF939" i="2" s="1"/>
  <c r="AG939" i="2" s="1"/>
  <c r="AB938" i="2"/>
  <c r="AE938" i="2" s="1"/>
  <c r="AF938" i="2" s="1"/>
  <c r="AG938" i="2" s="1"/>
  <c r="AB937" i="2"/>
  <c r="AE937" i="2" s="1"/>
  <c r="AF937" i="2" s="1"/>
  <c r="AG937" i="2" s="1"/>
  <c r="AB936" i="2"/>
  <c r="AE936" i="2" s="1"/>
  <c r="AF936" i="2" s="1"/>
  <c r="AG936" i="2" s="1"/>
  <c r="AB935" i="2"/>
  <c r="AE935" i="2" s="1"/>
  <c r="AF935" i="2" s="1"/>
  <c r="AG935" i="2" s="1"/>
  <c r="AB934" i="2"/>
  <c r="AE934" i="2" s="1"/>
  <c r="AF934" i="2" s="1"/>
  <c r="AG934" i="2" s="1"/>
  <c r="AB933" i="2"/>
  <c r="AE933" i="2" s="1"/>
  <c r="AF933" i="2" s="1"/>
  <c r="AG933" i="2" s="1"/>
  <c r="AB932" i="2"/>
  <c r="AE932" i="2" s="1"/>
  <c r="AF932" i="2" s="1"/>
  <c r="AG932" i="2" s="1"/>
  <c r="AB931" i="2"/>
  <c r="AE931" i="2" s="1"/>
  <c r="AF931" i="2" s="1"/>
  <c r="AG931" i="2" s="1"/>
  <c r="AB930" i="2"/>
  <c r="AE930" i="2" s="1"/>
  <c r="AF930" i="2" s="1"/>
  <c r="AG930" i="2" s="1"/>
  <c r="AB929" i="2"/>
  <c r="AE929" i="2" s="1"/>
  <c r="AF929" i="2" s="1"/>
  <c r="AG929" i="2" s="1"/>
  <c r="AB928" i="2"/>
  <c r="AE928" i="2" s="1"/>
  <c r="AF928" i="2" s="1"/>
  <c r="AG928" i="2" s="1"/>
  <c r="AB927" i="2"/>
  <c r="AE927" i="2" s="1"/>
  <c r="AF927" i="2" s="1"/>
  <c r="AG927" i="2" s="1"/>
  <c r="AB926" i="2"/>
  <c r="AE926" i="2" s="1"/>
  <c r="AF926" i="2" s="1"/>
  <c r="AG926" i="2" s="1"/>
  <c r="AB925" i="2"/>
  <c r="AE925" i="2" s="1"/>
  <c r="AF925" i="2" s="1"/>
  <c r="AG925" i="2" s="1"/>
  <c r="AB924" i="2"/>
  <c r="AE924" i="2" s="1"/>
  <c r="AF924" i="2" s="1"/>
  <c r="AG924" i="2" s="1"/>
  <c r="AB923" i="2"/>
  <c r="AE923" i="2" s="1"/>
  <c r="AF923" i="2" s="1"/>
  <c r="AG923" i="2" s="1"/>
  <c r="AB922" i="2"/>
  <c r="AE922" i="2" s="1"/>
  <c r="AF922" i="2" s="1"/>
  <c r="AG922" i="2" s="1"/>
  <c r="AB921" i="2"/>
  <c r="AE921" i="2" s="1"/>
  <c r="AF921" i="2" s="1"/>
  <c r="AG921" i="2" s="1"/>
  <c r="AB920" i="2"/>
  <c r="AE920" i="2" s="1"/>
  <c r="AF920" i="2" s="1"/>
  <c r="AG920" i="2" s="1"/>
  <c r="AB919" i="2"/>
  <c r="AE919" i="2" s="1"/>
  <c r="AF919" i="2" s="1"/>
  <c r="AG919" i="2" s="1"/>
  <c r="AB918" i="2"/>
  <c r="AE918" i="2" s="1"/>
  <c r="AF918" i="2" s="1"/>
  <c r="AG918" i="2" s="1"/>
  <c r="AB917" i="2"/>
  <c r="AE917" i="2" s="1"/>
  <c r="AF917" i="2" s="1"/>
  <c r="AG917" i="2" s="1"/>
  <c r="AB916" i="2"/>
  <c r="AE916" i="2" s="1"/>
  <c r="AF916" i="2" s="1"/>
  <c r="AG916" i="2" s="1"/>
  <c r="AB915" i="2"/>
  <c r="AE915" i="2" s="1"/>
  <c r="AF915" i="2" s="1"/>
  <c r="AG915" i="2" s="1"/>
  <c r="AB914" i="2"/>
  <c r="AE914" i="2" s="1"/>
  <c r="AF914" i="2" s="1"/>
  <c r="AG914" i="2" s="1"/>
  <c r="AB913" i="2"/>
  <c r="AE913" i="2" s="1"/>
  <c r="AF913" i="2" s="1"/>
  <c r="AG913" i="2" s="1"/>
  <c r="AB912" i="2"/>
  <c r="AE912" i="2" s="1"/>
  <c r="AF912" i="2" s="1"/>
  <c r="AG912" i="2" s="1"/>
  <c r="AB911" i="2"/>
  <c r="AE911" i="2" s="1"/>
  <c r="AF911" i="2" s="1"/>
  <c r="AG911" i="2" s="1"/>
  <c r="AB910" i="2"/>
  <c r="AE910" i="2" s="1"/>
  <c r="AF910" i="2" s="1"/>
  <c r="AG910" i="2" s="1"/>
  <c r="AB909" i="2"/>
  <c r="AE909" i="2" s="1"/>
  <c r="AF909" i="2" s="1"/>
  <c r="AG909" i="2" s="1"/>
  <c r="AB908" i="2"/>
  <c r="AE908" i="2" s="1"/>
  <c r="AF908" i="2" s="1"/>
  <c r="AG908" i="2" s="1"/>
  <c r="AB907" i="2"/>
  <c r="AE907" i="2" s="1"/>
  <c r="AF907" i="2" s="1"/>
  <c r="AG907" i="2" s="1"/>
  <c r="AB906" i="2"/>
  <c r="AE906" i="2" s="1"/>
  <c r="AF906" i="2" s="1"/>
  <c r="AG906" i="2" s="1"/>
  <c r="AB905" i="2"/>
  <c r="AE905" i="2" s="1"/>
  <c r="AF905" i="2" s="1"/>
  <c r="AG905" i="2" s="1"/>
  <c r="AB904" i="2"/>
  <c r="AE904" i="2" s="1"/>
  <c r="AF904" i="2" s="1"/>
  <c r="AG904" i="2" s="1"/>
  <c r="AB903" i="2"/>
  <c r="AE903" i="2" s="1"/>
  <c r="AF903" i="2" s="1"/>
  <c r="AG903" i="2" s="1"/>
  <c r="AB902" i="2"/>
  <c r="AE902" i="2" s="1"/>
  <c r="AF902" i="2" s="1"/>
  <c r="AG902" i="2" s="1"/>
  <c r="AB901" i="2"/>
  <c r="AE901" i="2" s="1"/>
  <c r="AF901" i="2" s="1"/>
  <c r="AG901" i="2" s="1"/>
  <c r="AB900" i="2"/>
  <c r="AE900" i="2" s="1"/>
  <c r="AF900" i="2" s="1"/>
  <c r="AG900" i="2" s="1"/>
  <c r="AB899" i="2"/>
  <c r="AE899" i="2" s="1"/>
  <c r="AF899" i="2" s="1"/>
  <c r="AG899" i="2" s="1"/>
  <c r="AB898" i="2"/>
  <c r="AE898" i="2" s="1"/>
  <c r="AF898" i="2" s="1"/>
  <c r="AG898" i="2" s="1"/>
  <c r="AB897" i="2"/>
  <c r="AE897" i="2" s="1"/>
  <c r="AF897" i="2" s="1"/>
  <c r="AG897" i="2" s="1"/>
  <c r="AB896" i="2"/>
  <c r="AE896" i="2" s="1"/>
  <c r="AF896" i="2" s="1"/>
  <c r="AG896" i="2" s="1"/>
  <c r="AB895" i="2"/>
  <c r="AE895" i="2" s="1"/>
  <c r="AF895" i="2" s="1"/>
  <c r="AG895" i="2" s="1"/>
  <c r="AB894" i="2"/>
  <c r="AE894" i="2" s="1"/>
  <c r="AF894" i="2" s="1"/>
  <c r="AG894" i="2" s="1"/>
  <c r="AB893" i="2"/>
  <c r="AE893" i="2" s="1"/>
  <c r="AF893" i="2" s="1"/>
  <c r="AG893" i="2" s="1"/>
  <c r="AB892" i="2"/>
  <c r="AE892" i="2" s="1"/>
  <c r="AF892" i="2" s="1"/>
  <c r="AG892" i="2" s="1"/>
  <c r="AB891" i="2"/>
  <c r="AE891" i="2" s="1"/>
  <c r="AF891" i="2" s="1"/>
  <c r="AG891" i="2" s="1"/>
  <c r="AB890" i="2"/>
  <c r="AE890" i="2" s="1"/>
  <c r="AF890" i="2" s="1"/>
  <c r="AG890" i="2" s="1"/>
  <c r="AB889" i="2"/>
  <c r="AE889" i="2" s="1"/>
  <c r="AF889" i="2" s="1"/>
  <c r="AG889" i="2" s="1"/>
  <c r="AB888" i="2"/>
  <c r="AE888" i="2" s="1"/>
  <c r="AF888" i="2" s="1"/>
  <c r="AG888" i="2" s="1"/>
  <c r="AB887" i="2"/>
  <c r="AE887" i="2" s="1"/>
  <c r="AF887" i="2" s="1"/>
  <c r="AG887" i="2" s="1"/>
  <c r="AB886" i="2"/>
  <c r="AE886" i="2" s="1"/>
  <c r="AF886" i="2" s="1"/>
  <c r="AG886" i="2" s="1"/>
  <c r="AB885" i="2"/>
  <c r="AE885" i="2" s="1"/>
  <c r="AF885" i="2" s="1"/>
  <c r="AG885" i="2" s="1"/>
  <c r="AB884" i="2"/>
  <c r="AE884" i="2" s="1"/>
  <c r="AF884" i="2" s="1"/>
  <c r="AG884" i="2" s="1"/>
  <c r="AB883" i="2"/>
  <c r="AE883" i="2" s="1"/>
  <c r="AF883" i="2" s="1"/>
  <c r="AG883" i="2" s="1"/>
  <c r="AB882" i="2"/>
  <c r="AE882" i="2" s="1"/>
  <c r="AF882" i="2" s="1"/>
  <c r="AG882" i="2" s="1"/>
  <c r="AB881" i="2"/>
  <c r="AE881" i="2" s="1"/>
  <c r="AF881" i="2" s="1"/>
  <c r="AG881" i="2" s="1"/>
  <c r="AB880" i="2"/>
  <c r="AE880" i="2" s="1"/>
  <c r="AF880" i="2" s="1"/>
  <c r="AG880" i="2" s="1"/>
  <c r="AB879" i="2"/>
  <c r="AE879" i="2" s="1"/>
  <c r="AF879" i="2" s="1"/>
  <c r="AG879" i="2" s="1"/>
  <c r="AB878" i="2"/>
  <c r="AE878" i="2" s="1"/>
  <c r="AF878" i="2" s="1"/>
  <c r="AG878" i="2" s="1"/>
  <c r="AB877" i="2"/>
  <c r="AE877" i="2" s="1"/>
  <c r="AF877" i="2" s="1"/>
  <c r="AG877" i="2" s="1"/>
  <c r="AB876" i="2"/>
  <c r="AE876" i="2" s="1"/>
  <c r="AF876" i="2" s="1"/>
  <c r="AG876" i="2" s="1"/>
  <c r="AB875" i="2"/>
  <c r="AE875" i="2" s="1"/>
  <c r="AF875" i="2" s="1"/>
  <c r="AG875" i="2" s="1"/>
  <c r="AB874" i="2"/>
  <c r="AE874" i="2" s="1"/>
  <c r="AF874" i="2" s="1"/>
  <c r="AG874" i="2" s="1"/>
  <c r="AB873" i="2"/>
  <c r="AE873" i="2" s="1"/>
  <c r="AF873" i="2" s="1"/>
  <c r="AG873" i="2" s="1"/>
  <c r="AB872" i="2"/>
  <c r="AE872" i="2" s="1"/>
  <c r="AF872" i="2" s="1"/>
  <c r="AG872" i="2" s="1"/>
  <c r="AB871" i="2"/>
  <c r="AE871" i="2" s="1"/>
  <c r="AF871" i="2" s="1"/>
  <c r="AG871" i="2" s="1"/>
  <c r="AB870" i="2"/>
  <c r="AE870" i="2" s="1"/>
  <c r="AF870" i="2" s="1"/>
  <c r="AG870" i="2" s="1"/>
  <c r="AB869" i="2"/>
  <c r="AE869" i="2" s="1"/>
  <c r="AF869" i="2" s="1"/>
  <c r="AG869" i="2" s="1"/>
  <c r="AB868" i="2"/>
  <c r="AE868" i="2" s="1"/>
  <c r="AF868" i="2" s="1"/>
  <c r="AG868" i="2" s="1"/>
  <c r="AB867" i="2"/>
  <c r="AE867" i="2" s="1"/>
  <c r="AF867" i="2" s="1"/>
  <c r="AG867" i="2" s="1"/>
  <c r="AB866" i="2"/>
  <c r="AE866" i="2" s="1"/>
  <c r="AF866" i="2" s="1"/>
  <c r="AG866" i="2" s="1"/>
  <c r="AB865" i="2"/>
  <c r="AE865" i="2" s="1"/>
  <c r="AF865" i="2" s="1"/>
  <c r="AG865" i="2" s="1"/>
  <c r="AB864" i="2"/>
  <c r="AE864" i="2" s="1"/>
  <c r="AF864" i="2" s="1"/>
  <c r="AG864" i="2" s="1"/>
  <c r="AB863" i="2"/>
  <c r="AE863" i="2" s="1"/>
  <c r="AF863" i="2" s="1"/>
  <c r="AG863" i="2" s="1"/>
  <c r="AB862" i="2"/>
  <c r="AE862" i="2" s="1"/>
  <c r="AF862" i="2" s="1"/>
  <c r="AG862" i="2" s="1"/>
  <c r="AB861" i="2"/>
  <c r="AE861" i="2" s="1"/>
  <c r="AF861" i="2" s="1"/>
  <c r="AG861" i="2" s="1"/>
  <c r="AB860" i="2"/>
  <c r="AE860" i="2" s="1"/>
  <c r="AF860" i="2" s="1"/>
  <c r="AG860" i="2" s="1"/>
  <c r="AB859" i="2"/>
  <c r="AE859" i="2" s="1"/>
  <c r="AF859" i="2" s="1"/>
  <c r="AG859" i="2" s="1"/>
  <c r="AB858" i="2"/>
  <c r="AE858" i="2" s="1"/>
  <c r="AF858" i="2" s="1"/>
  <c r="AG858" i="2" s="1"/>
  <c r="AB857" i="2"/>
  <c r="AE857" i="2" s="1"/>
  <c r="AF857" i="2" s="1"/>
  <c r="AG857" i="2" s="1"/>
  <c r="AB856" i="2"/>
  <c r="AE856" i="2" s="1"/>
  <c r="AF856" i="2" s="1"/>
  <c r="AG856" i="2" s="1"/>
  <c r="AB855" i="2"/>
  <c r="AE855" i="2" s="1"/>
  <c r="AF855" i="2" s="1"/>
  <c r="AG855" i="2" s="1"/>
  <c r="AB854" i="2"/>
  <c r="AE854" i="2" s="1"/>
  <c r="AF854" i="2" s="1"/>
  <c r="AG854" i="2" s="1"/>
  <c r="AB853" i="2"/>
  <c r="AE853" i="2" s="1"/>
  <c r="AF853" i="2" s="1"/>
  <c r="AG853" i="2" s="1"/>
  <c r="AB852" i="2"/>
  <c r="AE852" i="2" s="1"/>
  <c r="AF852" i="2" s="1"/>
  <c r="AG852" i="2" s="1"/>
  <c r="AB851" i="2"/>
  <c r="AE851" i="2" s="1"/>
  <c r="AF851" i="2" s="1"/>
  <c r="AG851" i="2" s="1"/>
  <c r="AB850" i="2"/>
  <c r="AE850" i="2" s="1"/>
  <c r="AF850" i="2" s="1"/>
  <c r="AG850" i="2" s="1"/>
  <c r="AB849" i="2"/>
  <c r="AE849" i="2" s="1"/>
  <c r="AF849" i="2" s="1"/>
  <c r="AG849" i="2" s="1"/>
  <c r="AB848" i="2"/>
  <c r="AE848" i="2" s="1"/>
  <c r="AF848" i="2" s="1"/>
  <c r="AG848" i="2" s="1"/>
  <c r="AB847" i="2"/>
  <c r="AE847" i="2" s="1"/>
  <c r="AF847" i="2" s="1"/>
  <c r="AG847" i="2" s="1"/>
  <c r="AB846" i="2"/>
  <c r="AE846" i="2" s="1"/>
  <c r="AF846" i="2" s="1"/>
  <c r="AG846" i="2" s="1"/>
  <c r="AB845" i="2"/>
  <c r="AE845" i="2" s="1"/>
  <c r="AF845" i="2" s="1"/>
  <c r="AG845" i="2" s="1"/>
  <c r="AB844" i="2"/>
  <c r="AE844" i="2" s="1"/>
  <c r="AF844" i="2" s="1"/>
  <c r="AG844" i="2" s="1"/>
  <c r="AB843" i="2"/>
  <c r="AE843" i="2" s="1"/>
  <c r="AF843" i="2" s="1"/>
  <c r="AG843" i="2" s="1"/>
  <c r="AB842" i="2"/>
  <c r="AE842" i="2" s="1"/>
  <c r="AF842" i="2" s="1"/>
  <c r="AG842" i="2" s="1"/>
  <c r="AB841" i="2"/>
  <c r="AE841" i="2" s="1"/>
  <c r="AF841" i="2" s="1"/>
  <c r="AG841" i="2" s="1"/>
  <c r="AB840" i="2"/>
  <c r="AE840" i="2" s="1"/>
  <c r="AF840" i="2" s="1"/>
  <c r="AG840" i="2" s="1"/>
  <c r="AB839" i="2"/>
  <c r="AE839" i="2" s="1"/>
  <c r="AF839" i="2" s="1"/>
  <c r="AG839" i="2" s="1"/>
  <c r="AB838" i="2"/>
  <c r="AE838" i="2" s="1"/>
  <c r="AF838" i="2" s="1"/>
  <c r="AG838" i="2" s="1"/>
  <c r="AB837" i="2"/>
  <c r="AE837" i="2" s="1"/>
  <c r="AF837" i="2" s="1"/>
  <c r="AG837" i="2" s="1"/>
  <c r="AB836" i="2"/>
  <c r="AE836" i="2" s="1"/>
  <c r="AF836" i="2" s="1"/>
  <c r="AG836" i="2" s="1"/>
  <c r="AB835" i="2"/>
  <c r="AE835" i="2" s="1"/>
  <c r="AF835" i="2" s="1"/>
  <c r="AG835" i="2" s="1"/>
  <c r="AB834" i="2"/>
  <c r="AE834" i="2" s="1"/>
  <c r="AF834" i="2" s="1"/>
  <c r="AG834" i="2" s="1"/>
  <c r="AB833" i="2"/>
  <c r="AE833" i="2" s="1"/>
  <c r="AF833" i="2" s="1"/>
  <c r="AG833" i="2" s="1"/>
  <c r="AB832" i="2"/>
  <c r="AE832" i="2" s="1"/>
  <c r="AF832" i="2" s="1"/>
  <c r="AG832" i="2" s="1"/>
  <c r="AB831" i="2"/>
  <c r="AE831" i="2" s="1"/>
  <c r="AF831" i="2" s="1"/>
  <c r="AG831" i="2" s="1"/>
  <c r="AB830" i="2"/>
  <c r="AE830" i="2" s="1"/>
  <c r="AF830" i="2" s="1"/>
  <c r="AG830" i="2" s="1"/>
  <c r="AB829" i="2"/>
  <c r="AE829" i="2" s="1"/>
  <c r="AF829" i="2" s="1"/>
  <c r="AG829" i="2" s="1"/>
  <c r="AB828" i="2"/>
  <c r="AE828" i="2" s="1"/>
  <c r="AF828" i="2" s="1"/>
  <c r="AG828" i="2" s="1"/>
  <c r="AB827" i="2"/>
  <c r="AE827" i="2" s="1"/>
  <c r="AF827" i="2" s="1"/>
  <c r="AG827" i="2" s="1"/>
  <c r="AB826" i="2"/>
  <c r="AE826" i="2" s="1"/>
  <c r="AF826" i="2" s="1"/>
  <c r="AG826" i="2" s="1"/>
  <c r="AB825" i="2"/>
  <c r="AE825" i="2" s="1"/>
  <c r="AF825" i="2" s="1"/>
  <c r="AG825" i="2" s="1"/>
  <c r="AB824" i="2"/>
  <c r="AE824" i="2" s="1"/>
  <c r="AF824" i="2" s="1"/>
  <c r="AG824" i="2" s="1"/>
  <c r="AB823" i="2"/>
  <c r="AE823" i="2" s="1"/>
  <c r="AF823" i="2" s="1"/>
  <c r="AG823" i="2" s="1"/>
  <c r="AB822" i="2"/>
  <c r="AE822" i="2" s="1"/>
  <c r="AF822" i="2" s="1"/>
  <c r="AG822" i="2" s="1"/>
  <c r="AB821" i="2"/>
  <c r="AE821" i="2" s="1"/>
  <c r="AF821" i="2" s="1"/>
  <c r="AG821" i="2" s="1"/>
  <c r="AB820" i="2"/>
  <c r="AE820" i="2" s="1"/>
  <c r="AF820" i="2" s="1"/>
  <c r="AG820" i="2" s="1"/>
  <c r="AB819" i="2"/>
  <c r="AE819" i="2" s="1"/>
  <c r="AF819" i="2" s="1"/>
  <c r="AG819" i="2" s="1"/>
  <c r="AB818" i="2"/>
  <c r="AE818" i="2" s="1"/>
  <c r="AF818" i="2" s="1"/>
  <c r="AG818" i="2" s="1"/>
  <c r="AB817" i="2"/>
  <c r="AE817" i="2" s="1"/>
  <c r="AF817" i="2" s="1"/>
  <c r="AG817" i="2" s="1"/>
  <c r="AB816" i="2"/>
  <c r="AE816" i="2" s="1"/>
  <c r="AF816" i="2" s="1"/>
  <c r="AG816" i="2" s="1"/>
  <c r="AB815" i="2"/>
  <c r="AE815" i="2" s="1"/>
  <c r="AF815" i="2" s="1"/>
  <c r="AG815" i="2" s="1"/>
  <c r="AB814" i="2"/>
  <c r="AE814" i="2" s="1"/>
  <c r="AF814" i="2" s="1"/>
  <c r="AG814" i="2" s="1"/>
  <c r="AB813" i="2"/>
  <c r="AE813" i="2" s="1"/>
  <c r="AF813" i="2" s="1"/>
  <c r="AG813" i="2" s="1"/>
  <c r="AB812" i="2"/>
  <c r="AE812" i="2" s="1"/>
  <c r="AF812" i="2" s="1"/>
  <c r="AG812" i="2" s="1"/>
  <c r="AB811" i="2"/>
  <c r="AE811" i="2" s="1"/>
  <c r="AF811" i="2" s="1"/>
  <c r="AG811" i="2" s="1"/>
  <c r="AB810" i="2"/>
  <c r="AE810" i="2" s="1"/>
  <c r="AF810" i="2" s="1"/>
  <c r="AG810" i="2" s="1"/>
  <c r="AB809" i="2"/>
  <c r="AE809" i="2" s="1"/>
  <c r="AF809" i="2" s="1"/>
  <c r="AG809" i="2" s="1"/>
  <c r="AB808" i="2"/>
  <c r="AE808" i="2" s="1"/>
  <c r="AF808" i="2" s="1"/>
  <c r="AG808" i="2" s="1"/>
  <c r="AB807" i="2"/>
  <c r="AE807" i="2" s="1"/>
  <c r="AF807" i="2" s="1"/>
  <c r="AG807" i="2" s="1"/>
  <c r="AB806" i="2"/>
  <c r="AE806" i="2" s="1"/>
  <c r="AF806" i="2" s="1"/>
  <c r="AG806" i="2" s="1"/>
  <c r="AB805" i="2"/>
  <c r="AE805" i="2" s="1"/>
  <c r="AF805" i="2" s="1"/>
  <c r="AG805" i="2" s="1"/>
  <c r="AB804" i="2"/>
  <c r="AE804" i="2" s="1"/>
  <c r="AF804" i="2" s="1"/>
  <c r="AG804" i="2" s="1"/>
  <c r="AB803" i="2"/>
  <c r="AE803" i="2" s="1"/>
  <c r="AF803" i="2" s="1"/>
  <c r="AG803" i="2" s="1"/>
  <c r="AB802" i="2"/>
  <c r="AE802" i="2" s="1"/>
  <c r="AF802" i="2" s="1"/>
  <c r="AG802" i="2" s="1"/>
  <c r="AB801" i="2"/>
  <c r="AE801" i="2" s="1"/>
  <c r="AF801" i="2" s="1"/>
  <c r="AG801" i="2" s="1"/>
  <c r="AB800" i="2"/>
  <c r="AE800" i="2" s="1"/>
  <c r="AF800" i="2" s="1"/>
  <c r="AG800" i="2" s="1"/>
  <c r="AB799" i="2"/>
  <c r="AE799" i="2" s="1"/>
  <c r="AF799" i="2" s="1"/>
  <c r="AG799" i="2" s="1"/>
  <c r="AB798" i="2"/>
  <c r="AE798" i="2" s="1"/>
  <c r="AF798" i="2" s="1"/>
  <c r="AG798" i="2" s="1"/>
  <c r="AB797" i="2"/>
  <c r="AE797" i="2" s="1"/>
  <c r="AF797" i="2" s="1"/>
  <c r="AG797" i="2" s="1"/>
  <c r="AB796" i="2"/>
  <c r="AE796" i="2" s="1"/>
  <c r="AF796" i="2" s="1"/>
  <c r="AG796" i="2" s="1"/>
  <c r="AB795" i="2"/>
  <c r="AE795" i="2" s="1"/>
  <c r="AF795" i="2" s="1"/>
  <c r="AG795" i="2" s="1"/>
  <c r="AB794" i="2"/>
  <c r="AE794" i="2" s="1"/>
  <c r="AF794" i="2" s="1"/>
  <c r="AG794" i="2" s="1"/>
  <c r="AB793" i="2"/>
  <c r="AE793" i="2" s="1"/>
  <c r="AF793" i="2" s="1"/>
  <c r="AG793" i="2" s="1"/>
  <c r="AB792" i="2"/>
  <c r="AE792" i="2" s="1"/>
  <c r="AF792" i="2" s="1"/>
  <c r="AG792" i="2" s="1"/>
  <c r="AB791" i="2"/>
  <c r="AE791" i="2" s="1"/>
  <c r="AF791" i="2" s="1"/>
  <c r="AG791" i="2" s="1"/>
  <c r="AB790" i="2"/>
  <c r="AE790" i="2" s="1"/>
  <c r="AF790" i="2" s="1"/>
  <c r="AG790" i="2" s="1"/>
  <c r="AB789" i="2"/>
  <c r="AE789" i="2" s="1"/>
  <c r="AF789" i="2" s="1"/>
  <c r="AG789" i="2" s="1"/>
  <c r="AB788" i="2"/>
  <c r="AE788" i="2" s="1"/>
  <c r="AF788" i="2" s="1"/>
  <c r="AG788" i="2" s="1"/>
  <c r="AB787" i="2"/>
  <c r="AE787" i="2" s="1"/>
  <c r="AF787" i="2" s="1"/>
  <c r="AG787" i="2" s="1"/>
  <c r="AB786" i="2"/>
  <c r="AE786" i="2" s="1"/>
  <c r="AF786" i="2" s="1"/>
  <c r="AG786" i="2" s="1"/>
  <c r="AB785" i="2"/>
  <c r="AE785" i="2" s="1"/>
  <c r="AF785" i="2" s="1"/>
  <c r="AG785" i="2" s="1"/>
  <c r="AB784" i="2"/>
  <c r="AE784" i="2" s="1"/>
  <c r="AF784" i="2" s="1"/>
  <c r="AG784" i="2" s="1"/>
  <c r="AB783" i="2"/>
  <c r="AE783" i="2" s="1"/>
  <c r="AF783" i="2" s="1"/>
  <c r="AG783" i="2" s="1"/>
  <c r="AB782" i="2"/>
  <c r="AE782" i="2" s="1"/>
  <c r="AF782" i="2" s="1"/>
  <c r="AG782" i="2" s="1"/>
  <c r="AB781" i="2"/>
  <c r="AE781" i="2" s="1"/>
  <c r="AF781" i="2" s="1"/>
  <c r="AG781" i="2" s="1"/>
  <c r="AB780" i="2"/>
  <c r="AE780" i="2" s="1"/>
  <c r="AF780" i="2" s="1"/>
  <c r="AG780" i="2" s="1"/>
  <c r="AB779" i="2"/>
  <c r="AE779" i="2" s="1"/>
  <c r="AF779" i="2" s="1"/>
  <c r="AG779" i="2" s="1"/>
  <c r="AB778" i="2"/>
  <c r="AE778" i="2" s="1"/>
  <c r="AF778" i="2" s="1"/>
  <c r="AG778" i="2" s="1"/>
  <c r="AB777" i="2"/>
  <c r="AE777" i="2" s="1"/>
  <c r="AF777" i="2" s="1"/>
  <c r="AG777" i="2" s="1"/>
  <c r="AB776" i="2"/>
  <c r="AE776" i="2" s="1"/>
  <c r="AF776" i="2" s="1"/>
  <c r="AG776" i="2" s="1"/>
  <c r="AB775" i="2"/>
  <c r="AE775" i="2" s="1"/>
  <c r="AF775" i="2" s="1"/>
  <c r="AG775" i="2" s="1"/>
  <c r="AB774" i="2"/>
  <c r="AE774" i="2" s="1"/>
  <c r="AF774" i="2" s="1"/>
  <c r="AG774" i="2" s="1"/>
  <c r="AB773" i="2"/>
  <c r="AE773" i="2" s="1"/>
  <c r="AF773" i="2" s="1"/>
  <c r="AG773" i="2" s="1"/>
  <c r="AB772" i="2"/>
  <c r="AE772" i="2" s="1"/>
  <c r="AF772" i="2" s="1"/>
  <c r="AG772" i="2" s="1"/>
  <c r="AB771" i="2"/>
  <c r="AE771" i="2" s="1"/>
  <c r="AF771" i="2" s="1"/>
  <c r="AG771" i="2" s="1"/>
  <c r="AB770" i="2"/>
  <c r="AE770" i="2" s="1"/>
  <c r="AF770" i="2" s="1"/>
  <c r="AG770" i="2" s="1"/>
  <c r="AB769" i="2"/>
  <c r="AE769" i="2" s="1"/>
  <c r="AF769" i="2" s="1"/>
  <c r="AG769" i="2" s="1"/>
  <c r="AB768" i="2"/>
  <c r="AE768" i="2" s="1"/>
  <c r="AF768" i="2" s="1"/>
  <c r="AG768" i="2" s="1"/>
  <c r="AB767" i="2"/>
  <c r="AE767" i="2" s="1"/>
  <c r="AF767" i="2" s="1"/>
  <c r="AG767" i="2" s="1"/>
  <c r="AB766" i="2"/>
  <c r="AE766" i="2" s="1"/>
  <c r="AF766" i="2" s="1"/>
  <c r="AG766" i="2" s="1"/>
  <c r="AB765" i="2"/>
  <c r="AE765" i="2" s="1"/>
  <c r="AF765" i="2" s="1"/>
  <c r="AG765" i="2" s="1"/>
  <c r="AB764" i="2"/>
  <c r="AE764" i="2" s="1"/>
  <c r="AF764" i="2" s="1"/>
  <c r="AG764" i="2" s="1"/>
  <c r="AB763" i="2"/>
  <c r="AE763" i="2" s="1"/>
  <c r="AF763" i="2" s="1"/>
  <c r="AG763" i="2" s="1"/>
  <c r="AB762" i="2"/>
  <c r="AE762" i="2" s="1"/>
  <c r="AF762" i="2" s="1"/>
  <c r="AG762" i="2" s="1"/>
  <c r="AB761" i="2"/>
  <c r="AE761" i="2" s="1"/>
  <c r="AF761" i="2" s="1"/>
  <c r="AG761" i="2" s="1"/>
  <c r="AB760" i="2"/>
  <c r="AE760" i="2" s="1"/>
  <c r="AF760" i="2" s="1"/>
  <c r="AG760" i="2" s="1"/>
  <c r="AB759" i="2"/>
  <c r="AE759" i="2" s="1"/>
  <c r="AF759" i="2" s="1"/>
  <c r="AG759" i="2" s="1"/>
  <c r="AB758" i="2"/>
  <c r="AE758" i="2" s="1"/>
  <c r="AF758" i="2" s="1"/>
  <c r="AG758" i="2" s="1"/>
  <c r="AB757" i="2"/>
  <c r="AE757" i="2" s="1"/>
  <c r="AF757" i="2" s="1"/>
  <c r="AG757" i="2" s="1"/>
  <c r="AB756" i="2"/>
  <c r="AE756" i="2" s="1"/>
  <c r="AF756" i="2" s="1"/>
  <c r="AG756" i="2" s="1"/>
  <c r="AB755" i="2"/>
  <c r="AE755" i="2" s="1"/>
  <c r="AF755" i="2" s="1"/>
  <c r="AG755" i="2" s="1"/>
  <c r="AB754" i="2"/>
  <c r="AE754" i="2" s="1"/>
  <c r="AF754" i="2" s="1"/>
  <c r="AG754" i="2" s="1"/>
  <c r="AB753" i="2"/>
  <c r="AE753" i="2" s="1"/>
  <c r="AF753" i="2" s="1"/>
  <c r="AG753" i="2" s="1"/>
  <c r="AB752" i="2"/>
  <c r="AE752" i="2" s="1"/>
  <c r="AF752" i="2" s="1"/>
  <c r="AG752" i="2" s="1"/>
  <c r="AB751" i="2"/>
  <c r="AE751" i="2" s="1"/>
  <c r="AF751" i="2" s="1"/>
  <c r="AG751" i="2" s="1"/>
  <c r="AB750" i="2"/>
  <c r="AE750" i="2" s="1"/>
  <c r="AF750" i="2" s="1"/>
  <c r="AG750" i="2" s="1"/>
  <c r="AB749" i="2"/>
  <c r="AE749" i="2" s="1"/>
  <c r="AF749" i="2" s="1"/>
  <c r="AG749" i="2" s="1"/>
  <c r="AB748" i="2"/>
  <c r="AE748" i="2" s="1"/>
  <c r="AF748" i="2" s="1"/>
  <c r="AG748" i="2" s="1"/>
  <c r="AB747" i="2"/>
  <c r="AE747" i="2" s="1"/>
  <c r="AF747" i="2" s="1"/>
  <c r="AG747" i="2" s="1"/>
  <c r="AB746" i="2"/>
  <c r="AE746" i="2" s="1"/>
  <c r="AF746" i="2" s="1"/>
  <c r="AG746" i="2" s="1"/>
  <c r="AB745" i="2"/>
  <c r="AE745" i="2" s="1"/>
  <c r="AF745" i="2" s="1"/>
  <c r="AG745" i="2" s="1"/>
  <c r="AB744" i="2"/>
  <c r="AE744" i="2" s="1"/>
  <c r="AF744" i="2" s="1"/>
  <c r="AG744" i="2" s="1"/>
  <c r="AB743" i="2"/>
  <c r="AE743" i="2" s="1"/>
  <c r="AF743" i="2" s="1"/>
  <c r="AG743" i="2" s="1"/>
  <c r="AB742" i="2"/>
  <c r="AE742" i="2" s="1"/>
  <c r="AF742" i="2" s="1"/>
  <c r="AG742" i="2" s="1"/>
  <c r="AB741" i="2"/>
  <c r="AE741" i="2" s="1"/>
  <c r="AF741" i="2" s="1"/>
  <c r="AG741" i="2" s="1"/>
  <c r="AB740" i="2"/>
  <c r="AE740" i="2" s="1"/>
  <c r="AF740" i="2" s="1"/>
  <c r="AG740" i="2" s="1"/>
  <c r="AB739" i="2"/>
  <c r="AE739" i="2" s="1"/>
  <c r="AF739" i="2" s="1"/>
  <c r="AG739" i="2" s="1"/>
  <c r="AB738" i="2"/>
  <c r="AE738" i="2" s="1"/>
  <c r="AF738" i="2" s="1"/>
  <c r="AG738" i="2" s="1"/>
  <c r="AB737" i="2"/>
  <c r="AE737" i="2" s="1"/>
  <c r="AF737" i="2" s="1"/>
  <c r="AG737" i="2" s="1"/>
  <c r="AB736" i="2"/>
  <c r="AE736" i="2" s="1"/>
  <c r="AF736" i="2" s="1"/>
  <c r="AG736" i="2" s="1"/>
  <c r="AB735" i="2"/>
  <c r="AE735" i="2" s="1"/>
  <c r="AF735" i="2" s="1"/>
  <c r="AG735" i="2" s="1"/>
  <c r="AB734" i="2"/>
  <c r="AE734" i="2" s="1"/>
  <c r="AF734" i="2" s="1"/>
  <c r="AG734" i="2" s="1"/>
  <c r="AB733" i="2"/>
  <c r="AE733" i="2" s="1"/>
  <c r="AF733" i="2" s="1"/>
  <c r="AG733" i="2" s="1"/>
  <c r="AB732" i="2"/>
  <c r="AE732" i="2" s="1"/>
  <c r="AF732" i="2" s="1"/>
  <c r="AG732" i="2" s="1"/>
  <c r="AB731" i="2"/>
  <c r="AE731" i="2" s="1"/>
  <c r="AF731" i="2" s="1"/>
  <c r="AG731" i="2" s="1"/>
  <c r="AB730" i="2"/>
  <c r="AE730" i="2" s="1"/>
  <c r="AF730" i="2" s="1"/>
  <c r="AG730" i="2" s="1"/>
  <c r="AB729" i="2"/>
  <c r="AE729" i="2" s="1"/>
  <c r="AF729" i="2" s="1"/>
  <c r="AG729" i="2" s="1"/>
  <c r="AB728" i="2"/>
  <c r="AE728" i="2" s="1"/>
  <c r="AF728" i="2" s="1"/>
  <c r="AG728" i="2" s="1"/>
  <c r="AB727" i="2"/>
  <c r="AE727" i="2" s="1"/>
  <c r="AF727" i="2" s="1"/>
  <c r="AG727" i="2" s="1"/>
  <c r="AB726" i="2"/>
  <c r="AE726" i="2" s="1"/>
  <c r="AF726" i="2" s="1"/>
  <c r="AG726" i="2" s="1"/>
  <c r="AB725" i="2"/>
  <c r="AE725" i="2" s="1"/>
  <c r="AF725" i="2" s="1"/>
  <c r="AG725" i="2" s="1"/>
  <c r="AB724" i="2"/>
  <c r="AE724" i="2" s="1"/>
  <c r="AF724" i="2" s="1"/>
  <c r="AG724" i="2" s="1"/>
  <c r="AB723" i="2"/>
  <c r="AE723" i="2" s="1"/>
  <c r="AF723" i="2" s="1"/>
  <c r="AG723" i="2" s="1"/>
  <c r="AB722" i="2"/>
  <c r="AE722" i="2" s="1"/>
  <c r="AF722" i="2" s="1"/>
  <c r="AG722" i="2" s="1"/>
  <c r="AB721" i="2"/>
  <c r="AE721" i="2" s="1"/>
  <c r="AF721" i="2" s="1"/>
  <c r="AG721" i="2" s="1"/>
  <c r="AB720" i="2"/>
  <c r="AE720" i="2" s="1"/>
  <c r="AF720" i="2" s="1"/>
  <c r="AG720" i="2" s="1"/>
  <c r="AB719" i="2"/>
  <c r="AE719" i="2" s="1"/>
  <c r="AF719" i="2" s="1"/>
  <c r="AG719" i="2" s="1"/>
  <c r="AB718" i="2"/>
  <c r="AE718" i="2" s="1"/>
  <c r="AF718" i="2" s="1"/>
  <c r="AG718" i="2" s="1"/>
  <c r="AB717" i="2"/>
  <c r="AE717" i="2" s="1"/>
  <c r="AF717" i="2" s="1"/>
  <c r="AG717" i="2" s="1"/>
  <c r="AB716" i="2"/>
  <c r="AE716" i="2" s="1"/>
  <c r="AF716" i="2" s="1"/>
  <c r="AG716" i="2" s="1"/>
  <c r="AB715" i="2"/>
  <c r="AE715" i="2" s="1"/>
  <c r="AF715" i="2" s="1"/>
  <c r="AG715" i="2" s="1"/>
  <c r="AB714" i="2"/>
  <c r="AE714" i="2" s="1"/>
  <c r="AF714" i="2" s="1"/>
  <c r="AG714" i="2" s="1"/>
  <c r="AB713" i="2"/>
  <c r="AE713" i="2" s="1"/>
  <c r="AF713" i="2" s="1"/>
  <c r="AG713" i="2" s="1"/>
  <c r="AB712" i="2"/>
  <c r="AE712" i="2" s="1"/>
  <c r="AF712" i="2" s="1"/>
  <c r="AG712" i="2" s="1"/>
  <c r="AB711" i="2"/>
  <c r="AE711" i="2" s="1"/>
  <c r="AF711" i="2" s="1"/>
  <c r="AG711" i="2" s="1"/>
  <c r="AB710" i="2"/>
  <c r="AE710" i="2" s="1"/>
  <c r="AF710" i="2" s="1"/>
  <c r="AG710" i="2" s="1"/>
  <c r="AB709" i="2"/>
  <c r="AE709" i="2" s="1"/>
  <c r="AF709" i="2" s="1"/>
  <c r="AG709" i="2" s="1"/>
  <c r="AB708" i="2"/>
  <c r="AE708" i="2" s="1"/>
  <c r="AF708" i="2" s="1"/>
  <c r="AG708" i="2" s="1"/>
  <c r="AB707" i="2"/>
  <c r="AE707" i="2" s="1"/>
  <c r="AF707" i="2" s="1"/>
  <c r="AG707" i="2" s="1"/>
  <c r="AB706" i="2"/>
  <c r="AE706" i="2" s="1"/>
  <c r="AF706" i="2" s="1"/>
  <c r="AG706" i="2" s="1"/>
  <c r="AB705" i="2"/>
  <c r="AE705" i="2" s="1"/>
  <c r="AF705" i="2" s="1"/>
  <c r="AG705" i="2" s="1"/>
  <c r="AB704" i="2"/>
  <c r="AE704" i="2" s="1"/>
  <c r="AF704" i="2" s="1"/>
  <c r="AG704" i="2" s="1"/>
  <c r="AB703" i="2"/>
  <c r="AE703" i="2" s="1"/>
  <c r="AF703" i="2" s="1"/>
  <c r="AG703" i="2" s="1"/>
  <c r="AB702" i="2"/>
  <c r="AE702" i="2" s="1"/>
  <c r="AF702" i="2" s="1"/>
  <c r="AG702" i="2" s="1"/>
  <c r="AB701" i="2"/>
  <c r="AE701" i="2" s="1"/>
  <c r="AF701" i="2" s="1"/>
  <c r="AG701" i="2" s="1"/>
  <c r="AB700" i="2"/>
  <c r="AE700" i="2" s="1"/>
  <c r="AF700" i="2" s="1"/>
  <c r="AG700" i="2" s="1"/>
  <c r="AB699" i="2"/>
  <c r="AE699" i="2" s="1"/>
  <c r="AF699" i="2" s="1"/>
  <c r="AG699" i="2" s="1"/>
  <c r="AB698" i="2"/>
  <c r="AE698" i="2" s="1"/>
  <c r="AF698" i="2" s="1"/>
  <c r="AG698" i="2" s="1"/>
  <c r="AB697" i="2"/>
  <c r="AE697" i="2" s="1"/>
  <c r="AF697" i="2" s="1"/>
  <c r="AG697" i="2" s="1"/>
  <c r="AB696" i="2"/>
  <c r="AE696" i="2" s="1"/>
  <c r="AF696" i="2" s="1"/>
  <c r="AG696" i="2" s="1"/>
  <c r="AB695" i="2"/>
  <c r="AE695" i="2" s="1"/>
  <c r="AF695" i="2" s="1"/>
  <c r="AG695" i="2" s="1"/>
  <c r="AB694" i="2"/>
  <c r="AE694" i="2" s="1"/>
  <c r="AF694" i="2" s="1"/>
  <c r="AG694" i="2" s="1"/>
  <c r="AB693" i="2"/>
  <c r="AE693" i="2" s="1"/>
  <c r="AF693" i="2" s="1"/>
  <c r="AG693" i="2" s="1"/>
  <c r="AB692" i="2"/>
  <c r="AE692" i="2" s="1"/>
  <c r="AF692" i="2" s="1"/>
  <c r="AG692" i="2" s="1"/>
  <c r="AB691" i="2"/>
  <c r="AE691" i="2" s="1"/>
  <c r="AF691" i="2" s="1"/>
  <c r="AG691" i="2" s="1"/>
  <c r="AB690" i="2"/>
  <c r="AE690" i="2" s="1"/>
  <c r="AF690" i="2" s="1"/>
  <c r="AG690" i="2" s="1"/>
  <c r="AB689" i="2"/>
  <c r="AE689" i="2" s="1"/>
  <c r="AF689" i="2" s="1"/>
  <c r="AG689" i="2" s="1"/>
  <c r="AB688" i="2"/>
  <c r="AE688" i="2" s="1"/>
  <c r="AF688" i="2" s="1"/>
  <c r="AG688" i="2" s="1"/>
  <c r="AB687" i="2"/>
  <c r="AE687" i="2" s="1"/>
  <c r="AF687" i="2" s="1"/>
  <c r="AG687" i="2" s="1"/>
  <c r="AB686" i="2"/>
  <c r="AE686" i="2" s="1"/>
  <c r="AF686" i="2" s="1"/>
  <c r="AG686" i="2" s="1"/>
  <c r="AB685" i="2"/>
  <c r="AE685" i="2" s="1"/>
  <c r="AF685" i="2" s="1"/>
  <c r="AG685" i="2" s="1"/>
  <c r="AB684" i="2"/>
  <c r="AE684" i="2" s="1"/>
  <c r="AF684" i="2" s="1"/>
  <c r="AG684" i="2" s="1"/>
  <c r="AB683" i="2"/>
  <c r="AE683" i="2" s="1"/>
  <c r="AF683" i="2" s="1"/>
  <c r="AG683" i="2" s="1"/>
  <c r="AB682" i="2"/>
  <c r="AE682" i="2" s="1"/>
  <c r="AF682" i="2" s="1"/>
  <c r="AG682" i="2" s="1"/>
  <c r="AB681" i="2"/>
  <c r="AE681" i="2" s="1"/>
  <c r="AF681" i="2" s="1"/>
  <c r="AG681" i="2" s="1"/>
  <c r="AB680" i="2"/>
  <c r="AE680" i="2" s="1"/>
  <c r="AF680" i="2" s="1"/>
  <c r="AG680" i="2" s="1"/>
  <c r="AB679" i="2"/>
  <c r="AE679" i="2" s="1"/>
  <c r="AF679" i="2" s="1"/>
  <c r="AG679" i="2" s="1"/>
  <c r="AB678" i="2"/>
  <c r="AE678" i="2" s="1"/>
  <c r="AF678" i="2" s="1"/>
  <c r="AG678" i="2" s="1"/>
  <c r="AB677" i="2"/>
  <c r="AE677" i="2" s="1"/>
  <c r="AF677" i="2" s="1"/>
  <c r="AG677" i="2" s="1"/>
  <c r="AB676" i="2"/>
  <c r="AE676" i="2" s="1"/>
  <c r="AF676" i="2" s="1"/>
  <c r="AG676" i="2" s="1"/>
  <c r="AB675" i="2"/>
  <c r="AE675" i="2" s="1"/>
  <c r="AF675" i="2" s="1"/>
  <c r="AG675" i="2" s="1"/>
  <c r="AB674" i="2"/>
  <c r="AE674" i="2" s="1"/>
  <c r="AF674" i="2" s="1"/>
  <c r="AG674" i="2" s="1"/>
  <c r="AB673" i="2"/>
  <c r="AE673" i="2" s="1"/>
  <c r="AF673" i="2" s="1"/>
  <c r="AG673" i="2" s="1"/>
  <c r="AB672" i="2"/>
  <c r="AE672" i="2" s="1"/>
  <c r="AF672" i="2" s="1"/>
  <c r="AG672" i="2" s="1"/>
  <c r="AB671" i="2"/>
  <c r="AE671" i="2" s="1"/>
  <c r="AF671" i="2" s="1"/>
  <c r="AG671" i="2" s="1"/>
  <c r="AB670" i="2"/>
  <c r="AE670" i="2" s="1"/>
  <c r="AF670" i="2" s="1"/>
  <c r="AG670" i="2" s="1"/>
  <c r="AB669" i="2"/>
  <c r="AE669" i="2" s="1"/>
  <c r="AF669" i="2" s="1"/>
  <c r="AG669" i="2" s="1"/>
  <c r="AB668" i="2"/>
  <c r="AE668" i="2" s="1"/>
  <c r="AF668" i="2" s="1"/>
  <c r="AG668" i="2" s="1"/>
  <c r="AB667" i="2"/>
  <c r="AE667" i="2" s="1"/>
  <c r="AF667" i="2" s="1"/>
  <c r="AG667" i="2" s="1"/>
  <c r="AB666" i="2"/>
  <c r="AE666" i="2" s="1"/>
  <c r="AF666" i="2" s="1"/>
  <c r="AG666" i="2" s="1"/>
  <c r="AB665" i="2"/>
  <c r="AE665" i="2" s="1"/>
  <c r="AF665" i="2" s="1"/>
  <c r="AG665" i="2" s="1"/>
  <c r="AB664" i="2"/>
  <c r="AE664" i="2" s="1"/>
  <c r="AF664" i="2" s="1"/>
  <c r="AG664" i="2" s="1"/>
  <c r="AB663" i="2"/>
  <c r="AE663" i="2" s="1"/>
  <c r="AF663" i="2" s="1"/>
  <c r="AG663" i="2" s="1"/>
  <c r="AB662" i="2"/>
  <c r="AE662" i="2" s="1"/>
  <c r="AF662" i="2" s="1"/>
  <c r="AG662" i="2" s="1"/>
  <c r="AB661" i="2"/>
  <c r="AE661" i="2" s="1"/>
  <c r="AF661" i="2" s="1"/>
  <c r="AG661" i="2" s="1"/>
  <c r="AB660" i="2"/>
  <c r="AE660" i="2" s="1"/>
  <c r="AF660" i="2" s="1"/>
  <c r="AG660" i="2" s="1"/>
  <c r="AB659" i="2"/>
  <c r="AE659" i="2" s="1"/>
  <c r="AF659" i="2" s="1"/>
  <c r="AG659" i="2" s="1"/>
  <c r="AB658" i="2"/>
  <c r="AE658" i="2" s="1"/>
  <c r="AF658" i="2" s="1"/>
  <c r="AG658" i="2" s="1"/>
  <c r="AB657" i="2"/>
  <c r="AE657" i="2" s="1"/>
  <c r="AF657" i="2" s="1"/>
  <c r="AG657" i="2" s="1"/>
  <c r="AB656" i="2"/>
  <c r="AE656" i="2" s="1"/>
  <c r="AF656" i="2" s="1"/>
  <c r="AG656" i="2" s="1"/>
  <c r="AB655" i="2"/>
  <c r="AE655" i="2" s="1"/>
  <c r="AF655" i="2" s="1"/>
  <c r="AG655" i="2" s="1"/>
  <c r="AB654" i="2"/>
  <c r="AE654" i="2" s="1"/>
  <c r="AF654" i="2" s="1"/>
  <c r="AG654" i="2" s="1"/>
  <c r="AB653" i="2"/>
  <c r="AE653" i="2" s="1"/>
  <c r="AF653" i="2" s="1"/>
  <c r="AG653" i="2" s="1"/>
  <c r="AB652" i="2"/>
  <c r="AE652" i="2" s="1"/>
  <c r="AF652" i="2" s="1"/>
  <c r="AG652" i="2" s="1"/>
  <c r="AB651" i="2"/>
  <c r="AE651" i="2" s="1"/>
  <c r="AF651" i="2" s="1"/>
  <c r="AG651" i="2" s="1"/>
  <c r="AB650" i="2"/>
  <c r="AE650" i="2" s="1"/>
  <c r="AF650" i="2" s="1"/>
  <c r="AG650" i="2" s="1"/>
  <c r="AB649" i="2"/>
  <c r="AE649" i="2" s="1"/>
  <c r="AF649" i="2" s="1"/>
  <c r="AG649" i="2" s="1"/>
  <c r="AB648" i="2"/>
  <c r="AE648" i="2" s="1"/>
  <c r="AF648" i="2" s="1"/>
  <c r="AG648" i="2" s="1"/>
  <c r="AB647" i="2"/>
  <c r="AE647" i="2" s="1"/>
  <c r="AF647" i="2" s="1"/>
  <c r="AG647" i="2" s="1"/>
  <c r="AB646" i="2"/>
  <c r="AE646" i="2" s="1"/>
  <c r="AF646" i="2" s="1"/>
  <c r="AG646" i="2" s="1"/>
  <c r="AB645" i="2"/>
  <c r="AE645" i="2" s="1"/>
  <c r="AF645" i="2" s="1"/>
  <c r="AG645" i="2" s="1"/>
  <c r="AB644" i="2"/>
  <c r="AE644" i="2" s="1"/>
  <c r="AF644" i="2" s="1"/>
  <c r="AG644" i="2" s="1"/>
  <c r="AB643" i="2"/>
  <c r="AE643" i="2" s="1"/>
  <c r="AF643" i="2" s="1"/>
  <c r="AG643" i="2" s="1"/>
  <c r="AB642" i="2"/>
  <c r="AE642" i="2" s="1"/>
  <c r="AF642" i="2" s="1"/>
  <c r="AG642" i="2" s="1"/>
  <c r="AB641" i="2"/>
  <c r="AE641" i="2" s="1"/>
  <c r="AF641" i="2" s="1"/>
  <c r="AG641" i="2" s="1"/>
  <c r="AB640" i="2"/>
  <c r="AE640" i="2" s="1"/>
  <c r="AF640" i="2" s="1"/>
  <c r="AG640" i="2" s="1"/>
  <c r="AB639" i="2"/>
  <c r="AE639" i="2" s="1"/>
  <c r="AF639" i="2" s="1"/>
  <c r="AG639" i="2" s="1"/>
  <c r="AB638" i="2"/>
  <c r="AE638" i="2" s="1"/>
  <c r="AF638" i="2" s="1"/>
  <c r="AG638" i="2" s="1"/>
  <c r="AB637" i="2"/>
  <c r="AE637" i="2" s="1"/>
  <c r="AF637" i="2" s="1"/>
  <c r="AG637" i="2" s="1"/>
  <c r="AB636" i="2"/>
  <c r="AE636" i="2" s="1"/>
  <c r="AF636" i="2" s="1"/>
  <c r="AG636" i="2" s="1"/>
  <c r="AB635" i="2"/>
  <c r="AE635" i="2" s="1"/>
  <c r="AF635" i="2" s="1"/>
  <c r="AG635" i="2" s="1"/>
  <c r="AB634" i="2"/>
  <c r="AE634" i="2" s="1"/>
  <c r="AF634" i="2" s="1"/>
  <c r="AG634" i="2" s="1"/>
  <c r="AB633" i="2"/>
  <c r="AE633" i="2" s="1"/>
  <c r="AF633" i="2" s="1"/>
  <c r="AG633" i="2" s="1"/>
  <c r="AB632" i="2"/>
  <c r="AE632" i="2" s="1"/>
  <c r="AF632" i="2" s="1"/>
  <c r="AG632" i="2" s="1"/>
  <c r="AB631" i="2"/>
  <c r="AE631" i="2" s="1"/>
  <c r="AF631" i="2" s="1"/>
  <c r="AG631" i="2" s="1"/>
  <c r="AB630" i="2"/>
  <c r="AE630" i="2" s="1"/>
  <c r="AF630" i="2" s="1"/>
  <c r="AG630" i="2" s="1"/>
  <c r="AB629" i="2"/>
  <c r="AE629" i="2" s="1"/>
  <c r="AF629" i="2" s="1"/>
  <c r="AG629" i="2" s="1"/>
  <c r="AB628" i="2"/>
  <c r="AE628" i="2" s="1"/>
  <c r="AF628" i="2" s="1"/>
  <c r="AG628" i="2" s="1"/>
  <c r="AB627" i="2"/>
  <c r="AE627" i="2" s="1"/>
  <c r="AF627" i="2" s="1"/>
  <c r="AG627" i="2" s="1"/>
  <c r="AB626" i="2"/>
  <c r="AE626" i="2" s="1"/>
  <c r="AF626" i="2" s="1"/>
  <c r="AG626" i="2" s="1"/>
  <c r="AB625" i="2"/>
  <c r="AE625" i="2" s="1"/>
  <c r="AF625" i="2" s="1"/>
  <c r="AG625" i="2" s="1"/>
  <c r="AB624" i="2"/>
  <c r="AE624" i="2" s="1"/>
  <c r="AF624" i="2" s="1"/>
  <c r="AG624" i="2" s="1"/>
  <c r="AB623" i="2"/>
  <c r="AE623" i="2" s="1"/>
  <c r="AF623" i="2" s="1"/>
  <c r="AG623" i="2" s="1"/>
  <c r="AB622" i="2"/>
  <c r="AE622" i="2" s="1"/>
  <c r="AF622" i="2" s="1"/>
  <c r="AG622" i="2" s="1"/>
  <c r="AB621" i="2"/>
  <c r="AE621" i="2" s="1"/>
  <c r="AF621" i="2" s="1"/>
  <c r="AG621" i="2" s="1"/>
  <c r="AB620" i="2"/>
  <c r="AE620" i="2" s="1"/>
  <c r="AF620" i="2" s="1"/>
  <c r="AG620" i="2" s="1"/>
  <c r="AB619" i="2"/>
  <c r="AE619" i="2" s="1"/>
  <c r="AF619" i="2" s="1"/>
  <c r="AG619" i="2" s="1"/>
  <c r="AB618" i="2"/>
  <c r="AE618" i="2" s="1"/>
  <c r="AF618" i="2" s="1"/>
  <c r="AG618" i="2" s="1"/>
  <c r="AB617" i="2"/>
  <c r="AE617" i="2" s="1"/>
  <c r="AF617" i="2" s="1"/>
  <c r="AG617" i="2" s="1"/>
  <c r="AB616" i="2"/>
  <c r="AE616" i="2" s="1"/>
  <c r="AF616" i="2" s="1"/>
  <c r="AG616" i="2" s="1"/>
  <c r="AB615" i="2"/>
  <c r="AE615" i="2" s="1"/>
  <c r="AF615" i="2" s="1"/>
  <c r="AG615" i="2" s="1"/>
  <c r="AB614" i="2"/>
  <c r="AE614" i="2" s="1"/>
  <c r="AF614" i="2" s="1"/>
  <c r="AG614" i="2" s="1"/>
  <c r="AB613" i="2"/>
  <c r="AE613" i="2" s="1"/>
  <c r="AF613" i="2" s="1"/>
  <c r="AG613" i="2" s="1"/>
  <c r="AB612" i="2"/>
  <c r="AE612" i="2" s="1"/>
  <c r="AF612" i="2" s="1"/>
  <c r="AG612" i="2" s="1"/>
  <c r="AB611" i="2"/>
  <c r="AE611" i="2" s="1"/>
  <c r="AF611" i="2" s="1"/>
  <c r="AG611" i="2" s="1"/>
  <c r="AB610" i="2"/>
  <c r="AE610" i="2" s="1"/>
  <c r="AF610" i="2" s="1"/>
  <c r="AG610" i="2" s="1"/>
  <c r="AB609" i="2"/>
  <c r="AE609" i="2" s="1"/>
  <c r="AF609" i="2" s="1"/>
  <c r="AG609" i="2" s="1"/>
  <c r="AB608" i="2"/>
  <c r="AE608" i="2" s="1"/>
  <c r="AF608" i="2" s="1"/>
  <c r="AG608" i="2" s="1"/>
  <c r="AB607" i="2"/>
  <c r="AE607" i="2" s="1"/>
  <c r="AF607" i="2" s="1"/>
  <c r="AG607" i="2" s="1"/>
  <c r="AB606" i="2"/>
  <c r="AE606" i="2" s="1"/>
  <c r="AF606" i="2" s="1"/>
  <c r="AG606" i="2" s="1"/>
  <c r="AB605" i="2"/>
  <c r="AE605" i="2" s="1"/>
  <c r="AF605" i="2" s="1"/>
  <c r="AG605" i="2" s="1"/>
  <c r="AB604" i="2"/>
  <c r="AE604" i="2" s="1"/>
  <c r="AF604" i="2" s="1"/>
  <c r="AG604" i="2" s="1"/>
  <c r="AB603" i="2"/>
  <c r="AE603" i="2" s="1"/>
  <c r="AF603" i="2" s="1"/>
  <c r="AG603" i="2" s="1"/>
  <c r="AB602" i="2"/>
  <c r="AE602" i="2" s="1"/>
  <c r="AF602" i="2" s="1"/>
  <c r="AG602" i="2" s="1"/>
  <c r="AB601" i="2"/>
  <c r="AE601" i="2" s="1"/>
  <c r="AF601" i="2" s="1"/>
  <c r="AG601" i="2" s="1"/>
  <c r="AB600" i="2"/>
  <c r="AE600" i="2" s="1"/>
  <c r="AF600" i="2" s="1"/>
  <c r="AG600" i="2" s="1"/>
  <c r="AB599" i="2"/>
  <c r="AE599" i="2" s="1"/>
  <c r="AF599" i="2" s="1"/>
  <c r="AG599" i="2" s="1"/>
  <c r="AB598" i="2"/>
  <c r="AE598" i="2" s="1"/>
  <c r="AF598" i="2" s="1"/>
  <c r="AG598" i="2" s="1"/>
  <c r="AB597" i="2"/>
  <c r="AE597" i="2" s="1"/>
  <c r="AF597" i="2" s="1"/>
  <c r="AG597" i="2" s="1"/>
  <c r="AB596" i="2"/>
  <c r="AE596" i="2" s="1"/>
  <c r="AF596" i="2" s="1"/>
  <c r="AG596" i="2" s="1"/>
  <c r="AB595" i="2"/>
  <c r="AE595" i="2" s="1"/>
  <c r="AF595" i="2" s="1"/>
  <c r="AG595" i="2" s="1"/>
  <c r="AB594" i="2"/>
  <c r="AE594" i="2" s="1"/>
  <c r="AF594" i="2" s="1"/>
  <c r="AG594" i="2" s="1"/>
  <c r="AB593" i="2"/>
  <c r="AE593" i="2" s="1"/>
  <c r="AF593" i="2" s="1"/>
  <c r="AG593" i="2" s="1"/>
  <c r="AB592" i="2"/>
  <c r="AE592" i="2" s="1"/>
  <c r="AF592" i="2" s="1"/>
  <c r="AG592" i="2" s="1"/>
  <c r="AB591" i="2"/>
  <c r="AE591" i="2" s="1"/>
  <c r="AF591" i="2" s="1"/>
  <c r="AG591" i="2" s="1"/>
  <c r="AB590" i="2"/>
  <c r="AE590" i="2" s="1"/>
  <c r="AF590" i="2" s="1"/>
  <c r="AG590" i="2" s="1"/>
  <c r="AB589" i="2"/>
  <c r="AE589" i="2" s="1"/>
  <c r="AF589" i="2" s="1"/>
  <c r="AG589" i="2" s="1"/>
  <c r="AB588" i="2"/>
  <c r="AE588" i="2" s="1"/>
  <c r="AF588" i="2" s="1"/>
  <c r="AG588" i="2" s="1"/>
  <c r="AB587" i="2"/>
  <c r="AE587" i="2" s="1"/>
  <c r="AF587" i="2" s="1"/>
  <c r="AG587" i="2" s="1"/>
  <c r="AB586" i="2"/>
  <c r="AE586" i="2" s="1"/>
  <c r="AF586" i="2" s="1"/>
  <c r="AG586" i="2" s="1"/>
  <c r="AB585" i="2"/>
  <c r="AE585" i="2" s="1"/>
  <c r="AF585" i="2" s="1"/>
  <c r="AG585" i="2" s="1"/>
  <c r="AB584" i="2"/>
  <c r="AE584" i="2" s="1"/>
  <c r="AF584" i="2" s="1"/>
  <c r="AG584" i="2" s="1"/>
  <c r="AB583" i="2"/>
  <c r="AE583" i="2" s="1"/>
  <c r="AF583" i="2" s="1"/>
  <c r="AG583" i="2" s="1"/>
  <c r="AB582" i="2"/>
  <c r="AE582" i="2" s="1"/>
  <c r="AF582" i="2" s="1"/>
  <c r="AG582" i="2" s="1"/>
  <c r="AB581" i="2"/>
  <c r="AE581" i="2" s="1"/>
  <c r="AF581" i="2" s="1"/>
  <c r="AG581" i="2" s="1"/>
  <c r="AB580" i="2"/>
  <c r="AE580" i="2" s="1"/>
  <c r="AF580" i="2" s="1"/>
  <c r="AG580" i="2" s="1"/>
  <c r="AB579" i="2"/>
  <c r="AE579" i="2" s="1"/>
  <c r="AF579" i="2" s="1"/>
  <c r="AG579" i="2" s="1"/>
  <c r="AB578" i="2"/>
  <c r="AE578" i="2" s="1"/>
  <c r="AF578" i="2" s="1"/>
  <c r="AG578" i="2" s="1"/>
  <c r="AB577" i="2"/>
  <c r="AE577" i="2" s="1"/>
  <c r="AF577" i="2" s="1"/>
  <c r="AG577" i="2" s="1"/>
  <c r="AB576" i="2"/>
  <c r="AE576" i="2" s="1"/>
  <c r="AF576" i="2" s="1"/>
  <c r="AG576" i="2" s="1"/>
  <c r="AB575" i="2"/>
  <c r="AE575" i="2" s="1"/>
  <c r="AF575" i="2" s="1"/>
  <c r="AG575" i="2" s="1"/>
  <c r="AB574" i="2"/>
  <c r="AE574" i="2" s="1"/>
  <c r="AF574" i="2" s="1"/>
  <c r="AG574" i="2" s="1"/>
  <c r="AB573" i="2"/>
  <c r="AE573" i="2" s="1"/>
  <c r="AF573" i="2" s="1"/>
  <c r="AG573" i="2" s="1"/>
  <c r="AB572" i="2"/>
  <c r="AE572" i="2" s="1"/>
  <c r="AF572" i="2" s="1"/>
  <c r="AG572" i="2" s="1"/>
  <c r="AB571" i="2"/>
  <c r="AE571" i="2" s="1"/>
  <c r="AF571" i="2" s="1"/>
  <c r="AG571" i="2" s="1"/>
  <c r="AB570" i="2"/>
  <c r="AE570" i="2" s="1"/>
  <c r="AF570" i="2" s="1"/>
  <c r="AG570" i="2" s="1"/>
  <c r="AB569" i="2"/>
  <c r="AE569" i="2" s="1"/>
  <c r="AF569" i="2" s="1"/>
  <c r="AG569" i="2" s="1"/>
  <c r="AB568" i="2"/>
  <c r="AE568" i="2" s="1"/>
  <c r="AF568" i="2" s="1"/>
  <c r="AG568" i="2" s="1"/>
  <c r="AB567" i="2"/>
  <c r="AE567" i="2" s="1"/>
  <c r="AF567" i="2" s="1"/>
  <c r="AG567" i="2" s="1"/>
  <c r="AB566" i="2"/>
  <c r="AE566" i="2" s="1"/>
  <c r="AF566" i="2" s="1"/>
  <c r="AG566" i="2" s="1"/>
  <c r="AB565" i="2"/>
  <c r="AE565" i="2" s="1"/>
  <c r="AF565" i="2" s="1"/>
  <c r="AG565" i="2" s="1"/>
  <c r="AB564" i="2"/>
  <c r="AE564" i="2" s="1"/>
  <c r="AF564" i="2" s="1"/>
  <c r="AG564" i="2" s="1"/>
  <c r="AB563" i="2"/>
  <c r="AE563" i="2" s="1"/>
  <c r="AF563" i="2" s="1"/>
  <c r="AG563" i="2" s="1"/>
  <c r="AB562" i="2"/>
  <c r="AE562" i="2" s="1"/>
  <c r="AF562" i="2" s="1"/>
  <c r="AG562" i="2" s="1"/>
  <c r="AB561" i="2"/>
  <c r="AE561" i="2" s="1"/>
  <c r="AF561" i="2" s="1"/>
  <c r="AG561" i="2" s="1"/>
  <c r="AB560" i="2"/>
  <c r="AE560" i="2" s="1"/>
  <c r="AF560" i="2" s="1"/>
  <c r="AG560" i="2" s="1"/>
  <c r="AB559" i="2"/>
  <c r="AE559" i="2" s="1"/>
  <c r="AF559" i="2" s="1"/>
  <c r="AG559" i="2" s="1"/>
  <c r="AB558" i="2"/>
  <c r="AE558" i="2" s="1"/>
  <c r="AF558" i="2" s="1"/>
  <c r="AG558" i="2" s="1"/>
  <c r="AB557" i="2"/>
  <c r="AE557" i="2" s="1"/>
  <c r="AF557" i="2" s="1"/>
  <c r="AG557" i="2" s="1"/>
  <c r="AB556" i="2"/>
  <c r="AE556" i="2" s="1"/>
  <c r="AF556" i="2" s="1"/>
  <c r="AG556" i="2" s="1"/>
  <c r="AB555" i="2"/>
  <c r="AE555" i="2" s="1"/>
  <c r="AF555" i="2" s="1"/>
  <c r="AG555" i="2" s="1"/>
  <c r="AB554" i="2"/>
  <c r="AE554" i="2" s="1"/>
  <c r="AF554" i="2" s="1"/>
  <c r="AG554" i="2" s="1"/>
  <c r="AB553" i="2"/>
  <c r="AE553" i="2" s="1"/>
  <c r="AF553" i="2" s="1"/>
  <c r="AG553" i="2" s="1"/>
  <c r="AB552" i="2"/>
  <c r="AE552" i="2" s="1"/>
  <c r="AF552" i="2" s="1"/>
  <c r="AG552" i="2" s="1"/>
  <c r="AB551" i="2"/>
  <c r="AE551" i="2" s="1"/>
  <c r="AF551" i="2" s="1"/>
  <c r="AG551" i="2" s="1"/>
  <c r="AB550" i="2"/>
  <c r="AE550" i="2" s="1"/>
  <c r="AF550" i="2" s="1"/>
  <c r="AG550" i="2" s="1"/>
  <c r="AB549" i="2"/>
  <c r="AE549" i="2" s="1"/>
  <c r="AF549" i="2" s="1"/>
  <c r="AG549" i="2" s="1"/>
  <c r="AB548" i="2"/>
  <c r="AE548" i="2" s="1"/>
  <c r="AF548" i="2" s="1"/>
  <c r="AG548" i="2" s="1"/>
  <c r="AB547" i="2"/>
  <c r="AE547" i="2" s="1"/>
  <c r="AF547" i="2" s="1"/>
  <c r="AG547" i="2" s="1"/>
  <c r="AB546" i="2"/>
  <c r="AE546" i="2" s="1"/>
  <c r="AF546" i="2" s="1"/>
  <c r="AG546" i="2" s="1"/>
  <c r="AB545" i="2"/>
  <c r="AE545" i="2" s="1"/>
  <c r="AF545" i="2" s="1"/>
  <c r="AG545" i="2" s="1"/>
  <c r="AB544" i="2"/>
  <c r="AE544" i="2" s="1"/>
  <c r="AF544" i="2" s="1"/>
  <c r="AG544" i="2" s="1"/>
  <c r="AB543" i="2"/>
  <c r="AE543" i="2" s="1"/>
  <c r="AF543" i="2" s="1"/>
  <c r="AG543" i="2" s="1"/>
  <c r="AB542" i="2"/>
  <c r="AE542" i="2" s="1"/>
  <c r="AF542" i="2" s="1"/>
  <c r="AG542" i="2" s="1"/>
  <c r="AB541" i="2"/>
  <c r="AE541" i="2" s="1"/>
  <c r="AF541" i="2" s="1"/>
  <c r="AG541" i="2" s="1"/>
  <c r="AB540" i="2"/>
  <c r="AE540" i="2" s="1"/>
  <c r="AF540" i="2" s="1"/>
  <c r="AG540" i="2" s="1"/>
  <c r="AB539" i="2"/>
  <c r="AE539" i="2" s="1"/>
  <c r="AF539" i="2" s="1"/>
  <c r="AG539" i="2" s="1"/>
  <c r="AB538" i="2"/>
  <c r="AE538" i="2" s="1"/>
  <c r="AF538" i="2" s="1"/>
  <c r="AG538" i="2" s="1"/>
  <c r="AB537" i="2"/>
  <c r="AE537" i="2" s="1"/>
  <c r="AF537" i="2" s="1"/>
  <c r="AG537" i="2" s="1"/>
  <c r="AB536" i="2"/>
  <c r="AE536" i="2" s="1"/>
  <c r="AF536" i="2" s="1"/>
  <c r="AG536" i="2" s="1"/>
  <c r="AB535" i="2"/>
  <c r="AE535" i="2" s="1"/>
  <c r="AF535" i="2" s="1"/>
  <c r="AG535" i="2" s="1"/>
  <c r="AB534" i="2"/>
  <c r="AE534" i="2" s="1"/>
  <c r="AF534" i="2" s="1"/>
  <c r="AG534" i="2" s="1"/>
  <c r="AB533" i="2"/>
  <c r="AE533" i="2" s="1"/>
  <c r="AF533" i="2" s="1"/>
  <c r="AG533" i="2" s="1"/>
  <c r="AB532" i="2"/>
  <c r="AE532" i="2" s="1"/>
  <c r="AF532" i="2" s="1"/>
  <c r="AG532" i="2" s="1"/>
  <c r="AB531" i="2"/>
  <c r="AE531" i="2" s="1"/>
  <c r="AF531" i="2" s="1"/>
  <c r="AG531" i="2" s="1"/>
  <c r="AB530" i="2"/>
  <c r="AE530" i="2" s="1"/>
  <c r="AF530" i="2" s="1"/>
  <c r="AG530" i="2" s="1"/>
  <c r="AB529" i="2"/>
  <c r="AE529" i="2" s="1"/>
  <c r="AF529" i="2" s="1"/>
  <c r="AG529" i="2" s="1"/>
  <c r="AB528" i="2"/>
  <c r="AE528" i="2" s="1"/>
  <c r="AF528" i="2" s="1"/>
  <c r="AG528" i="2" s="1"/>
  <c r="AB527" i="2"/>
  <c r="AE527" i="2" s="1"/>
  <c r="AF527" i="2" s="1"/>
  <c r="AG527" i="2" s="1"/>
  <c r="AB526" i="2"/>
  <c r="AE526" i="2" s="1"/>
  <c r="AF526" i="2" s="1"/>
  <c r="AG526" i="2" s="1"/>
  <c r="AB525" i="2"/>
  <c r="AE525" i="2" s="1"/>
  <c r="AF525" i="2" s="1"/>
  <c r="AG525" i="2" s="1"/>
  <c r="AB524" i="2"/>
  <c r="AE524" i="2" s="1"/>
  <c r="AF524" i="2" s="1"/>
  <c r="AG524" i="2" s="1"/>
  <c r="AB523" i="2"/>
  <c r="AE523" i="2" s="1"/>
  <c r="AF523" i="2" s="1"/>
  <c r="AG523" i="2" s="1"/>
  <c r="AB522" i="2"/>
  <c r="AE522" i="2" s="1"/>
  <c r="AF522" i="2" s="1"/>
  <c r="AG522" i="2" s="1"/>
  <c r="AB521" i="2"/>
  <c r="AE521" i="2" s="1"/>
  <c r="AF521" i="2" s="1"/>
  <c r="AG521" i="2" s="1"/>
  <c r="AB520" i="2"/>
  <c r="AE520" i="2" s="1"/>
  <c r="AF520" i="2" s="1"/>
  <c r="AG520" i="2" s="1"/>
  <c r="AB519" i="2"/>
  <c r="AE519" i="2" s="1"/>
  <c r="AF519" i="2" s="1"/>
  <c r="AG519" i="2" s="1"/>
  <c r="AB518" i="2"/>
  <c r="AE518" i="2" s="1"/>
  <c r="AF518" i="2" s="1"/>
  <c r="AG518" i="2" s="1"/>
  <c r="AB517" i="2"/>
  <c r="AE517" i="2" s="1"/>
  <c r="AF517" i="2" s="1"/>
  <c r="AG517" i="2" s="1"/>
  <c r="AB516" i="2"/>
  <c r="AE516" i="2" s="1"/>
  <c r="AF516" i="2" s="1"/>
  <c r="AG516" i="2" s="1"/>
  <c r="AB515" i="2"/>
  <c r="AE515" i="2" s="1"/>
  <c r="AF515" i="2" s="1"/>
  <c r="AG515" i="2" s="1"/>
  <c r="AB514" i="2"/>
  <c r="AE514" i="2" s="1"/>
  <c r="AF514" i="2" s="1"/>
  <c r="AG514" i="2" s="1"/>
  <c r="AB513" i="2"/>
  <c r="AE513" i="2" s="1"/>
  <c r="AF513" i="2" s="1"/>
  <c r="AG513" i="2" s="1"/>
  <c r="AB512" i="2"/>
  <c r="AE512" i="2" s="1"/>
  <c r="AF512" i="2" s="1"/>
  <c r="AG512" i="2" s="1"/>
  <c r="AB511" i="2"/>
  <c r="AE511" i="2" s="1"/>
  <c r="AF511" i="2" s="1"/>
  <c r="AG511" i="2" s="1"/>
  <c r="AB510" i="2"/>
  <c r="AE510" i="2" s="1"/>
  <c r="AF510" i="2" s="1"/>
  <c r="AG510" i="2" s="1"/>
  <c r="AB509" i="2"/>
  <c r="AE509" i="2" s="1"/>
  <c r="AF509" i="2" s="1"/>
  <c r="AG509" i="2" s="1"/>
  <c r="AB508" i="2"/>
  <c r="AE508" i="2" s="1"/>
  <c r="AF508" i="2" s="1"/>
  <c r="AG508" i="2" s="1"/>
  <c r="AB507" i="2"/>
  <c r="AE507" i="2" s="1"/>
  <c r="AF507" i="2" s="1"/>
  <c r="AG507" i="2" s="1"/>
  <c r="AB506" i="2"/>
  <c r="AE506" i="2" s="1"/>
  <c r="AF506" i="2" s="1"/>
  <c r="AG506" i="2" s="1"/>
  <c r="AB505" i="2"/>
  <c r="AE505" i="2" s="1"/>
  <c r="AF505" i="2" s="1"/>
  <c r="AG505" i="2" s="1"/>
  <c r="AB504" i="2"/>
  <c r="AE504" i="2" s="1"/>
  <c r="AF504" i="2" s="1"/>
  <c r="AG504" i="2" s="1"/>
  <c r="AB503" i="2"/>
  <c r="AE503" i="2" s="1"/>
  <c r="AF503" i="2" s="1"/>
  <c r="AG503" i="2" s="1"/>
  <c r="AB502" i="2"/>
  <c r="AE502" i="2" s="1"/>
  <c r="AF502" i="2" s="1"/>
  <c r="AG502" i="2" s="1"/>
  <c r="AB501" i="2"/>
  <c r="AE501" i="2" s="1"/>
  <c r="AF501" i="2" s="1"/>
  <c r="AG501" i="2" s="1"/>
  <c r="AB500" i="2"/>
  <c r="AE500" i="2" s="1"/>
  <c r="AF500" i="2" s="1"/>
  <c r="AG500" i="2" s="1"/>
  <c r="AB499" i="2"/>
  <c r="AE499" i="2" s="1"/>
  <c r="AF499" i="2" s="1"/>
  <c r="AG499" i="2" s="1"/>
  <c r="AB498" i="2"/>
  <c r="AE498" i="2" s="1"/>
  <c r="AF498" i="2" s="1"/>
  <c r="AG498" i="2" s="1"/>
  <c r="AB497" i="2"/>
  <c r="AE497" i="2" s="1"/>
  <c r="AF497" i="2" s="1"/>
  <c r="AG497" i="2" s="1"/>
  <c r="AB496" i="2"/>
  <c r="AE496" i="2" s="1"/>
  <c r="AF496" i="2" s="1"/>
  <c r="AG496" i="2" s="1"/>
  <c r="AB495" i="2"/>
  <c r="AE495" i="2" s="1"/>
  <c r="AF495" i="2" s="1"/>
  <c r="AG495" i="2" s="1"/>
  <c r="AB494" i="2"/>
  <c r="AE494" i="2" s="1"/>
  <c r="AF494" i="2" s="1"/>
  <c r="AG494" i="2" s="1"/>
  <c r="AB493" i="2"/>
  <c r="AE493" i="2" s="1"/>
  <c r="AF493" i="2" s="1"/>
  <c r="AG493" i="2" s="1"/>
  <c r="AB492" i="2"/>
  <c r="AE492" i="2" s="1"/>
  <c r="AF492" i="2" s="1"/>
  <c r="AG492" i="2" s="1"/>
  <c r="AB491" i="2"/>
  <c r="AE491" i="2" s="1"/>
  <c r="AF491" i="2" s="1"/>
  <c r="AG491" i="2" s="1"/>
  <c r="AB490" i="2"/>
  <c r="AE490" i="2" s="1"/>
  <c r="AF490" i="2" s="1"/>
  <c r="AG490" i="2" s="1"/>
  <c r="AB489" i="2"/>
  <c r="AE489" i="2" s="1"/>
  <c r="AF489" i="2" s="1"/>
  <c r="AG489" i="2" s="1"/>
  <c r="AB488" i="2"/>
  <c r="AE488" i="2" s="1"/>
  <c r="AF488" i="2" s="1"/>
  <c r="AG488" i="2" s="1"/>
  <c r="AB487" i="2"/>
  <c r="AE487" i="2" s="1"/>
  <c r="AF487" i="2" s="1"/>
  <c r="AG487" i="2" s="1"/>
  <c r="AB486" i="2"/>
  <c r="AE486" i="2" s="1"/>
  <c r="AF486" i="2" s="1"/>
  <c r="AG486" i="2" s="1"/>
  <c r="AB485" i="2"/>
  <c r="AE485" i="2" s="1"/>
  <c r="AF485" i="2" s="1"/>
  <c r="AG485" i="2" s="1"/>
  <c r="AB484" i="2"/>
  <c r="AE484" i="2" s="1"/>
  <c r="AF484" i="2" s="1"/>
  <c r="AG484" i="2" s="1"/>
  <c r="AB483" i="2"/>
  <c r="AE483" i="2" s="1"/>
  <c r="AF483" i="2" s="1"/>
  <c r="AG483" i="2" s="1"/>
  <c r="AB482" i="2"/>
  <c r="AE482" i="2" s="1"/>
  <c r="AF482" i="2" s="1"/>
  <c r="AG482" i="2" s="1"/>
  <c r="AB481" i="2"/>
  <c r="AE481" i="2" s="1"/>
  <c r="AF481" i="2" s="1"/>
  <c r="AG481" i="2" s="1"/>
  <c r="AB480" i="2"/>
  <c r="AE480" i="2" s="1"/>
  <c r="AF480" i="2" s="1"/>
  <c r="AG480" i="2" s="1"/>
  <c r="AB479" i="2"/>
  <c r="AE479" i="2" s="1"/>
  <c r="AF479" i="2" s="1"/>
  <c r="AG479" i="2" s="1"/>
  <c r="AB478" i="2"/>
  <c r="AE478" i="2" s="1"/>
  <c r="AF478" i="2" s="1"/>
  <c r="AG478" i="2" s="1"/>
  <c r="AB477" i="2"/>
  <c r="AE477" i="2" s="1"/>
  <c r="AF477" i="2" s="1"/>
  <c r="AG477" i="2" s="1"/>
  <c r="AB476" i="2"/>
  <c r="AE476" i="2" s="1"/>
  <c r="AF476" i="2" s="1"/>
  <c r="AG476" i="2" s="1"/>
  <c r="AB475" i="2"/>
  <c r="AE475" i="2" s="1"/>
  <c r="AF475" i="2" s="1"/>
  <c r="AG475" i="2" s="1"/>
  <c r="AB474" i="2"/>
  <c r="AE474" i="2" s="1"/>
  <c r="AF474" i="2" s="1"/>
  <c r="AG474" i="2" s="1"/>
  <c r="AB473" i="2"/>
  <c r="AE473" i="2" s="1"/>
  <c r="AF473" i="2" s="1"/>
  <c r="AG473" i="2" s="1"/>
  <c r="AB472" i="2"/>
  <c r="AE472" i="2" s="1"/>
  <c r="AF472" i="2" s="1"/>
  <c r="AG472" i="2" s="1"/>
  <c r="AB471" i="2"/>
  <c r="AE471" i="2" s="1"/>
  <c r="AF471" i="2" s="1"/>
  <c r="AG471" i="2" s="1"/>
  <c r="AB470" i="2"/>
  <c r="AE470" i="2" s="1"/>
  <c r="AF470" i="2" s="1"/>
  <c r="AG470" i="2" s="1"/>
  <c r="AB469" i="2"/>
  <c r="AE469" i="2" s="1"/>
  <c r="AF469" i="2" s="1"/>
  <c r="AG469" i="2" s="1"/>
  <c r="AB468" i="2"/>
  <c r="AE468" i="2" s="1"/>
  <c r="AF468" i="2" s="1"/>
  <c r="AG468" i="2" s="1"/>
  <c r="AB467" i="2"/>
  <c r="AE467" i="2" s="1"/>
  <c r="AF467" i="2" s="1"/>
  <c r="AG467" i="2" s="1"/>
  <c r="AB466" i="2"/>
  <c r="AE466" i="2" s="1"/>
  <c r="AF466" i="2" s="1"/>
  <c r="AG466" i="2" s="1"/>
  <c r="AB465" i="2"/>
  <c r="AE465" i="2" s="1"/>
  <c r="AF465" i="2" s="1"/>
  <c r="AG465" i="2" s="1"/>
  <c r="AB464" i="2"/>
  <c r="AE464" i="2" s="1"/>
  <c r="AF464" i="2" s="1"/>
  <c r="AG464" i="2" s="1"/>
  <c r="AB463" i="2"/>
  <c r="AE463" i="2" s="1"/>
  <c r="AF463" i="2" s="1"/>
  <c r="AG463" i="2" s="1"/>
  <c r="AB462" i="2"/>
  <c r="AE462" i="2" s="1"/>
  <c r="AF462" i="2" s="1"/>
  <c r="AG462" i="2" s="1"/>
  <c r="AB461" i="2"/>
  <c r="AE461" i="2" s="1"/>
  <c r="AF461" i="2" s="1"/>
  <c r="AG461" i="2" s="1"/>
  <c r="AB460" i="2"/>
  <c r="AE460" i="2" s="1"/>
  <c r="AF460" i="2" s="1"/>
  <c r="AG460" i="2" s="1"/>
  <c r="AB459" i="2"/>
  <c r="AE459" i="2" s="1"/>
  <c r="AF459" i="2" s="1"/>
  <c r="AG459" i="2" s="1"/>
  <c r="AB458" i="2"/>
  <c r="AE458" i="2" s="1"/>
  <c r="AF458" i="2" s="1"/>
  <c r="AG458" i="2" s="1"/>
  <c r="AB457" i="2"/>
  <c r="AE457" i="2" s="1"/>
  <c r="AF457" i="2" s="1"/>
  <c r="AG457" i="2" s="1"/>
  <c r="AB456" i="2"/>
  <c r="AE456" i="2" s="1"/>
  <c r="AF456" i="2" s="1"/>
  <c r="AG456" i="2" s="1"/>
  <c r="AB455" i="2"/>
  <c r="AE455" i="2" s="1"/>
  <c r="AF455" i="2" s="1"/>
  <c r="AG455" i="2" s="1"/>
  <c r="AB454" i="2"/>
  <c r="AE454" i="2" s="1"/>
  <c r="AF454" i="2" s="1"/>
  <c r="AG454" i="2" s="1"/>
  <c r="AB453" i="2"/>
  <c r="AE453" i="2" s="1"/>
  <c r="AF453" i="2" s="1"/>
  <c r="AG453" i="2" s="1"/>
  <c r="AB452" i="2"/>
  <c r="AE452" i="2" s="1"/>
  <c r="AF452" i="2" s="1"/>
  <c r="AG452" i="2" s="1"/>
  <c r="AB451" i="2"/>
  <c r="AE451" i="2" s="1"/>
  <c r="AF451" i="2" s="1"/>
  <c r="AG451" i="2" s="1"/>
  <c r="AB450" i="2"/>
  <c r="AE450" i="2" s="1"/>
  <c r="AF450" i="2" s="1"/>
  <c r="AG450" i="2" s="1"/>
  <c r="AB449" i="2"/>
  <c r="AE449" i="2" s="1"/>
  <c r="AF449" i="2" s="1"/>
  <c r="AG449" i="2" s="1"/>
  <c r="AB448" i="2"/>
  <c r="AE448" i="2" s="1"/>
  <c r="AF448" i="2" s="1"/>
  <c r="AG448" i="2" s="1"/>
  <c r="AB447" i="2"/>
  <c r="AE447" i="2" s="1"/>
  <c r="AF447" i="2" s="1"/>
  <c r="AG447" i="2" s="1"/>
  <c r="AB446" i="2"/>
  <c r="AE446" i="2" s="1"/>
  <c r="AF446" i="2" s="1"/>
  <c r="AG446" i="2" s="1"/>
  <c r="AB445" i="2"/>
  <c r="AE445" i="2" s="1"/>
  <c r="AF445" i="2" s="1"/>
  <c r="AG445" i="2" s="1"/>
  <c r="AB444" i="2"/>
  <c r="AE444" i="2" s="1"/>
  <c r="AF444" i="2" s="1"/>
  <c r="AG444" i="2" s="1"/>
  <c r="AB443" i="2"/>
  <c r="AE443" i="2" s="1"/>
  <c r="AF443" i="2" s="1"/>
  <c r="AG443" i="2" s="1"/>
  <c r="AB442" i="2"/>
  <c r="AE442" i="2" s="1"/>
  <c r="AF442" i="2" s="1"/>
  <c r="AG442" i="2" s="1"/>
  <c r="AB441" i="2"/>
  <c r="AE441" i="2" s="1"/>
  <c r="AF441" i="2" s="1"/>
  <c r="AG441" i="2" s="1"/>
  <c r="AB440" i="2"/>
  <c r="AE440" i="2" s="1"/>
  <c r="AF440" i="2" s="1"/>
  <c r="AG440" i="2" s="1"/>
  <c r="AB439" i="2"/>
  <c r="AE439" i="2" s="1"/>
  <c r="AF439" i="2" s="1"/>
  <c r="AG439" i="2" s="1"/>
  <c r="AB438" i="2"/>
  <c r="AE438" i="2" s="1"/>
  <c r="AF438" i="2" s="1"/>
  <c r="AG438" i="2" s="1"/>
  <c r="AB437" i="2"/>
  <c r="AE437" i="2" s="1"/>
  <c r="AF437" i="2" s="1"/>
  <c r="AG437" i="2" s="1"/>
  <c r="AB436" i="2"/>
  <c r="AE436" i="2" s="1"/>
  <c r="AF436" i="2" s="1"/>
  <c r="AG436" i="2" s="1"/>
  <c r="AB435" i="2"/>
  <c r="AE435" i="2" s="1"/>
  <c r="AF435" i="2" s="1"/>
  <c r="AG435" i="2" s="1"/>
  <c r="AB434" i="2"/>
  <c r="AE434" i="2" s="1"/>
  <c r="AF434" i="2" s="1"/>
  <c r="AG434" i="2" s="1"/>
  <c r="AB433" i="2"/>
  <c r="AE433" i="2" s="1"/>
  <c r="AF433" i="2" s="1"/>
  <c r="AG433" i="2" s="1"/>
  <c r="AB432" i="2"/>
  <c r="AE432" i="2" s="1"/>
  <c r="AF432" i="2" s="1"/>
  <c r="AG432" i="2" s="1"/>
  <c r="AB431" i="2"/>
  <c r="AE431" i="2" s="1"/>
  <c r="AF431" i="2" s="1"/>
  <c r="AG431" i="2" s="1"/>
  <c r="AB430" i="2"/>
  <c r="AE430" i="2" s="1"/>
  <c r="AF430" i="2" s="1"/>
  <c r="AG430" i="2" s="1"/>
  <c r="AB429" i="2"/>
  <c r="AE429" i="2" s="1"/>
  <c r="AF429" i="2" s="1"/>
  <c r="AG429" i="2" s="1"/>
  <c r="AB428" i="2"/>
  <c r="AE428" i="2" s="1"/>
  <c r="AF428" i="2" s="1"/>
  <c r="AG428" i="2" s="1"/>
  <c r="AB427" i="2"/>
  <c r="AE427" i="2" s="1"/>
  <c r="AF427" i="2" s="1"/>
  <c r="AG427" i="2" s="1"/>
  <c r="AB426" i="2"/>
  <c r="AE426" i="2" s="1"/>
  <c r="AF426" i="2" s="1"/>
  <c r="AG426" i="2" s="1"/>
  <c r="AB425" i="2"/>
  <c r="AE425" i="2" s="1"/>
  <c r="AF425" i="2" s="1"/>
  <c r="AG425" i="2" s="1"/>
  <c r="AB424" i="2"/>
  <c r="AE424" i="2" s="1"/>
  <c r="AF424" i="2" s="1"/>
  <c r="AG424" i="2" s="1"/>
  <c r="AB423" i="2"/>
  <c r="AE423" i="2" s="1"/>
  <c r="AF423" i="2" s="1"/>
  <c r="AG423" i="2" s="1"/>
  <c r="AB422" i="2"/>
  <c r="AE422" i="2" s="1"/>
  <c r="AF422" i="2" s="1"/>
  <c r="AG422" i="2" s="1"/>
  <c r="AB421" i="2"/>
  <c r="AE421" i="2" s="1"/>
  <c r="AF421" i="2" s="1"/>
  <c r="AG421" i="2" s="1"/>
  <c r="AB420" i="2"/>
  <c r="AE420" i="2" s="1"/>
  <c r="AF420" i="2" s="1"/>
  <c r="AG420" i="2" s="1"/>
  <c r="AB419" i="2"/>
  <c r="AE419" i="2" s="1"/>
  <c r="AF419" i="2" s="1"/>
  <c r="AG419" i="2" s="1"/>
  <c r="AB418" i="2"/>
  <c r="AE418" i="2" s="1"/>
  <c r="AF418" i="2" s="1"/>
  <c r="AG418" i="2" s="1"/>
  <c r="AB417" i="2"/>
  <c r="AE417" i="2" s="1"/>
  <c r="AF417" i="2" s="1"/>
  <c r="AG417" i="2" s="1"/>
  <c r="AB416" i="2"/>
  <c r="AE416" i="2" s="1"/>
  <c r="AF416" i="2" s="1"/>
  <c r="AG416" i="2" s="1"/>
  <c r="AB415" i="2"/>
  <c r="AE415" i="2" s="1"/>
  <c r="AF415" i="2" s="1"/>
  <c r="AG415" i="2" s="1"/>
  <c r="AB414" i="2"/>
  <c r="AE414" i="2" s="1"/>
  <c r="AF414" i="2" s="1"/>
  <c r="AG414" i="2" s="1"/>
  <c r="AB413" i="2"/>
  <c r="AE413" i="2" s="1"/>
  <c r="AF413" i="2" s="1"/>
  <c r="AG413" i="2" s="1"/>
  <c r="AB412" i="2"/>
  <c r="AE412" i="2" s="1"/>
  <c r="AF412" i="2" s="1"/>
  <c r="AG412" i="2" s="1"/>
  <c r="AB411" i="2"/>
  <c r="AE411" i="2" s="1"/>
  <c r="AF411" i="2" s="1"/>
  <c r="AG411" i="2" s="1"/>
  <c r="AB410" i="2"/>
  <c r="AE410" i="2" s="1"/>
  <c r="AF410" i="2" s="1"/>
  <c r="AG410" i="2" s="1"/>
  <c r="AB409" i="2"/>
  <c r="AE409" i="2" s="1"/>
  <c r="AF409" i="2" s="1"/>
  <c r="AG409" i="2" s="1"/>
  <c r="AB408" i="2"/>
  <c r="AE408" i="2" s="1"/>
  <c r="AF408" i="2" s="1"/>
  <c r="AG408" i="2" s="1"/>
  <c r="AB407" i="2"/>
  <c r="AE407" i="2" s="1"/>
  <c r="AF407" i="2" s="1"/>
  <c r="AG407" i="2" s="1"/>
  <c r="AB406" i="2"/>
  <c r="AE406" i="2" s="1"/>
  <c r="AF406" i="2" s="1"/>
  <c r="AG406" i="2" s="1"/>
  <c r="AB405" i="2"/>
  <c r="AE405" i="2" s="1"/>
  <c r="AF405" i="2" s="1"/>
  <c r="AG405" i="2" s="1"/>
  <c r="AB404" i="2"/>
  <c r="AE404" i="2" s="1"/>
  <c r="AF404" i="2" s="1"/>
  <c r="AG404" i="2" s="1"/>
  <c r="AB403" i="2"/>
  <c r="AE403" i="2" s="1"/>
  <c r="AF403" i="2" s="1"/>
  <c r="AG403" i="2" s="1"/>
  <c r="AB402" i="2"/>
  <c r="AE402" i="2" s="1"/>
  <c r="AF402" i="2" s="1"/>
  <c r="AG402" i="2" s="1"/>
  <c r="AB401" i="2"/>
  <c r="AE401" i="2" s="1"/>
  <c r="AF401" i="2" s="1"/>
  <c r="AG401" i="2" s="1"/>
  <c r="AB400" i="2"/>
  <c r="AE400" i="2" s="1"/>
  <c r="AF400" i="2" s="1"/>
  <c r="AG400" i="2" s="1"/>
  <c r="AB399" i="2"/>
  <c r="AE399" i="2" s="1"/>
  <c r="AF399" i="2" s="1"/>
  <c r="AG399" i="2" s="1"/>
  <c r="AB398" i="2"/>
  <c r="AE398" i="2" s="1"/>
  <c r="AF398" i="2" s="1"/>
  <c r="AG398" i="2" s="1"/>
  <c r="AB397" i="2"/>
  <c r="AE397" i="2" s="1"/>
  <c r="AF397" i="2" s="1"/>
  <c r="AG397" i="2" s="1"/>
  <c r="AB396" i="2"/>
  <c r="AE396" i="2" s="1"/>
  <c r="AF396" i="2" s="1"/>
  <c r="AG396" i="2" s="1"/>
  <c r="AB395" i="2"/>
  <c r="AE395" i="2" s="1"/>
  <c r="AF395" i="2" s="1"/>
  <c r="AG395" i="2" s="1"/>
  <c r="AB394" i="2"/>
  <c r="AE394" i="2" s="1"/>
  <c r="AF394" i="2" s="1"/>
  <c r="AG394" i="2" s="1"/>
  <c r="AB393" i="2"/>
  <c r="AE393" i="2" s="1"/>
  <c r="AF393" i="2" s="1"/>
  <c r="AG393" i="2" s="1"/>
  <c r="AB392" i="2"/>
  <c r="AE392" i="2" s="1"/>
  <c r="AF392" i="2" s="1"/>
  <c r="AG392" i="2" s="1"/>
  <c r="AB391" i="2"/>
  <c r="AE391" i="2" s="1"/>
  <c r="AF391" i="2" s="1"/>
  <c r="AG391" i="2" s="1"/>
  <c r="AB390" i="2"/>
  <c r="AE390" i="2" s="1"/>
  <c r="AF390" i="2" s="1"/>
  <c r="AG390" i="2" s="1"/>
  <c r="AB389" i="2"/>
  <c r="AE389" i="2" s="1"/>
  <c r="AF389" i="2" s="1"/>
  <c r="AG389" i="2" s="1"/>
  <c r="AB388" i="2"/>
  <c r="AE388" i="2" s="1"/>
  <c r="AF388" i="2" s="1"/>
  <c r="AG388" i="2" s="1"/>
  <c r="AB387" i="2"/>
  <c r="AE387" i="2" s="1"/>
  <c r="AF387" i="2" s="1"/>
  <c r="AG387" i="2" s="1"/>
  <c r="AB386" i="2"/>
  <c r="AE386" i="2" s="1"/>
  <c r="AF386" i="2" s="1"/>
  <c r="AG386" i="2" s="1"/>
  <c r="AB385" i="2"/>
  <c r="AE385" i="2" s="1"/>
  <c r="AF385" i="2" s="1"/>
  <c r="AG385" i="2" s="1"/>
  <c r="AB384" i="2"/>
  <c r="AE384" i="2" s="1"/>
  <c r="AF384" i="2" s="1"/>
  <c r="AG384" i="2" s="1"/>
  <c r="AB383" i="2"/>
  <c r="AE383" i="2" s="1"/>
  <c r="AF383" i="2" s="1"/>
  <c r="AG383" i="2" s="1"/>
  <c r="AB382" i="2"/>
  <c r="AE382" i="2" s="1"/>
  <c r="AF382" i="2" s="1"/>
  <c r="AG382" i="2" s="1"/>
  <c r="AB381" i="2"/>
  <c r="AE381" i="2" s="1"/>
  <c r="AF381" i="2" s="1"/>
  <c r="AG381" i="2" s="1"/>
  <c r="AB380" i="2"/>
  <c r="AE380" i="2" s="1"/>
  <c r="AF380" i="2" s="1"/>
  <c r="AG380" i="2" s="1"/>
  <c r="AB379" i="2"/>
  <c r="AE379" i="2" s="1"/>
  <c r="AF379" i="2" s="1"/>
  <c r="AG379" i="2" s="1"/>
  <c r="AB378" i="2"/>
  <c r="AE378" i="2" s="1"/>
  <c r="AF378" i="2" s="1"/>
  <c r="AG378" i="2" s="1"/>
  <c r="AB377" i="2"/>
  <c r="AE377" i="2" s="1"/>
  <c r="AF377" i="2" s="1"/>
  <c r="AG377" i="2" s="1"/>
  <c r="AB376" i="2"/>
  <c r="AE376" i="2" s="1"/>
  <c r="AF376" i="2" s="1"/>
  <c r="AG376" i="2" s="1"/>
  <c r="AB375" i="2"/>
  <c r="AE375" i="2" s="1"/>
  <c r="AF375" i="2" s="1"/>
  <c r="AG375" i="2" s="1"/>
  <c r="AB374" i="2"/>
  <c r="AE374" i="2" s="1"/>
  <c r="AF374" i="2" s="1"/>
  <c r="AG374" i="2" s="1"/>
  <c r="AB373" i="2"/>
  <c r="AE373" i="2" s="1"/>
  <c r="AF373" i="2" s="1"/>
  <c r="AG373" i="2" s="1"/>
  <c r="AB372" i="2"/>
  <c r="AE372" i="2" s="1"/>
  <c r="AF372" i="2" s="1"/>
  <c r="AG372" i="2" s="1"/>
  <c r="AB371" i="2"/>
  <c r="AE371" i="2" s="1"/>
  <c r="AF371" i="2" s="1"/>
  <c r="AG371" i="2" s="1"/>
  <c r="AB370" i="2"/>
  <c r="AE370" i="2" s="1"/>
  <c r="AF370" i="2" s="1"/>
  <c r="AG370" i="2" s="1"/>
  <c r="AB369" i="2"/>
  <c r="AE369" i="2" s="1"/>
  <c r="AF369" i="2" s="1"/>
  <c r="AG369" i="2" s="1"/>
  <c r="AB368" i="2"/>
  <c r="AE368" i="2" s="1"/>
  <c r="AF368" i="2" s="1"/>
  <c r="AG368" i="2" s="1"/>
  <c r="AB367" i="2"/>
  <c r="AE367" i="2" s="1"/>
  <c r="AF367" i="2" s="1"/>
  <c r="AG367" i="2" s="1"/>
  <c r="AB366" i="2"/>
  <c r="AE366" i="2" s="1"/>
  <c r="AF366" i="2" s="1"/>
  <c r="AG366" i="2" s="1"/>
  <c r="AB365" i="2"/>
  <c r="AE365" i="2" s="1"/>
  <c r="AF365" i="2" s="1"/>
  <c r="AG365" i="2" s="1"/>
  <c r="AB364" i="2"/>
  <c r="AE364" i="2" s="1"/>
  <c r="AF364" i="2" s="1"/>
  <c r="AG364" i="2" s="1"/>
  <c r="AB363" i="2"/>
  <c r="AE363" i="2" s="1"/>
  <c r="AF363" i="2" s="1"/>
  <c r="AG363" i="2" s="1"/>
  <c r="AB362" i="2"/>
  <c r="AE362" i="2" s="1"/>
  <c r="AF362" i="2" s="1"/>
  <c r="AG362" i="2" s="1"/>
  <c r="AB361" i="2"/>
  <c r="AE361" i="2" s="1"/>
  <c r="AF361" i="2" s="1"/>
  <c r="AG361" i="2" s="1"/>
  <c r="AB360" i="2"/>
  <c r="AE360" i="2" s="1"/>
  <c r="AF360" i="2" s="1"/>
  <c r="AG360" i="2" s="1"/>
  <c r="AB359" i="2"/>
  <c r="AE359" i="2" s="1"/>
  <c r="AF359" i="2" s="1"/>
  <c r="AG359" i="2" s="1"/>
  <c r="AB358" i="2"/>
  <c r="AE358" i="2" s="1"/>
  <c r="AF358" i="2" s="1"/>
  <c r="AG358" i="2" s="1"/>
  <c r="AB357" i="2"/>
  <c r="AE357" i="2" s="1"/>
  <c r="AF357" i="2" s="1"/>
  <c r="AG357" i="2" s="1"/>
  <c r="AB356" i="2"/>
  <c r="AE356" i="2" s="1"/>
  <c r="AF356" i="2" s="1"/>
  <c r="AG356" i="2" s="1"/>
  <c r="AB355" i="2"/>
  <c r="AE355" i="2" s="1"/>
  <c r="AF355" i="2" s="1"/>
  <c r="AG355" i="2" s="1"/>
  <c r="AB354" i="2"/>
  <c r="AE354" i="2" s="1"/>
  <c r="AF354" i="2" s="1"/>
  <c r="AG354" i="2" s="1"/>
  <c r="AB353" i="2"/>
  <c r="AE353" i="2" s="1"/>
  <c r="AF353" i="2" s="1"/>
  <c r="AG353" i="2" s="1"/>
  <c r="AB352" i="2"/>
  <c r="AE352" i="2" s="1"/>
  <c r="AF352" i="2" s="1"/>
  <c r="AG352" i="2" s="1"/>
  <c r="AB351" i="2"/>
  <c r="AE351" i="2" s="1"/>
  <c r="AF351" i="2" s="1"/>
  <c r="AG351" i="2" s="1"/>
  <c r="AB350" i="2"/>
  <c r="AE350" i="2" s="1"/>
  <c r="AF350" i="2" s="1"/>
  <c r="AG350" i="2" s="1"/>
  <c r="AB349" i="2"/>
  <c r="AE349" i="2" s="1"/>
  <c r="AF349" i="2" s="1"/>
  <c r="AG349" i="2" s="1"/>
  <c r="AB348" i="2"/>
  <c r="AE348" i="2" s="1"/>
  <c r="AF348" i="2" s="1"/>
  <c r="AG348" i="2" s="1"/>
  <c r="AB347" i="2"/>
  <c r="AE347" i="2" s="1"/>
  <c r="AF347" i="2" s="1"/>
  <c r="AG347" i="2" s="1"/>
  <c r="AB346" i="2"/>
  <c r="AE346" i="2" s="1"/>
  <c r="AF346" i="2" s="1"/>
  <c r="AG346" i="2" s="1"/>
  <c r="AB345" i="2"/>
  <c r="AE345" i="2" s="1"/>
  <c r="AF345" i="2" s="1"/>
  <c r="AG345" i="2" s="1"/>
  <c r="AB344" i="2"/>
  <c r="AE344" i="2" s="1"/>
  <c r="AF344" i="2" s="1"/>
  <c r="AG344" i="2" s="1"/>
  <c r="AB343" i="2"/>
  <c r="AE343" i="2" s="1"/>
  <c r="AF343" i="2" s="1"/>
  <c r="AG343" i="2" s="1"/>
  <c r="AB342" i="2"/>
  <c r="AE342" i="2" s="1"/>
  <c r="AF342" i="2" s="1"/>
  <c r="AG342" i="2" s="1"/>
  <c r="AB341" i="2"/>
  <c r="AE341" i="2" s="1"/>
  <c r="AF341" i="2" s="1"/>
  <c r="AG341" i="2" s="1"/>
  <c r="AB340" i="2"/>
  <c r="AE340" i="2" s="1"/>
  <c r="AF340" i="2" s="1"/>
  <c r="AG340" i="2" s="1"/>
  <c r="AB339" i="2"/>
  <c r="AE339" i="2" s="1"/>
  <c r="AF339" i="2" s="1"/>
  <c r="AG339" i="2" s="1"/>
  <c r="AB338" i="2"/>
  <c r="AE338" i="2" s="1"/>
  <c r="AF338" i="2" s="1"/>
  <c r="AG338" i="2" s="1"/>
  <c r="AB337" i="2"/>
  <c r="AE337" i="2" s="1"/>
  <c r="AF337" i="2" s="1"/>
  <c r="AG337" i="2" s="1"/>
  <c r="AB336" i="2"/>
  <c r="AE336" i="2" s="1"/>
  <c r="AF336" i="2" s="1"/>
  <c r="AG336" i="2" s="1"/>
  <c r="AB335" i="2"/>
  <c r="AE335" i="2" s="1"/>
  <c r="AF335" i="2" s="1"/>
  <c r="AG335" i="2" s="1"/>
  <c r="AB334" i="2"/>
  <c r="AE334" i="2" s="1"/>
  <c r="AF334" i="2" s="1"/>
  <c r="AG334" i="2" s="1"/>
  <c r="AB333" i="2"/>
  <c r="AE333" i="2" s="1"/>
  <c r="AF333" i="2" s="1"/>
  <c r="AG333" i="2" s="1"/>
  <c r="AB332" i="2"/>
  <c r="AE332" i="2" s="1"/>
  <c r="AF332" i="2" s="1"/>
  <c r="AG332" i="2" s="1"/>
  <c r="AB331" i="2"/>
  <c r="AE331" i="2" s="1"/>
  <c r="AF331" i="2" s="1"/>
  <c r="AG331" i="2" s="1"/>
  <c r="AB330" i="2"/>
  <c r="AE330" i="2" s="1"/>
  <c r="AF330" i="2" s="1"/>
  <c r="AG330" i="2" s="1"/>
  <c r="AB329" i="2"/>
  <c r="AE329" i="2" s="1"/>
  <c r="AF329" i="2" s="1"/>
  <c r="AG329" i="2" s="1"/>
  <c r="AB328" i="2"/>
  <c r="AE328" i="2" s="1"/>
  <c r="AF328" i="2" s="1"/>
  <c r="AG328" i="2" s="1"/>
  <c r="AB327" i="2"/>
  <c r="AE327" i="2" s="1"/>
  <c r="AF327" i="2" s="1"/>
  <c r="AG327" i="2" s="1"/>
  <c r="AB326" i="2"/>
  <c r="AE326" i="2" s="1"/>
  <c r="AF326" i="2" s="1"/>
  <c r="AG326" i="2" s="1"/>
  <c r="AB325" i="2"/>
  <c r="AE325" i="2" s="1"/>
  <c r="AF325" i="2" s="1"/>
  <c r="AG325" i="2" s="1"/>
  <c r="AB324" i="2"/>
  <c r="AE324" i="2" s="1"/>
  <c r="AF324" i="2" s="1"/>
  <c r="AG324" i="2" s="1"/>
  <c r="AB323" i="2"/>
  <c r="AE323" i="2" s="1"/>
  <c r="AF323" i="2" s="1"/>
  <c r="AG323" i="2" s="1"/>
  <c r="AB322" i="2"/>
  <c r="AE322" i="2" s="1"/>
  <c r="AF322" i="2" s="1"/>
  <c r="AG322" i="2" s="1"/>
  <c r="AB321" i="2"/>
  <c r="AE321" i="2" s="1"/>
  <c r="AF321" i="2" s="1"/>
  <c r="AG321" i="2" s="1"/>
  <c r="AB320" i="2"/>
  <c r="AE320" i="2" s="1"/>
  <c r="AF320" i="2" s="1"/>
  <c r="AG320" i="2" s="1"/>
  <c r="AB319" i="2"/>
  <c r="AE319" i="2" s="1"/>
  <c r="AF319" i="2" s="1"/>
  <c r="AG319" i="2" s="1"/>
  <c r="AB318" i="2"/>
  <c r="AE318" i="2" s="1"/>
  <c r="AF318" i="2" s="1"/>
  <c r="AG318" i="2" s="1"/>
  <c r="AB317" i="2"/>
  <c r="AE317" i="2" s="1"/>
  <c r="AF317" i="2" s="1"/>
  <c r="AG317" i="2" s="1"/>
  <c r="AB316" i="2"/>
  <c r="AE316" i="2" s="1"/>
  <c r="AF316" i="2" s="1"/>
  <c r="AG316" i="2" s="1"/>
  <c r="AB315" i="2"/>
  <c r="AE315" i="2" s="1"/>
  <c r="AF315" i="2" s="1"/>
  <c r="AG315" i="2" s="1"/>
  <c r="AB314" i="2"/>
  <c r="AE314" i="2" s="1"/>
  <c r="AF314" i="2" s="1"/>
  <c r="AG314" i="2" s="1"/>
  <c r="AB313" i="2"/>
  <c r="AE313" i="2" s="1"/>
  <c r="AF313" i="2" s="1"/>
  <c r="AG313" i="2" s="1"/>
  <c r="AB312" i="2"/>
  <c r="AE312" i="2" s="1"/>
  <c r="AF312" i="2" s="1"/>
  <c r="AG312" i="2" s="1"/>
  <c r="AB311" i="2"/>
  <c r="AE311" i="2" s="1"/>
  <c r="AF311" i="2" s="1"/>
  <c r="AG311" i="2" s="1"/>
  <c r="AB310" i="2"/>
  <c r="AE310" i="2" s="1"/>
  <c r="AF310" i="2" s="1"/>
  <c r="AG310" i="2" s="1"/>
  <c r="AB309" i="2"/>
  <c r="AE309" i="2" s="1"/>
  <c r="AF309" i="2" s="1"/>
  <c r="AG309" i="2" s="1"/>
  <c r="AB308" i="2"/>
  <c r="AE308" i="2" s="1"/>
  <c r="AF308" i="2" s="1"/>
  <c r="AG308" i="2" s="1"/>
  <c r="AB307" i="2"/>
  <c r="AE307" i="2" s="1"/>
  <c r="AF307" i="2" s="1"/>
  <c r="AG307" i="2" s="1"/>
  <c r="AB306" i="2"/>
  <c r="AE306" i="2" s="1"/>
  <c r="AF306" i="2" s="1"/>
  <c r="AG306" i="2" s="1"/>
  <c r="AB305" i="2"/>
  <c r="AE305" i="2" s="1"/>
  <c r="AF305" i="2" s="1"/>
  <c r="AG305" i="2" s="1"/>
  <c r="AB304" i="2"/>
  <c r="AE304" i="2" s="1"/>
  <c r="AF304" i="2" s="1"/>
  <c r="AG304" i="2" s="1"/>
  <c r="AB303" i="2"/>
  <c r="AE303" i="2" s="1"/>
  <c r="AF303" i="2" s="1"/>
  <c r="AG303" i="2" s="1"/>
  <c r="AB302" i="2"/>
  <c r="AE302" i="2" s="1"/>
  <c r="AF302" i="2" s="1"/>
  <c r="AG302" i="2" s="1"/>
  <c r="AB301" i="2"/>
  <c r="AE301" i="2" s="1"/>
  <c r="AF301" i="2" s="1"/>
  <c r="AG301" i="2" s="1"/>
  <c r="AB300" i="2"/>
  <c r="AE300" i="2" s="1"/>
  <c r="AF300" i="2" s="1"/>
  <c r="AG300" i="2" s="1"/>
  <c r="AB299" i="2"/>
  <c r="AE299" i="2" s="1"/>
  <c r="AF299" i="2" s="1"/>
  <c r="AG299" i="2" s="1"/>
  <c r="AB298" i="2"/>
  <c r="AE298" i="2" s="1"/>
  <c r="AF298" i="2" s="1"/>
  <c r="AG298" i="2" s="1"/>
  <c r="AB297" i="2"/>
  <c r="AE297" i="2" s="1"/>
  <c r="AF297" i="2" s="1"/>
  <c r="AG297" i="2" s="1"/>
  <c r="AB296" i="2"/>
  <c r="AE296" i="2" s="1"/>
  <c r="AF296" i="2" s="1"/>
  <c r="AG296" i="2" s="1"/>
  <c r="AB295" i="2"/>
  <c r="AE295" i="2" s="1"/>
  <c r="AF295" i="2" s="1"/>
  <c r="AG295" i="2" s="1"/>
  <c r="AB294" i="2"/>
  <c r="AE294" i="2" s="1"/>
  <c r="AF294" i="2" s="1"/>
  <c r="AG294" i="2" s="1"/>
  <c r="AB293" i="2"/>
  <c r="AE293" i="2" s="1"/>
  <c r="AF293" i="2" s="1"/>
  <c r="AG293" i="2" s="1"/>
  <c r="AB292" i="2"/>
  <c r="AE292" i="2" s="1"/>
  <c r="AF292" i="2" s="1"/>
  <c r="AG292" i="2" s="1"/>
  <c r="AB291" i="2"/>
  <c r="AE291" i="2" s="1"/>
  <c r="AF291" i="2" s="1"/>
  <c r="AG291" i="2" s="1"/>
  <c r="AB290" i="2"/>
  <c r="AE290" i="2" s="1"/>
  <c r="AF290" i="2" s="1"/>
  <c r="AG290" i="2" s="1"/>
  <c r="AB289" i="2"/>
  <c r="AE289" i="2" s="1"/>
  <c r="AF289" i="2" s="1"/>
  <c r="AG289" i="2" s="1"/>
  <c r="AB288" i="2"/>
  <c r="AE288" i="2" s="1"/>
  <c r="AF288" i="2" s="1"/>
  <c r="AG288" i="2" s="1"/>
  <c r="AB287" i="2"/>
  <c r="AE287" i="2" s="1"/>
  <c r="AF287" i="2" s="1"/>
  <c r="AG287" i="2" s="1"/>
  <c r="AB286" i="2"/>
  <c r="AE286" i="2" s="1"/>
  <c r="AF286" i="2" s="1"/>
  <c r="AG286" i="2" s="1"/>
  <c r="AB285" i="2"/>
  <c r="AE285" i="2" s="1"/>
  <c r="AF285" i="2" s="1"/>
  <c r="AG285" i="2" s="1"/>
  <c r="AB284" i="2"/>
  <c r="AE284" i="2" s="1"/>
  <c r="AF284" i="2" s="1"/>
  <c r="AG284" i="2" s="1"/>
  <c r="AB283" i="2"/>
  <c r="AE283" i="2" s="1"/>
  <c r="AF283" i="2" s="1"/>
  <c r="AG283" i="2" s="1"/>
  <c r="AB282" i="2"/>
  <c r="AE282" i="2" s="1"/>
  <c r="AF282" i="2" s="1"/>
  <c r="AG282" i="2" s="1"/>
  <c r="AB281" i="2"/>
  <c r="AE281" i="2" s="1"/>
  <c r="AF281" i="2" s="1"/>
  <c r="AG281" i="2" s="1"/>
  <c r="AB280" i="2"/>
  <c r="AE280" i="2" s="1"/>
  <c r="AF280" i="2" s="1"/>
  <c r="AG280" i="2" s="1"/>
  <c r="AB279" i="2"/>
  <c r="AE279" i="2" s="1"/>
  <c r="AF279" i="2" s="1"/>
  <c r="AG279" i="2" s="1"/>
  <c r="AB278" i="2"/>
  <c r="AE278" i="2" s="1"/>
  <c r="AF278" i="2" s="1"/>
  <c r="AG278" i="2" s="1"/>
  <c r="AB277" i="2"/>
  <c r="AE277" i="2" s="1"/>
  <c r="AF277" i="2" s="1"/>
  <c r="AG277" i="2" s="1"/>
  <c r="AB276" i="2"/>
  <c r="AE276" i="2" s="1"/>
  <c r="AF276" i="2" s="1"/>
  <c r="AG276" i="2" s="1"/>
  <c r="AB275" i="2"/>
  <c r="AE275" i="2" s="1"/>
  <c r="AF275" i="2" s="1"/>
  <c r="AG275" i="2" s="1"/>
  <c r="AB274" i="2"/>
  <c r="AE274" i="2" s="1"/>
  <c r="AF274" i="2" s="1"/>
  <c r="AG274" i="2" s="1"/>
  <c r="AB273" i="2"/>
  <c r="AE273" i="2" s="1"/>
  <c r="AF273" i="2" s="1"/>
  <c r="AG273" i="2" s="1"/>
  <c r="AB272" i="2"/>
  <c r="AE272" i="2" s="1"/>
  <c r="AF272" i="2" s="1"/>
  <c r="AG272" i="2" s="1"/>
  <c r="AB271" i="2"/>
  <c r="AE271" i="2" s="1"/>
  <c r="AF271" i="2" s="1"/>
  <c r="AG271" i="2" s="1"/>
  <c r="AB270" i="2"/>
  <c r="AE270" i="2" s="1"/>
  <c r="AF270" i="2" s="1"/>
  <c r="AG270" i="2" s="1"/>
  <c r="AB269" i="2"/>
  <c r="AE269" i="2" s="1"/>
  <c r="AF269" i="2" s="1"/>
  <c r="AG269" i="2" s="1"/>
  <c r="AB268" i="2"/>
  <c r="AE268" i="2" s="1"/>
  <c r="AF268" i="2" s="1"/>
  <c r="AG268" i="2" s="1"/>
  <c r="AB267" i="2"/>
  <c r="AE267" i="2" s="1"/>
  <c r="AF267" i="2" s="1"/>
  <c r="AG267" i="2" s="1"/>
  <c r="AB266" i="2"/>
  <c r="AE266" i="2" s="1"/>
  <c r="AF266" i="2" s="1"/>
  <c r="AG266" i="2" s="1"/>
  <c r="AB265" i="2"/>
  <c r="AE265" i="2" s="1"/>
  <c r="AF265" i="2" s="1"/>
  <c r="AG265" i="2" s="1"/>
  <c r="AB264" i="2"/>
  <c r="AE264" i="2" s="1"/>
  <c r="AF264" i="2" s="1"/>
  <c r="AG264" i="2" s="1"/>
  <c r="AB263" i="2"/>
  <c r="AE263" i="2" s="1"/>
  <c r="AF263" i="2" s="1"/>
  <c r="AG263" i="2" s="1"/>
  <c r="AB262" i="2"/>
  <c r="AE262" i="2" s="1"/>
  <c r="AF262" i="2" s="1"/>
  <c r="AG262" i="2" s="1"/>
  <c r="AB261" i="2"/>
  <c r="AE261" i="2" s="1"/>
  <c r="AF261" i="2" s="1"/>
  <c r="AG261" i="2" s="1"/>
  <c r="AB260" i="2"/>
  <c r="AE260" i="2" s="1"/>
  <c r="AF260" i="2" s="1"/>
  <c r="AG260" i="2" s="1"/>
  <c r="AB259" i="2"/>
  <c r="AE259" i="2" s="1"/>
  <c r="AF259" i="2" s="1"/>
  <c r="AG259" i="2" s="1"/>
  <c r="AB258" i="2"/>
  <c r="AE258" i="2" s="1"/>
  <c r="AF258" i="2" s="1"/>
  <c r="AG258" i="2" s="1"/>
  <c r="AB257" i="2"/>
  <c r="AE257" i="2" s="1"/>
  <c r="AF257" i="2" s="1"/>
  <c r="AG257" i="2" s="1"/>
  <c r="AB256" i="2"/>
  <c r="AE256" i="2" s="1"/>
  <c r="AF256" i="2" s="1"/>
  <c r="AG256" i="2" s="1"/>
  <c r="AB255" i="2"/>
  <c r="AE255" i="2" s="1"/>
  <c r="AF255" i="2" s="1"/>
  <c r="AG255" i="2" s="1"/>
  <c r="AB254" i="2"/>
  <c r="AE254" i="2" s="1"/>
  <c r="AF254" i="2" s="1"/>
  <c r="AG254" i="2" s="1"/>
  <c r="AB253" i="2"/>
  <c r="AE253" i="2" s="1"/>
  <c r="AF253" i="2" s="1"/>
  <c r="AG253" i="2" s="1"/>
  <c r="AB252" i="2"/>
  <c r="AE252" i="2" s="1"/>
  <c r="AF252" i="2" s="1"/>
  <c r="AG252" i="2" s="1"/>
  <c r="AB251" i="2"/>
  <c r="AE251" i="2" s="1"/>
  <c r="AF251" i="2" s="1"/>
  <c r="AG251" i="2" s="1"/>
  <c r="AB250" i="2"/>
  <c r="AE250" i="2" s="1"/>
  <c r="AF250" i="2" s="1"/>
  <c r="AG250" i="2" s="1"/>
  <c r="AB249" i="2"/>
  <c r="AE249" i="2" s="1"/>
  <c r="AF249" i="2" s="1"/>
  <c r="AG249" i="2" s="1"/>
  <c r="AB248" i="2"/>
  <c r="AE248" i="2" s="1"/>
  <c r="AF248" i="2" s="1"/>
  <c r="AG248" i="2" s="1"/>
  <c r="AB247" i="2"/>
  <c r="AE247" i="2" s="1"/>
  <c r="AF247" i="2" s="1"/>
  <c r="AG247" i="2" s="1"/>
  <c r="AB246" i="2"/>
  <c r="AE246" i="2" s="1"/>
  <c r="AF246" i="2" s="1"/>
  <c r="AG246" i="2" s="1"/>
  <c r="AB245" i="2"/>
  <c r="AE245" i="2" s="1"/>
  <c r="AF245" i="2" s="1"/>
  <c r="AG245" i="2" s="1"/>
  <c r="AB244" i="2"/>
  <c r="AE244" i="2" s="1"/>
  <c r="AF244" i="2" s="1"/>
  <c r="AG244" i="2" s="1"/>
  <c r="AB243" i="2"/>
  <c r="AE243" i="2" s="1"/>
  <c r="AF243" i="2" s="1"/>
  <c r="AG243" i="2" s="1"/>
  <c r="AB242" i="2"/>
  <c r="AE242" i="2" s="1"/>
  <c r="AF242" i="2" s="1"/>
  <c r="AG242" i="2" s="1"/>
  <c r="AB241" i="2"/>
  <c r="AE241" i="2" s="1"/>
  <c r="AF241" i="2" s="1"/>
  <c r="AG241" i="2" s="1"/>
  <c r="AB240" i="2"/>
  <c r="AE240" i="2" s="1"/>
  <c r="AF240" i="2" s="1"/>
  <c r="AG240" i="2" s="1"/>
  <c r="AB239" i="2"/>
  <c r="AE239" i="2" s="1"/>
  <c r="AF239" i="2" s="1"/>
  <c r="AG239" i="2" s="1"/>
  <c r="AB238" i="2"/>
  <c r="AE238" i="2" s="1"/>
  <c r="AF238" i="2" s="1"/>
  <c r="AG238" i="2" s="1"/>
  <c r="AB237" i="2"/>
  <c r="AE237" i="2" s="1"/>
  <c r="AF237" i="2" s="1"/>
  <c r="AG237" i="2" s="1"/>
  <c r="AB236" i="2"/>
  <c r="AE236" i="2" s="1"/>
  <c r="AF236" i="2" s="1"/>
  <c r="AG236" i="2" s="1"/>
  <c r="AB235" i="2"/>
  <c r="AE235" i="2" s="1"/>
  <c r="AF235" i="2" s="1"/>
  <c r="AG235" i="2" s="1"/>
  <c r="AB234" i="2"/>
  <c r="AE234" i="2" s="1"/>
  <c r="AF234" i="2" s="1"/>
  <c r="AG234" i="2" s="1"/>
  <c r="AB233" i="2"/>
  <c r="AE233" i="2" s="1"/>
  <c r="AF233" i="2" s="1"/>
  <c r="AG233" i="2" s="1"/>
  <c r="AB232" i="2"/>
  <c r="AE232" i="2" s="1"/>
  <c r="AF232" i="2" s="1"/>
  <c r="AG232" i="2" s="1"/>
  <c r="AB231" i="2"/>
  <c r="AE231" i="2" s="1"/>
  <c r="AF231" i="2" s="1"/>
  <c r="AG231" i="2" s="1"/>
  <c r="AB230" i="2"/>
  <c r="AE230" i="2" s="1"/>
  <c r="AF230" i="2" s="1"/>
  <c r="AG230" i="2" s="1"/>
  <c r="AB229" i="2"/>
  <c r="AE229" i="2" s="1"/>
  <c r="AF229" i="2" s="1"/>
  <c r="AG229" i="2" s="1"/>
  <c r="AB228" i="2"/>
  <c r="AE228" i="2" s="1"/>
  <c r="AF228" i="2" s="1"/>
  <c r="AG228" i="2" s="1"/>
  <c r="AB227" i="2"/>
  <c r="AE227" i="2" s="1"/>
  <c r="AF227" i="2" s="1"/>
  <c r="AG227" i="2" s="1"/>
  <c r="AB226" i="2"/>
  <c r="AE226" i="2" s="1"/>
  <c r="AF226" i="2" s="1"/>
  <c r="AG226" i="2" s="1"/>
  <c r="AB225" i="2"/>
  <c r="AE225" i="2" s="1"/>
  <c r="AF225" i="2" s="1"/>
  <c r="AG225" i="2" s="1"/>
  <c r="AB224" i="2"/>
  <c r="AE224" i="2" s="1"/>
  <c r="AF224" i="2" s="1"/>
  <c r="AG224" i="2" s="1"/>
  <c r="AB223" i="2"/>
  <c r="AE223" i="2" s="1"/>
  <c r="AF223" i="2" s="1"/>
  <c r="AG223" i="2" s="1"/>
  <c r="AB222" i="2"/>
  <c r="AE222" i="2" s="1"/>
  <c r="AF222" i="2" s="1"/>
  <c r="AG222" i="2" s="1"/>
  <c r="AB221" i="2"/>
  <c r="AE221" i="2" s="1"/>
  <c r="AF221" i="2" s="1"/>
  <c r="AG221" i="2" s="1"/>
  <c r="AB220" i="2"/>
  <c r="AE220" i="2" s="1"/>
  <c r="AF220" i="2" s="1"/>
  <c r="AG220" i="2" s="1"/>
  <c r="AB219" i="2"/>
  <c r="AE219" i="2" s="1"/>
  <c r="AF219" i="2" s="1"/>
  <c r="AG219" i="2" s="1"/>
  <c r="AB218" i="2"/>
  <c r="AE218" i="2" s="1"/>
  <c r="AF218" i="2" s="1"/>
  <c r="AG218" i="2" s="1"/>
  <c r="AB217" i="2"/>
  <c r="AE217" i="2" s="1"/>
  <c r="AF217" i="2" s="1"/>
  <c r="AG217" i="2" s="1"/>
  <c r="AB216" i="2"/>
  <c r="AE216" i="2" s="1"/>
  <c r="AF216" i="2" s="1"/>
  <c r="AG216" i="2" s="1"/>
  <c r="AB215" i="2"/>
  <c r="AE215" i="2" s="1"/>
  <c r="AF215" i="2" s="1"/>
  <c r="AG215" i="2" s="1"/>
  <c r="AB214" i="2"/>
  <c r="AE214" i="2" s="1"/>
  <c r="AF214" i="2" s="1"/>
  <c r="AG214" i="2" s="1"/>
  <c r="AB213" i="2"/>
  <c r="AE213" i="2" s="1"/>
  <c r="AF213" i="2" s="1"/>
  <c r="AG213" i="2" s="1"/>
  <c r="AB212" i="2"/>
  <c r="AE212" i="2" s="1"/>
  <c r="AF212" i="2" s="1"/>
  <c r="AG212" i="2" s="1"/>
  <c r="AB211" i="2"/>
  <c r="AE211" i="2" s="1"/>
  <c r="AF211" i="2" s="1"/>
  <c r="AG211" i="2" s="1"/>
  <c r="AB210" i="2"/>
  <c r="AE210" i="2" s="1"/>
  <c r="AF210" i="2" s="1"/>
  <c r="AG210" i="2" s="1"/>
  <c r="AB209" i="2"/>
  <c r="AE209" i="2" s="1"/>
  <c r="AF209" i="2" s="1"/>
  <c r="AG209" i="2" s="1"/>
  <c r="AB208" i="2"/>
  <c r="AE208" i="2" s="1"/>
  <c r="AF208" i="2" s="1"/>
  <c r="AG208" i="2" s="1"/>
  <c r="AB207" i="2"/>
  <c r="AE207" i="2" s="1"/>
  <c r="AF207" i="2" s="1"/>
  <c r="AG207" i="2" s="1"/>
  <c r="AB206" i="2"/>
  <c r="AE206" i="2" s="1"/>
  <c r="AF206" i="2" s="1"/>
  <c r="AG206" i="2" s="1"/>
  <c r="AB205" i="2"/>
  <c r="AE205" i="2" s="1"/>
  <c r="AF205" i="2" s="1"/>
  <c r="AG205" i="2" s="1"/>
  <c r="AB204" i="2"/>
  <c r="AE204" i="2" s="1"/>
  <c r="AF204" i="2" s="1"/>
  <c r="AG204" i="2" s="1"/>
  <c r="AB203" i="2"/>
  <c r="AE203" i="2" s="1"/>
  <c r="AF203" i="2" s="1"/>
  <c r="AG203" i="2" s="1"/>
  <c r="AB202" i="2"/>
  <c r="AE202" i="2" s="1"/>
  <c r="AF202" i="2" s="1"/>
  <c r="AG202" i="2" s="1"/>
  <c r="AB201" i="2"/>
  <c r="AE201" i="2" s="1"/>
  <c r="AF201" i="2" s="1"/>
  <c r="AG201" i="2" s="1"/>
  <c r="AB200" i="2"/>
  <c r="AE200" i="2" s="1"/>
  <c r="AF200" i="2" s="1"/>
  <c r="AG200" i="2" s="1"/>
  <c r="AB199" i="2"/>
  <c r="AE199" i="2" s="1"/>
  <c r="AF199" i="2" s="1"/>
  <c r="AG199" i="2" s="1"/>
  <c r="AB198" i="2"/>
  <c r="AE198" i="2" s="1"/>
  <c r="AF198" i="2" s="1"/>
  <c r="AG198" i="2" s="1"/>
  <c r="AB197" i="2"/>
  <c r="AE197" i="2" s="1"/>
  <c r="AF197" i="2" s="1"/>
  <c r="AG197" i="2" s="1"/>
  <c r="AB196" i="2"/>
  <c r="AE196" i="2" s="1"/>
  <c r="AF196" i="2" s="1"/>
  <c r="AG196" i="2" s="1"/>
  <c r="AB195" i="2"/>
  <c r="AE195" i="2" s="1"/>
  <c r="AF195" i="2" s="1"/>
  <c r="AG195" i="2" s="1"/>
  <c r="AB194" i="2"/>
  <c r="AE194" i="2" s="1"/>
  <c r="AF194" i="2" s="1"/>
  <c r="AG194" i="2" s="1"/>
  <c r="AB193" i="2"/>
  <c r="AE193" i="2" s="1"/>
  <c r="AF193" i="2" s="1"/>
  <c r="AG193" i="2" s="1"/>
  <c r="AB192" i="2"/>
  <c r="AE192" i="2" s="1"/>
  <c r="AF192" i="2" s="1"/>
  <c r="AG192" i="2" s="1"/>
  <c r="AB191" i="2"/>
  <c r="AE191" i="2" s="1"/>
  <c r="AF191" i="2" s="1"/>
  <c r="AG191" i="2" s="1"/>
  <c r="AB190" i="2"/>
  <c r="AE190" i="2" s="1"/>
  <c r="AF190" i="2" s="1"/>
  <c r="AG190" i="2" s="1"/>
  <c r="AB189" i="2"/>
  <c r="AE189" i="2" s="1"/>
  <c r="AF189" i="2" s="1"/>
  <c r="AG189" i="2" s="1"/>
  <c r="AB188" i="2"/>
  <c r="AE188" i="2" s="1"/>
  <c r="AF188" i="2" s="1"/>
  <c r="AG188" i="2" s="1"/>
  <c r="AB187" i="2"/>
  <c r="AE187" i="2" s="1"/>
  <c r="AF187" i="2" s="1"/>
  <c r="AG187" i="2" s="1"/>
  <c r="AB186" i="2"/>
  <c r="AE186" i="2" s="1"/>
  <c r="AF186" i="2" s="1"/>
  <c r="AG186" i="2" s="1"/>
  <c r="AB185" i="2"/>
  <c r="AE185" i="2" s="1"/>
  <c r="AF185" i="2" s="1"/>
  <c r="AG185" i="2" s="1"/>
  <c r="AB184" i="2"/>
  <c r="AE184" i="2" s="1"/>
  <c r="AF184" i="2" s="1"/>
  <c r="AG184" i="2" s="1"/>
  <c r="AB183" i="2"/>
  <c r="AE183" i="2" s="1"/>
  <c r="AF183" i="2" s="1"/>
  <c r="AG183" i="2" s="1"/>
  <c r="AB182" i="2"/>
  <c r="AE182" i="2" s="1"/>
  <c r="AF182" i="2" s="1"/>
  <c r="AG182" i="2" s="1"/>
  <c r="AB181" i="2"/>
  <c r="AE181" i="2" s="1"/>
  <c r="AF181" i="2" s="1"/>
  <c r="AG181" i="2" s="1"/>
  <c r="AB180" i="2"/>
  <c r="AE180" i="2" s="1"/>
  <c r="AF180" i="2" s="1"/>
  <c r="AG180" i="2" s="1"/>
  <c r="AB179" i="2"/>
  <c r="AE179" i="2" s="1"/>
  <c r="AF179" i="2" s="1"/>
  <c r="AG179" i="2" s="1"/>
  <c r="AB178" i="2"/>
  <c r="AE178" i="2" s="1"/>
  <c r="AF178" i="2" s="1"/>
  <c r="AG178" i="2" s="1"/>
  <c r="AB177" i="2"/>
  <c r="AE177" i="2" s="1"/>
  <c r="AF177" i="2" s="1"/>
  <c r="AG177" i="2" s="1"/>
  <c r="AB176" i="2"/>
  <c r="AE176" i="2" s="1"/>
  <c r="AF176" i="2" s="1"/>
  <c r="AG176" i="2" s="1"/>
  <c r="AB175" i="2"/>
  <c r="AE175" i="2" s="1"/>
  <c r="AF175" i="2" s="1"/>
  <c r="AG175" i="2" s="1"/>
  <c r="AB174" i="2"/>
  <c r="AE174" i="2" s="1"/>
  <c r="AF174" i="2" s="1"/>
  <c r="AG174" i="2" s="1"/>
  <c r="AB173" i="2"/>
  <c r="AE173" i="2" s="1"/>
  <c r="AF173" i="2" s="1"/>
  <c r="AG173" i="2" s="1"/>
  <c r="AB172" i="2"/>
  <c r="AE172" i="2" s="1"/>
  <c r="AF172" i="2" s="1"/>
  <c r="AG172" i="2" s="1"/>
  <c r="AB171" i="2"/>
  <c r="AE171" i="2" s="1"/>
  <c r="AF171" i="2" s="1"/>
  <c r="AG171" i="2" s="1"/>
  <c r="AB170" i="2"/>
  <c r="AE170" i="2" s="1"/>
  <c r="AF170" i="2" s="1"/>
  <c r="AG170" i="2" s="1"/>
  <c r="AB169" i="2"/>
  <c r="AE169" i="2" s="1"/>
  <c r="AF169" i="2" s="1"/>
  <c r="AG169" i="2" s="1"/>
  <c r="AB168" i="2"/>
  <c r="AE168" i="2" s="1"/>
  <c r="AF168" i="2" s="1"/>
  <c r="AG168" i="2" s="1"/>
  <c r="AB167" i="2"/>
  <c r="AE167" i="2" s="1"/>
  <c r="AF167" i="2" s="1"/>
  <c r="AG167" i="2" s="1"/>
  <c r="AB166" i="2"/>
  <c r="AE166" i="2" s="1"/>
  <c r="AF166" i="2" s="1"/>
  <c r="AG166" i="2" s="1"/>
  <c r="AB165" i="2"/>
  <c r="AE165" i="2" s="1"/>
  <c r="AF165" i="2" s="1"/>
  <c r="AG165" i="2" s="1"/>
  <c r="AB164" i="2"/>
  <c r="AE164" i="2" s="1"/>
  <c r="AF164" i="2" s="1"/>
  <c r="AG164" i="2" s="1"/>
  <c r="AB163" i="2"/>
  <c r="AE163" i="2" s="1"/>
  <c r="AF163" i="2" s="1"/>
  <c r="AG163" i="2" s="1"/>
  <c r="AB162" i="2"/>
  <c r="AE162" i="2" s="1"/>
  <c r="AF162" i="2" s="1"/>
  <c r="AG162" i="2" s="1"/>
  <c r="AB161" i="2"/>
  <c r="AE161" i="2" s="1"/>
  <c r="AF161" i="2" s="1"/>
  <c r="AG161" i="2" s="1"/>
  <c r="AB160" i="2"/>
  <c r="AE160" i="2" s="1"/>
  <c r="AF160" i="2" s="1"/>
  <c r="AG160" i="2" s="1"/>
  <c r="AB159" i="2"/>
  <c r="AE159" i="2" s="1"/>
  <c r="AF159" i="2" s="1"/>
  <c r="AG159" i="2" s="1"/>
  <c r="AB158" i="2"/>
  <c r="AE158" i="2" s="1"/>
  <c r="AF158" i="2" s="1"/>
  <c r="AG158" i="2" s="1"/>
  <c r="AB157" i="2"/>
  <c r="AE157" i="2" s="1"/>
  <c r="AF157" i="2" s="1"/>
  <c r="AG157" i="2" s="1"/>
  <c r="AB156" i="2"/>
  <c r="AE156" i="2" s="1"/>
  <c r="AF156" i="2" s="1"/>
  <c r="AG156" i="2" s="1"/>
  <c r="AB155" i="2"/>
  <c r="AE155" i="2" s="1"/>
  <c r="AF155" i="2" s="1"/>
  <c r="AG155" i="2" s="1"/>
  <c r="AB154" i="2"/>
  <c r="AE154" i="2" s="1"/>
  <c r="AF154" i="2" s="1"/>
  <c r="AG154" i="2" s="1"/>
  <c r="AB153" i="2"/>
  <c r="AE153" i="2" s="1"/>
  <c r="AF153" i="2" s="1"/>
  <c r="AG153" i="2" s="1"/>
  <c r="AB152" i="2"/>
  <c r="AE152" i="2" s="1"/>
  <c r="AF152" i="2" s="1"/>
  <c r="AG152" i="2" s="1"/>
  <c r="AB151" i="2"/>
  <c r="AE151" i="2" s="1"/>
  <c r="AF151" i="2" s="1"/>
  <c r="AG151" i="2" s="1"/>
  <c r="AB150" i="2"/>
  <c r="AE150" i="2" s="1"/>
  <c r="AF150" i="2" s="1"/>
  <c r="AG150" i="2" s="1"/>
  <c r="AB149" i="2"/>
  <c r="AE149" i="2" s="1"/>
  <c r="AF149" i="2" s="1"/>
  <c r="AG149" i="2" s="1"/>
  <c r="AB148" i="2"/>
  <c r="AE148" i="2" s="1"/>
  <c r="AF148" i="2" s="1"/>
  <c r="AG148" i="2" s="1"/>
  <c r="AB147" i="2"/>
  <c r="AE147" i="2" s="1"/>
  <c r="AF147" i="2" s="1"/>
  <c r="AG147" i="2" s="1"/>
  <c r="AB146" i="2"/>
  <c r="AE146" i="2" s="1"/>
  <c r="AF146" i="2" s="1"/>
  <c r="AG146" i="2" s="1"/>
  <c r="AB145" i="2"/>
  <c r="AE145" i="2" s="1"/>
  <c r="AF145" i="2" s="1"/>
  <c r="AG145" i="2" s="1"/>
  <c r="AB144" i="2"/>
  <c r="AE144" i="2" s="1"/>
  <c r="AF144" i="2" s="1"/>
  <c r="AG144" i="2" s="1"/>
  <c r="AB143" i="2"/>
  <c r="AE143" i="2" s="1"/>
  <c r="AF143" i="2" s="1"/>
  <c r="AG143" i="2" s="1"/>
  <c r="AB142" i="2"/>
  <c r="AE142" i="2" s="1"/>
  <c r="AF142" i="2" s="1"/>
  <c r="AG142" i="2" s="1"/>
  <c r="AB141" i="2"/>
  <c r="AE141" i="2" s="1"/>
  <c r="AF141" i="2" s="1"/>
  <c r="AG141" i="2" s="1"/>
  <c r="AB140" i="2"/>
  <c r="AE140" i="2" s="1"/>
  <c r="AF140" i="2" s="1"/>
  <c r="AG140" i="2" s="1"/>
  <c r="AB139" i="2"/>
  <c r="AE139" i="2" s="1"/>
  <c r="AF139" i="2" s="1"/>
  <c r="AG139" i="2" s="1"/>
  <c r="AB138" i="2"/>
  <c r="AE138" i="2" s="1"/>
  <c r="AF138" i="2" s="1"/>
  <c r="AG138" i="2" s="1"/>
  <c r="AB137" i="2"/>
  <c r="AE137" i="2" s="1"/>
  <c r="AF137" i="2" s="1"/>
  <c r="AG137" i="2" s="1"/>
  <c r="AB136" i="2"/>
  <c r="AE136" i="2" s="1"/>
  <c r="AF136" i="2" s="1"/>
  <c r="AG136" i="2" s="1"/>
  <c r="AB135" i="2"/>
  <c r="AE135" i="2" s="1"/>
  <c r="AF135" i="2" s="1"/>
  <c r="AG135" i="2" s="1"/>
  <c r="AB134" i="2"/>
  <c r="AE134" i="2" s="1"/>
  <c r="AF134" i="2" s="1"/>
  <c r="AG134" i="2" s="1"/>
  <c r="AB133" i="2"/>
  <c r="AE133" i="2" s="1"/>
  <c r="AF133" i="2" s="1"/>
  <c r="AG133" i="2" s="1"/>
  <c r="AB132" i="2"/>
  <c r="AE132" i="2" s="1"/>
  <c r="AF132" i="2" s="1"/>
  <c r="AG132" i="2" s="1"/>
  <c r="AB131" i="2"/>
  <c r="AE131" i="2" s="1"/>
  <c r="AF131" i="2" s="1"/>
  <c r="AG131" i="2" s="1"/>
  <c r="AB130" i="2"/>
  <c r="AE130" i="2" s="1"/>
  <c r="AF130" i="2" s="1"/>
  <c r="AG130" i="2" s="1"/>
  <c r="AB129" i="2"/>
  <c r="AE129" i="2" s="1"/>
  <c r="AF129" i="2" s="1"/>
  <c r="AG129" i="2" s="1"/>
  <c r="AB128" i="2"/>
  <c r="AE128" i="2" s="1"/>
  <c r="AF128" i="2" s="1"/>
  <c r="AG128" i="2" s="1"/>
  <c r="AB127" i="2"/>
  <c r="AE127" i="2" s="1"/>
  <c r="AF127" i="2" s="1"/>
  <c r="AG127" i="2" s="1"/>
  <c r="AB126" i="2"/>
  <c r="AE126" i="2" s="1"/>
  <c r="AF126" i="2" s="1"/>
  <c r="AG126" i="2" s="1"/>
  <c r="AB125" i="2"/>
  <c r="AE125" i="2" s="1"/>
  <c r="AF125" i="2" s="1"/>
  <c r="AG125" i="2" s="1"/>
  <c r="AB124" i="2"/>
  <c r="AE124" i="2" s="1"/>
  <c r="AF124" i="2" s="1"/>
  <c r="AG124" i="2" s="1"/>
  <c r="AB123" i="2"/>
  <c r="AE123" i="2" s="1"/>
  <c r="AF123" i="2" s="1"/>
  <c r="AG123" i="2" s="1"/>
  <c r="AB122" i="2"/>
  <c r="AE122" i="2" s="1"/>
  <c r="AF122" i="2" s="1"/>
  <c r="AG122" i="2" s="1"/>
  <c r="AB121" i="2"/>
  <c r="AE121" i="2" s="1"/>
  <c r="AF121" i="2" s="1"/>
  <c r="AG121" i="2" s="1"/>
  <c r="AB120" i="2"/>
  <c r="AE120" i="2" s="1"/>
  <c r="AF120" i="2" s="1"/>
  <c r="AG120" i="2" s="1"/>
  <c r="AB119" i="2"/>
  <c r="AE119" i="2" s="1"/>
  <c r="AF119" i="2" s="1"/>
  <c r="AG119" i="2" s="1"/>
  <c r="AB118" i="2"/>
  <c r="AE118" i="2" s="1"/>
  <c r="AF118" i="2" s="1"/>
  <c r="AG118" i="2" s="1"/>
  <c r="AB117" i="2"/>
  <c r="AE117" i="2" s="1"/>
  <c r="AF117" i="2" s="1"/>
  <c r="AG117" i="2" s="1"/>
  <c r="AB116" i="2"/>
  <c r="AE116" i="2" s="1"/>
  <c r="AF116" i="2" s="1"/>
  <c r="AG116" i="2" s="1"/>
  <c r="AB115" i="2"/>
  <c r="AE115" i="2" s="1"/>
  <c r="AF115" i="2" s="1"/>
  <c r="AG115" i="2" s="1"/>
  <c r="AB114" i="2"/>
  <c r="AE114" i="2" s="1"/>
  <c r="AF114" i="2" s="1"/>
  <c r="AG114" i="2" s="1"/>
  <c r="AB113" i="2"/>
  <c r="AE113" i="2" s="1"/>
  <c r="AF113" i="2" s="1"/>
  <c r="AG113" i="2" s="1"/>
  <c r="AB112" i="2"/>
  <c r="AE112" i="2" s="1"/>
  <c r="AF112" i="2" s="1"/>
  <c r="AG112" i="2" s="1"/>
  <c r="AB111" i="2"/>
  <c r="AE111" i="2" s="1"/>
  <c r="AF111" i="2" s="1"/>
  <c r="AG111" i="2" s="1"/>
  <c r="AB110" i="2"/>
  <c r="AE110" i="2" s="1"/>
  <c r="AF110" i="2" s="1"/>
  <c r="AG110" i="2" s="1"/>
  <c r="AB109" i="2"/>
  <c r="AE109" i="2" s="1"/>
  <c r="AF109" i="2" s="1"/>
  <c r="AG109" i="2" s="1"/>
  <c r="AB108" i="2"/>
  <c r="AE108" i="2" s="1"/>
  <c r="AF108" i="2" s="1"/>
  <c r="AG108" i="2" s="1"/>
  <c r="AB107" i="2"/>
  <c r="AE107" i="2" s="1"/>
  <c r="AF107" i="2" s="1"/>
  <c r="AG107" i="2" s="1"/>
  <c r="AB106" i="2"/>
  <c r="AE106" i="2" s="1"/>
  <c r="AF106" i="2" s="1"/>
  <c r="AG106" i="2" s="1"/>
  <c r="AB105" i="2"/>
  <c r="AE105" i="2" s="1"/>
  <c r="AF105" i="2" s="1"/>
  <c r="AG105" i="2" s="1"/>
  <c r="AB104" i="2"/>
  <c r="AE104" i="2" s="1"/>
  <c r="AF104" i="2" s="1"/>
  <c r="AG104" i="2" s="1"/>
  <c r="AB103" i="2"/>
  <c r="AE103" i="2" s="1"/>
  <c r="AF103" i="2" s="1"/>
  <c r="AG103" i="2" s="1"/>
  <c r="AB102" i="2"/>
  <c r="AE102" i="2" s="1"/>
  <c r="AF102" i="2" s="1"/>
  <c r="AG102" i="2" s="1"/>
  <c r="AB101" i="2"/>
  <c r="AE101" i="2" s="1"/>
  <c r="AF101" i="2" s="1"/>
  <c r="AG101" i="2" s="1"/>
  <c r="AB100" i="2"/>
  <c r="AE100" i="2" s="1"/>
  <c r="AF100" i="2" s="1"/>
  <c r="AG100" i="2" s="1"/>
  <c r="AB99" i="2"/>
  <c r="AE99" i="2" s="1"/>
  <c r="AF99" i="2" s="1"/>
  <c r="AG99" i="2" s="1"/>
  <c r="AB98" i="2"/>
  <c r="AE98" i="2" s="1"/>
  <c r="AF98" i="2" s="1"/>
  <c r="AG98" i="2" s="1"/>
  <c r="AB97" i="2"/>
  <c r="AE97" i="2" s="1"/>
  <c r="AF97" i="2" s="1"/>
  <c r="AG97" i="2" s="1"/>
  <c r="AB96" i="2"/>
  <c r="AE96" i="2" s="1"/>
  <c r="AF96" i="2" s="1"/>
  <c r="AG96" i="2" s="1"/>
  <c r="AB95" i="2"/>
  <c r="AE95" i="2" s="1"/>
  <c r="AF95" i="2" s="1"/>
  <c r="AG95" i="2" s="1"/>
  <c r="AB94" i="2"/>
  <c r="AE94" i="2" s="1"/>
  <c r="AF94" i="2" s="1"/>
  <c r="AG94" i="2" s="1"/>
  <c r="AB93" i="2"/>
  <c r="AE93" i="2" s="1"/>
  <c r="AF93" i="2" s="1"/>
  <c r="AG93" i="2" s="1"/>
  <c r="AB92" i="2"/>
  <c r="AE92" i="2" s="1"/>
  <c r="AF92" i="2" s="1"/>
  <c r="AG92" i="2" s="1"/>
  <c r="AB91" i="2"/>
  <c r="AE91" i="2" s="1"/>
  <c r="AF91" i="2" s="1"/>
  <c r="AG91" i="2" s="1"/>
  <c r="AB90" i="2"/>
  <c r="AE90" i="2" s="1"/>
  <c r="AF90" i="2" s="1"/>
  <c r="AG90" i="2" s="1"/>
  <c r="AB89" i="2"/>
  <c r="AE89" i="2" s="1"/>
  <c r="AF89" i="2" s="1"/>
  <c r="AG89" i="2" s="1"/>
  <c r="AB88" i="2"/>
  <c r="AE88" i="2" s="1"/>
  <c r="AF88" i="2" s="1"/>
  <c r="AG88" i="2" s="1"/>
  <c r="AB87" i="2"/>
  <c r="AE87" i="2" s="1"/>
  <c r="AF87" i="2" s="1"/>
  <c r="AG87" i="2" s="1"/>
  <c r="AB86" i="2"/>
  <c r="AE86" i="2" s="1"/>
  <c r="AF86" i="2" s="1"/>
  <c r="AG86" i="2" s="1"/>
  <c r="AB85" i="2"/>
  <c r="AE85" i="2" s="1"/>
  <c r="AF85" i="2" s="1"/>
  <c r="AG85" i="2" s="1"/>
  <c r="AB84" i="2"/>
  <c r="AE84" i="2" s="1"/>
  <c r="AF84" i="2" s="1"/>
  <c r="AG84" i="2" s="1"/>
  <c r="AB83" i="2"/>
  <c r="AE83" i="2" s="1"/>
  <c r="AF83" i="2" s="1"/>
  <c r="AG83" i="2" s="1"/>
  <c r="AB82" i="2"/>
  <c r="AE82" i="2" s="1"/>
  <c r="AF82" i="2" s="1"/>
  <c r="AG82" i="2" s="1"/>
  <c r="AB81" i="2"/>
  <c r="AE81" i="2" s="1"/>
  <c r="AF81" i="2" s="1"/>
  <c r="AG81" i="2" s="1"/>
  <c r="AB80" i="2"/>
  <c r="AE80" i="2" s="1"/>
  <c r="AF80" i="2" s="1"/>
  <c r="AG80" i="2" s="1"/>
  <c r="AB79" i="2"/>
  <c r="AE79" i="2" s="1"/>
  <c r="AF79" i="2" s="1"/>
  <c r="AG79" i="2" s="1"/>
  <c r="AB78" i="2"/>
  <c r="AE78" i="2" s="1"/>
  <c r="AF78" i="2" s="1"/>
  <c r="AG78" i="2" s="1"/>
  <c r="AB77" i="2"/>
  <c r="AE77" i="2" s="1"/>
  <c r="AF77" i="2" s="1"/>
  <c r="AG77" i="2" s="1"/>
  <c r="AB76" i="2"/>
  <c r="AE76" i="2" s="1"/>
  <c r="AF76" i="2" s="1"/>
  <c r="AG76" i="2" s="1"/>
  <c r="AB75" i="2"/>
  <c r="AE75" i="2" s="1"/>
  <c r="AF75" i="2" s="1"/>
  <c r="AG75" i="2" s="1"/>
  <c r="AB74" i="2"/>
  <c r="AE74" i="2" s="1"/>
  <c r="AF74" i="2" s="1"/>
  <c r="AG74" i="2" s="1"/>
  <c r="AB73" i="2"/>
  <c r="AE73" i="2" s="1"/>
  <c r="AF73" i="2" s="1"/>
  <c r="AG73" i="2" s="1"/>
  <c r="AB72" i="2"/>
  <c r="AE72" i="2" s="1"/>
  <c r="AF72" i="2" s="1"/>
  <c r="AG72" i="2" s="1"/>
  <c r="AB71" i="2"/>
  <c r="AE71" i="2" s="1"/>
  <c r="AF71" i="2" s="1"/>
  <c r="AG71" i="2" s="1"/>
  <c r="AB70" i="2"/>
  <c r="AE70" i="2" s="1"/>
  <c r="AF70" i="2" s="1"/>
  <c r="AG70" i="2" s="1"/>
  <c r="AB69" i="2"/>
  <c r="AE69" i="2" s="1"/>
  <c r="AF69" i="2" s="1"/>
  <c r="AG69" i="2" s="1"/>
  <c r="AB68" i="2"/>
  <c r="AE68" i="2" s="1"/>
  <c r="AF68" i="2" s="1"/>
  <c r="AG68" i="2" s="1"/>
  <c r="AB67" i="2"/>
  <c r="AE67" i="2" s="1"/>
  <c r="AF67" i="2" s="1"/>
  <c r="AG67" i="2" s="1"/>
  <c r="AB66" i="2"/>
  <c r="AE66" i="2" s="1"/>
  <c r="AF66" i="2" s="1"/>
  <c r="AG66" i="2" s="1"/>
  <c r="AB65" i="2"/>
  <c r="AE65" i="2" s="1"/>
  <c r="AF65" i="2" s="1"/>
  <c r="AG65" i="2" s="1"/>
  <c r="AB64" i="2"/>
  <c r="AE64" i="2" s="1"/>
  <c r="AF64" i="2" s="1"/>
  <c r="AG64" i="2" s="1"/>
  <c r="AB63" i="2"/>
  <c r="AE63" i="2" s="1"/>
  <c r="AF63" i="2" s="1"/>
  <c r="AG63" i="2" s="1"/>
  <c r="AB62" i="2"/>
  <c r="AE62" i="2" s="1"/>
  <c r="AF62" i="2" s="1"/>
  <c r="AG62" i="2" s="1"/>
  <c r="AB61" i="2"/>
  <c r="AE61" i="2" s="1"/>
  <c r="AF61" i="2" s="1"/>
  <c r="AG61" i="2" s="1"/>
  <c r="AB60" i="2"/>
  <c r="AE60" i="2" s="1"/>
  <c r="AF60" i="2" s="1"/>
  <c r="AG60" i="2" s="1"/>
  <c r="AB59" i="2"/>
  <c r="AE59" i="2" s="1"/>
  <c r="AF59" i="2" s="1"/>
  <c r="AG59" i="2" s="1"/>
  <c r="AB58" i="2"/>
  <c r="AE58" i="2" s="1"/>
  <c r="AF58" i="2" s="1"/>
  <c r="AG58" i="2" s="1"/>
  <c r="AB57" i="2"/>
  <c r="AE57" i="2" s="1"/>
  <c r="AF57" i="2" s="1"/>
  <c r="AG57" i="2" s="1"/>
  <c r="AB56" i="2"/>
  <c r="AE56" i="2" s="1"/>
  <c r="AF56" i="2" s="1"/>
  <c r="AG56" i="2" s="1"/>
  <c r="AB55" i="2"/>
  <c r="AE55" i="2" s="1"/>
  <c r="AF55" i="2" s="1"/>
  <c r="AG55" i="2" s="1"/>
  <c r="AB54" i="2"/>
  <c r="AE54" i="2" s="1"/>
  <c r="AF54" i="2" s="1"/>
  <c r="AG54" i="2" s="1"/>
  <c r="AB53" i="2"/>
  <c r="AE53" i="2" s="1"/>
  <c r="AF53" i="2" s="1"/>
  <c r="AG53" i="2" s="1"/>
  <c r="AB52" i="2"/>
  <c r="AE52" i="2" s="1"/>
  <c r="AF52" i="2" s="1"/>
  <c r="AG52" i="2" s="1"/>
  <c r="AB51" i="2"/>
  <c r="AE51" i="2" s="1"/>
  <c r="AF51" i="2" s="1"/>
  <c r="AG51" i="2" s="1"/>
  <c r="AB50" i="2"/>
  <c r="AE50" i="2" s="1"/>
  <c r="AF50" i="2" s="1"/>
  <c r="AG50" i="2" s="1"/>
  <c r="AB49" i="2"/>
  <c r="AE49" i="2" s="1"/>
  <c r="AF49" i="2" s="1"/>
  <c r="AG49" i="2" s="1"/>
  <c r="AB48" i="2"/>
  <c r="AE48" i="2" s="1"/>
  <c r="AF48" i="2" s="1"/>
  <c r="AG48" i="2" s="1"/>
  <c r="AB47" i="2"/>
  <c r="AE47" i="2" s="1"/>
  <c r="AF47" i="2" s="1"/>
  <c r="AG47" i="2" s="1"/>
  <c r="AB46" i="2"/>
  <c r="AE46" i="2" s="1"/>
  <c r="AF46" i="2" s="1"/>
  <c r="AG46" i="2" s="1"/>
  <c r="AB45" i="2"/>
  <c r="AE45" i="2" s="1"/>
  <c r="AF45" i="2" s="1"/>
  <c r="AG45" i="2" s="1"/>
  <c r="AB44" i="2"/>
  <c r="AE44" i="2" s="1"/>
  <c r="AF44" i="2" s="1"/>
  <c r="AG44" i="2" s="1"/>
  <c r="AB43" i="2"/>
  <c r="AE43" i="2" s="1"/>
  <c r="AF43" i="2" s="1"/>
  <c r="AG43" i="2" s="1"/>
  <c r="AB42" i="2"/>
  <c r="AE42" i="2" s="1"/>
  <c r="AF42" i="2" s="1"/>
  <c r="AG42" i="2" s="1"/>
  <c r="AB41" i="2"/>
  <c r="AE41" i="2" s="1"/>
  <c r="AF41" i="2" s="1"/>
  <c r="AG41" i="2" s="1"/>
  <c r="AB40" i="2"/>
  <c r="AE40" i="2" s="1"/>
  <c r="AF40" i="2" s="1"/>
  <c r="AG40" i="2" s="1"/>
  <c r="AB39" i="2"/>
  <c r="AE39" i="2" s="1"/>
  <c r="AF39" i="2" s="1"/>
  <c r="AG39" i="2" s="1"/>
  <c r="AB38" i="2"/>
  <c r="AE38" i="2" s="1"/>
  <c r="AF38" i="2" s="1"/>
  <c r="AG38" i="2" s="1"/>
  <c r="AB37" i="2"/>
  <c r="AE37" i="2" s="1"/>
  <c r="AF37" i="2" s="1"/>
  <c r="AG37" i="2" s="1"/>
  <c r="AB36" i="2"/>
  <c r="AE36" i="2" s="1"/>
  <c r="AF36" i="2" s="1"/>
  <c r="AG36" i="2" s="1"/>
  <c r="AB35" i="2"/>
  <c r="AE35" i="2" s="1"/>
  <c r="AF35" i="2" s="1"/>
  <c r="AG35" i="2" s="1"/>
  <c r="AB34" i="2"/>
  <c r="AE34" i="2" s="1"/>
  <c r="AF34" i="2" s="1"/>
  <c r="AG34" i="2" s="1"/>
  <c r="AB33" i="2"/>
  <c r="AE33" i="2" s="1"/>
  <c r="AF33" i="2" s="1"/>
  <c r="AG33" i="2" s="1"/>
  <c r="AB32" i="2"/>
  <c r="AE32" i="2" s="1"/>
  <c r="AF32" i="2" s="1"/>
  <c r="AG32" i="2" s="1"/>
  <c r="AB31" i="2"/>
  <c r="AE31" i="2" s="1"/>
  <c r="AF31" i="2" s="1"/>
  <c r="AG31" i="2" s="1"/>
  <c r="AB30" i="2"/>
  <c r="AE30" i="2" s="1"/>
  <c r="AF30" i="2" s="1"/>
  <c r="AG30" i="2" s="1"/>
  <c r="AB29" i="2"/>
  <c r="AE29" i="2" s="1"/>
  <c r="AF29" i="2" s="1"/>
  <c r="AG29" i="2" s="1"/>
  <c r="AB28" i="2"/>
  <c r="AE28" i="2" s="1"/>
  <c r="AF28" i="2" s="1"/>
  <c r="AG28" i="2" s="1"/>
  <c r="AB27" i="2"/>
  <c r="AE27" i="2" s="1"/>
  <c r="AF27" i="2" s="1"/>
  <c r="AG27" i="2" s="1"/>
  <c r="AB26" i="2"/>
  <c r="AE26" i="2" s="1"/>
  <c r="AF26" i="2" s="1"/>
  <c r="AG26" i="2" s="1"/>
  <c r="AB25" i="2"/>
  <c r="AE25" i="2" s="1"/>
  <c r="AF25" i="2" s="1"/>
  <c r="AG25" i="2" s="1"/>
  <c r="AB24" i="2"/>
  <c r="AE24" i="2" s="1"/>
  <c r="AF24" i="2" s="1"/>
  <c r="AG24" i="2" s="1"/>
  <c r="AB23" i="2"/>
  <c r="AE23" i="2" s="1"/>
  <c r="AF23" i="2" s="1"/>
  <c r="AG23" i="2" s="1"/>
  <c r="AB22" i="2"/>
  <c r="AE22" i="2" s="1"/>
  <c r="AF22" i="2" s="1"/>
  <c r="AG22" i="2" s="1"/>
  <c r="AB21" i="2"/>
  <c r="AE21" i="2" s="1"/>
  <c r="AF21" i="2" s="1"/>
  <c r="AG21" i="2" s="1"/>
  <c r="AB20" i="2"/>
  <c r="AE20" i="2" s="1"/>
  <c r="AF20" i="2" s="1"/>
  <c r="AG20" i="2" s="1"/>
  <c r="AB19" i="2"/>
  <c r="AE19" i="2" s="1"/>
  <c r="AF19" i="2" s="1"/>
  <c r="AG19" i="2" s="1"/>
  <c r="AB18" i="2"/>
  <c r="AE18" i="2" s="1"/>
  <c r="AF18" i="2" s="1"/>
  <c r="AG18" i="2" s="1"/>
  <c r="AB17" i="2"/>
  <c r="AE17" i="2" s="1"/>
  <c r="AF17" i="2" s="1"/>
  <c r="AG17" i="2" s="1"/>
  <c r="AB16" i="2"/>
  <c r="AE16" i="2" s="1"/>
  <c r="AF16" i="2" s="1"/>
  <c r="AG16" i="2" s="1"/>
  <c r="AB15" i="2"/>
  <c r="AE15" i="2" s="1"/>
  <c r="AF15" i="2" s="1"/>
  <c r="AG15" i="2" s="1"/>
  <c r="AB14" i="2"/>
  <c r="AE14" i="2" s="1"/>
  <c r="AF14" i="2" s="1"/>
  <c r="AG14" i="2" s="1"/>
  <c r="AB13" i="2"/>
  <c r="AE13" i="2" s="1"/>
  <c r="AF13" i="2" s="1"/>
  <c r="AG13" i="2" s="1"/>
  <c r="AB12" i="2"/>
  <c r="AE12" i="2" s="1"/>
  <c r="AF12" i="2" s="1"/>
  <c r="AG12" i="2" s="1"/>
  <c r="AB11" i="2"/>
  <c r="AE11" i="2" s="1"/>
  <c r="AF11" i="2" s="1"/>
  <c r="AG11" i="2" s="1"/>
  <c r="AB10" i="2"/>
  <c r="AE10" i="2" s="1"/>
  <c r="AF10" i="2" s="1"/>
  <c r="AG10" i="2" s="1"/>
  <c r="AB9" i="2"/>
  <c r="AE9" i="2" s="1"/>
  <c r="AF9" i="2" s="1"/>
  <c r="AG9" i="2" s="1"/>
  <c r="AB8" i="2"/>
  <c r="AE8" i="2" s="1"/>
  <c r="AF8" i="2" s="1"/>
  <c r="AG8" i="2" s="1"/>
  <c r="AB7" i="2"/>
  <c r="AE7" i="2" s="1"/>
  <c r="AF7" i="2" s="1"/>
  <c r="AG7" i="2" s="1"/>
  <c r="AB6" i="2"/>
  <c r="AE6" i="2" s="1"/>
  <c r="AF6" i="2" s="1"/>
  <c r="AG6" i="2" s="1"/>
  <c r="AB5" i="2"/>
  <c r="AE5" i="2" s="1"/>
  <c r="AF5" i="2" s="1"/>
  <c r="AG5" i="2" s="1"/>
  <c r="AB4" i="2"/>
  <c r="AB1026" i="2"/>
  <c r="AE4" i="2" l="1"/>
  <c r="AF4" i="2" s="1"/>
  <c r="AG4" i="2" s="1"/>
  <c r="AB1027" i="2"/>
  <c r="AH1026" i="2" l="1"/>
  <c r="AI1026" i="2" s="1"/>
  <c r="AF1026" i="2"/>
</calcChain>
</file>

<file path=xl/sharedStrings.xml><?xml version="1.0" encoding="utf-8"?>
<sst xmlns="http://schemas.openxmlformats.org/spreadsheetml/2006/main" count="433" uniqueCount="156">
  <si>
    <t xml:space="preserve">NOMINAL POWER FIGURES </t>
  </si>
  <si>
    <t xml:space="preserve">NOMINAL TORQUE FIGURES </t>
  </si>
  <si>
    <t>Sno.</t>
  </si>
  <si>
    <t xml:space="preserve">Vehicle parameters </t>
  </si>
  <si>
    <t>Value designated to:</t>
  </si>
  <si>
    <t>Values:</t>
  </si>
  <si>
    <t>UNITS:</t>
  </si>
  <si>
    <t>Vehicle acceleration</t>
  </si>
  <si>
    <t>Av</t>
  </si>
  <si>
    <t>(m/s)</t>
  </si>
  <si>
    <t xml:space="preserve">Driver mass </t>
  </si>
  <si>
    <t>Md</t>
  </si>
  <si>
    <t>(kg)</t>
  </si>
  <si>
    <t xml:space="preserve">Vehicle mass </t>
  </si>
  <si>
    <t>Mv</t>
  </si>
  <si>
    <t xml:space="preserve">Mass factor </t>
  </si>
  <si>
    <t>massfactor</t>
  </si>
  <si>
    <t>-</t>
  </si>
  <si>
    <t xml:space="preserve">Total mass </t>
  </si>
  <si>
    <t>totalMass</t>
  </si>
  <si>
    <t>Final Velocity</t>
  </si>
  <si>
    <t>Vf</t>
  </si>
  <si>
    <t>Initial Velocity</t>
  </si>
  <si>
    <t>Vi</t>
  </si>
  <si>
    <t>Final time</t>
  </si>
  <si>
    <t>Tf</t>
  </si>
  <si>
    <t>(s)</t>
  </si>
  <si>
    <t xml:space="preserve">Initial time </t>
  </si>
  <si>
    <t>Ti</t>
  </si>
  <si>
    <t xml:space="preserve">Gravitational force </t>
  </si>
  <si>
    <t>g</t>
  </si>
  <si>
    <t>(m/s^2)</t>
  </si>
  <si>
    <t xml:space="preserve">Road slope angle </t>
  </si>
  <si>
    <t>alpha</t>
  </si>
  <si>
    <t>(rad)</t>
  </si>
  <si>
    <t xml:space="preserve">Road slope force </t>
  </si>
  <si>
    <t>Fs</t>
  </si>
  <si>
    <t>(N)</t>
  </si>
  <si>
    <t xml:space="preserve">Inertial force </t>
  </si>
  <si>
    <t>Fi</t>
  </si>
  <si>
    <t>Rolling resistance Co-eff</t>
  </si>
  <si>
    <t>crr</t>
  </si>
  <si>
    <t xml:space="preserve">Rolling friction force </t>
  </si>
  <si>
    <t>Fr</t>
  </si>
  <si>
    <t xml:space="preserve">Density of air </t>
  </si>
  <si>
    <t>rho</t>
  </si>
  <si>
    <t>(kg/m^3)</t>
  </si>
  <si>
    <t>Co-eff of drag</t>
  </si>
  <si>
    <t>cd</t>
  </si>
  <si>
    <t xml:space="preserve">Frontal area </t>
  </si>
  <si>
    <t>A</t>
  </si>
  <si>
    <t>(m^2)</t>
  </si>
  <si>
    <t>Vehicle velocity</t>
  </si>
  <si>
    <t>Vv</t>
  </si>
  <si>
    <t xml:space="preserve">Drag Force </t>
  </si>
  <si>
    <t>Fd</t>
  </si>
  <si>
    <t>totalForce</t>
  </si>
  <si>
    <t>Ftot</t>
  </si>
  <si>
    <t>totalPower</t>
  </si>
  <si>
    <t>Ptot</t>
  </si>
  <si>
    <t>(W)</t>
  </si>
  <si>
    <t>wheel diameter</t>
  </si>
  <si>
    <t>Dwheel</t>
  </si>
  <si>
    <t>(m)</t>
  </si>
  <si>
    <t xml:space="preserve">wheel radius </t>
  </si>
  <si>
    <t>Rwheel</t>
  </si>
  <si>
    <t>Torquewheel</t>
  </si>
  <si>
    <t>Twheel</t>
  </si>
  <si>
    <t>(N-m)</t>
  </si>
  <si>
    <t xml:space="preserve">Peak power is used when the vehicle is at its calculated top speed </t>
  </si>
  <si>
    <t xml:space="preserve">Peak torque is calculated by simulating the maximum inclination for this Vehicle category </t>
  </si>
  <si>
    <r>
      <t>T</t>
    </r>
    <r>
      <rPr>
        <sz val="11"/>
        <color rgb="FF000000"/>
        <rFont val="Calibri"/>
        <family val="2"/>
        <charset val="1"/>
      </rPr>
      <t>otal</t>
    </r>
    <r>
      <rPr>
        <sz val="10"/>
        <color rgb="FF000000"/>
        <rFont val="Arial"/>
        <family val="2"/>
        <charset val="1"/>
      </rPr>
      <t xml:space="preserve"> elapsed time</t>
    </r>
  </si>
  <si>
    <t>WLTC class 1, version 1.4, vehicle speed</t>
  </si>
  <si>
    <t>WLTC class 1, version 1.4, acceleration</t>
  </si>
  <si>
    <t xml:space="preserve">Gross vehicle weight </t>
  </si>
  <si>
    <t xml:space="preserve">Driver weight </t>
  </si>
  <si>
    <t>Total mass</t>
  </si>
  <si>
    <t xml:space="preserve">Rolling resistance </t>
  </si>
  <si>
    <t xml:space="preserve">Rolling force </t>
  </si>
  <si>
    <t xml:space="preserve">Density air </t>
  </si>
  <si>
    <t>coeff of drag</t>
  </si>
  <si>
    <t>Frontal area</t>
  </si>
  <si>
    <t>Vehicle speed in m/s</t>
  </si>
  <si>
    <t>Drag Force</t>
  </si>
  <si>
    <t xml:space="preserve">Total force </t>
  </si>
  <si>
    <t>Total Power</t>
  </si>
  <si>
    <t>Tyre radius</t>
  </si>
  <si>
    <t>Wheel torque</t>
  </si>
  <si>
    <t xml:space="preserve">Final drive ratio </t>
  </si>
  <si>
    <t xml:space="preserve">Overall efficiency of enery conversion </t>
  </si>
  <si>
    <t>Motor torque</t>
  </si>
  <si>
    <t>Wheel speed</t>
  </si>
  <si>
    <t>Motor speed</t>
  </si>
  <si>
    <t>Motor power</t>
  </si>
  <si>
    <t>Auxiliary load</t>
  </si>
  <si>
    <t xml:space="preserve">Acceleration delT 1 second </t>
  </si>
  <si>
    <t>Etotal</t>
  </si>
  <si>
    <t>Average energy consumption</t>
  </si>
  <si>
    <t>Current</t>
  </si>
  <si>
    <t>Column5</t>
  </si>
  <si>
    <t>Column6</t>
  </si>
  <si>
    <t>Time</t>
  </si>
  <si>
    <t>km/h</t>
  </si>
  <si>
    <t>m/s²</t>
  </si>
  <si>
    <t>Kg</t>
  </si>
  <si>
    <t>kg</t>
  </si>
  <si>
    <t>g(m/s^2)</t>
  </si>
  <si>
    <t>degree</t>
  </si>
  <si>
    <t>Fs(N)</t>
  </si>
  <si>
    <t>Fi(N)</t>
  </si>
  <si>
    <t>Rho</t>
  </si>
  <si>
    <t>Cd</t>
  </si>
  <si>
    <t>Vs(m/s)</t>
  </si>
  <si>
    <t>Fd(N)</t>
  </si>
  <si>
    <t>Ftotal</t>
  </si>
  <si>
    <t>kW</t>
  </si>
  <si>
    <t>m</t>
  </si>
  <si>
    <t>N-m</t>
  </si>
  <si>
    <t>%</t>
  </si>
  <si>
    <t>RPM</t>
  </si>
  <si>
    <t>W</t>
  </si>
  <si>
    <t>s</t>
  </si>
  <si>
    <t>J</t>
  </si>
  <si>
    <t xml:space="preserve">wh </t>
  </si>
  <si>
    <t>Amp</t>
  </si>
  <si>
    <t>Max torque</t>
  </si>
  <si>
    <t xml:space="preserve">Max RPM </t>
  </si>
  <si>
    <t xml:space="preserve">Current </t>
  </si>
  <si>
    <t>Crate</t>
  </si>
  <si>
    <t xml:space="preserve">HEat single cell </t>
  </si>
  <si>
    <t xml:space="preserve">Heat total pack </t>
  </si>
  <si>
    <t xml:space="preserve">Heat generation calculatiion </t>
  </si>
  <si>
    <t>Wh</t>
  </si>
  <si>
    <t xml:space="preserve">Cell specs </t>
  </si>
  <si>
    <t>Nominal Voltage</t>
  </si>
  <si>
    <t>V</t>
  </si>
  <si>
    <t xml:space="preserve">Nominal Cpacity </t>
  </si>
  <si>
    <t>Ah</t>
  </si>
  <si>
    <t xml:space="preserve">Internal resistance </t>
  </si>
  <si>
    <t xml:space="preserve">mohm </t>
  </si>
  <si>
    <t>Column1</t>
  </si>
  <si>
    <t>Ohm</t>
  </si>
  <si>
    <t>Column2</t>
  </si>
  <si>
    <t>W3</t>
  </si>
  <si>
    <t>Column4</t>
  </si>
  <si>
    <t>C-RATE</t>
  </si>
  <si>
    <t xml:space="preserve">Current rating </t>
  </si>
  <si>
    <t>Internal resistance</t>
  </si>
  <si>
    <t xml:space="preserve">Heat gen by single cell </t>
  </si>
  <si>
    <t xml:space="preserve">No of cell </t>
  </si>
  <si>
    <t xml:space="preserve">Heat gen by total battery pack </t>
  </si>
  <si>
    <t>Charging</t>
  </si>
  <si>
    <t xml:space="preserve">Normal running </t>
  </si>
  <si>
    <t xml:space="preserve">Max discharge </t>
  </si>
  <si>
    <t>avg</t>
  </si>
  <si>
    <t>maxmimum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</si>
</sst>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444444"/>
      <name val="Calibri"/>
      <family val="2"/>
      <charset val="1"/>
    </font>
    <font>
      <b/>
      <sz val="11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5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/>
    <xf numFmtId="0" fontId="4" fillId="4" borderId="3" xfId="0" applyFont="1" applyFill="1" applyBorder="1"/>
    <xf numFmtId="0" fontId="3" fillId="6" borderId="0" xfId="0" applyFont="1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2" fillId="8" borderId="0" xfId="0" applyFont="1" applyFill="1" applyAlignment="1">
      <alignment horizontal="center"/>
    </xf>
    <xf numFmtId="0" fontId="4" fillId="4" borderId="4" xfId="0" applyFont="1" applyFill="1" applyBorder="1"/>
    <xf numFmtId="0" fontId="4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4" fillId="10" borderId="3" xfId="0" applyFont="1" applyFill="1" applyBorder="1"/>
    <xf numFmtId="0" fontId="4" fillId="10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fill>
        <patternFill patternType="solid">
          <fgColor indexed="64"/>
          <bgColor rgb="FFFFFF99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fill>
        <patternFill patternType="solid">
          <fgColor indexed="64"/>
          <bgColor rgb="FFFFFF99"/>
        </patternFill>
      </fill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left style="thin">
          <color rgb="FF000000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114300</xdr:rowOff>
    </xdr:from>
    <xdr:to>
      <xdr:col>6</xdr:col>
      <xdr:colOff>1581150</xdr:colOff>
      <xdr:row>24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00E691-A992-EB7F-3B7F-9BACF176C60F}"/>
            </a:ext>
          </a:extLst>
        </xdr:cNvPr>
        <xdr:cNvSpPr/>
      </xdr:nvSpPr>
      <xdr:spPr>
        <a:xfrm>
          <a:off x="5962650" y="876300"/>
          <a:ext cx="1924050" cy="3829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 have to note that: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nominal power figures are for the vehicle to accelerate from 0-25kmph in 15 seconds.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Alpha is given in radians, it is considered to be 0 for normal working conditions as per WLTP requirements.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Final power requirements are calculated in terms of Watts.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Co-eff of drag is assumed as 1.52 with carraige body attatched from research article. </a:t>
          </a:r>
        </a:p>
      </xdr:txBody>
    </xdr:sp>
    <xdr:clientData/>
  </xdr:twoCellAnchor>
  <xdr:twoCellAnchor>
    <xdr:from>
      <xdr:col>13</xdr:col>
      <xdr:colOff>371475</xdr:colOff>
      <xdr:row>4</xdr:row>
      <xdr:rowOff>104775</xdr:rowOff>
    </xdr:from>
    <xdr:to>
      <xdr:col>16</xdr:col>
      <xdr:colOff>466725</xdr:colOff>
      <xdr:row>24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95EEBF2-AED0-48A5-9DDA-853893DC6FAD}"/>
            </a:ext>
            <a:ext uri="{147F2762-F138-4A5C-976F-8EAC2B608ADB}">
              <a16:predDERef xmlns:a16="http://schemas.microsoft.com/office/drawing/2014/main" pred="{6A00E691-A992-EB7F-3B7F-9BACF176C60F}"/>
            </a:ext>
          </a:extLst>
        </xdr:cNvPr>
        <xdr:cNvSpPr/>
      </xdr:nvSpPr>
      <xdr:spPr>
        <a:xfrm>
          <a:off x="14992350" y="866775"/>
          <a:ext cx="1924050" cy="3829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 have to note that: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nominal torque figures are for the vehicle to accelerate from 0-30kmph under inclination gradient of 3 degree angle which is average for all the road conditions in India. Acceleration time here is taking as 20s.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Here alpha is not considered 0 and taken a positive value in radians.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5</xdr:row>
      <xdr:rowOff>19050</xdr:rowOff>
    </xdr:from>
    <xdr:to>
      <xdr:col>23</xdr:col>
      <xdr:colOff>209550</xdr:colOff>
      <xdr:row>15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89E374-553A-5DA3-ACB9-FDFC7139410D}"/>
            </a:ext>
          </a:extLst>
        </xdr:cNvPr>
        <xdr:cNvSpPr/>
      </xdr:nvSpPr>
      <xdr:spPr>
        <a:xfrm>
          <a:off x="20326350" y="971550"/>
          <a:ext cx="2085975" cy="1905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Average heat dissipated is 116.1467 Watts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The maximum heat generated is at 769 index and equal to value of 1013.764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It is highlighted in </a:t>
          </a:r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RED</a:t>
          </a: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6DDC5-CCF0-430E-80AC-BA5C3E1162AB}" name="Table1" displayName="Table1" ref="A2:E28" totalsRowShown="0" headerRowDxfId="35">
  <autoFilter ref="A2:E28" xr:uid="{C186DDC5-CCF0-430E-80AC-BA5C3E1162AB}"/>
  <tableColumns count="5">
    <tableColumn id="1" xr3:uid="{EFB4BABA-4695-4D49-BADB-F3C5E323EF83}" name="Sno."/>
    <tableColumn id="2" xr3:uid="{6E6B0542-7971-48BC-813F-7373B578B818}" name="Vehicle parameters "/>
    <tableColumn id="3" xr3:uid="{288C4D11-EFBB-4F2F-9741-C99B9C55D5EB}" name="Value designated to:"/>
    <tableColumn id="4" xr3:uid="{8C7971CF-00F4-4A18-99E0-EA726FCD85C3}" name="Values:"/>
    <tableColumn id="5" xr3:uid="{392CBEF1-31F4-4BFA-9D6D-EFFC2B71547C}" name="UNITS: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DC87A-7DED-47C1-B751-AEE4599098B1}" name="Table13" displayName="Table13" ref="I2:M27" totalsRowShown="0" headerRowDxfId="34">
  <autoFilter ref="I2:M27" xr:uid="{785DC87A-7DED-47C1-B751-AEE4599098B1}"/>
  <tableColumns count="5">
    <tableColumn id="1" xr3:uid="{0D34F0ED-AE42-4A2F-90B8-3BD868BA9FD8}" name="Sno."/>
    <tableColumn id="2" xr3:uid="{5FACFA25-D05B-41ED-97BC-5C3AE96F26A2}" name="Vehicle parameters "/>
    <tableColumn id="3" xr3:uid="{DAFA532C-2414-4D44-8A89-86F18E06EE97}" name="Value designated to:"/>
    <tableColumn id="4" xr3:uid="{93BA6297-D8AE-4BF8-8548-A0C03B80D03B}" name="Values:"/>
    <tableColumn id="5" xr3:uid="{398BC739-79AF-4988-9061-9D5CA0E471F3}" name="UNITS: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5FCF87-8CA1-4733-9C71-58B51C84E6D9}" name="Table14" displayName="Table14" ref="A32:E58" totalsRowShown="0" headerRowDxfId="33">
  <autoFilter ref="A32:E58" xr:uid="{E75FCF87-8CA1-4733-9C71-58B51C84E6D9}"/>
  <tableColumns count="5">
    <tableColumn id="1" xr3:uid="{B954E706-0530-4A24-AA34-06114590BA38}" name="Sno."/>
    <tableColumn id="2" xr3:uid="{24ECE3AB-68A9-4B4A-9C9D-722C9DDB5C43}" name="Vehicle parameters "/>
    <tableColumn id="3" xr3:uid="{9B2BD0F3-A297-4E60-A6D8-D0826DDC5650}" name="Value designated to:"/>
    <tableColumn id="4" xr3:uid="{827023AD-196E-4E67-8373-86532092ED5C}" name="Values:"/>
    <tableColumn id="5" xr3:uid="{887CA477-AEAD-4284-A066-9CA3D340A450}" name="UNITS: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B81CC-982F-487D-B9D0-20E96EC7EFF9}" name="Table15" displayName="Table15" ref="I32:M58" totalsRowShown="0" headerRowDxfId="32">
  <autoFilter ref="I32:M58" xr:uid="{401B81CC-982F-487D-B9D0-20E96EC7EFF9}"/>
  <tableColumns count="5">
    <tableColumn id="1" xr3:uid="{A115E2FF-2367-496A-A5E5-9E39AC3BBF81}" name="Sno."/>
    <tableColumn id="2" xr3:uid="{37C47C58-86D8-438A-AFB7-006EF3581A91}" name="Vehicle parameters "/>
    <tableColumn id="3" xr3:uid="{92CC42F8-A135-4B15-8C5A-EBCFFB2BD4D2}" name="Value designated to:"/>
    <tableColumn id="4" xr3:uid="{96AE4B6A-D6DA-41C5-B548-0A74B431249E}" name="Values:"/>
    <tableColumn id="5" xr3:uid="{5075C3AB-A78C-4C6F-B6F2-5AC8264CA71F}" name="UNITS: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47FB1-2CBD-4A86-B311-906D3E0ACAA6}" name="Table5" displayName="Table5" ref="B1:AI1026" totalsRowCount="1" headerRowDxfId="31" tableBorderDxfId="30">
  <autoFilter ref="B1:AI1025" xr:uid="{35847FB1-2CBD-4A86-B311-906D3E0ACAA6}"/>
  <tableColumns count="34">
    <tableColumn id="1" xr3:uid="{C954C4F9-A9AD-47CC-92D9-2ECC7C41ADCA}" name="Total elapsed time" dataDxfId="28" totalsRowDxfId="29"/>
    <tableColumn id="2" xr3:uid="{53BB6ECF-D7E5-45EB-8998-7A9FFC36CE45}" name="WLTC class 1, version 1.4, vehicle speed" dataDxfId="26" totalsRowDxfId="27"/>
    <tableColumn id="3" xr3:uid="{6031A811-176C-4434-9B40-B0F7438CC0D0}" name="WLTC class 1, version 1.4, acceleration" dataDxfId="24" totalsRowDxfId="25"/>
    <tableColumn id="4" xr3:uid="{19AFBCF4-5130-4C5A-8AF1-C82CC40EFC01}" name="Gross vehicle weight "/>
    <tableColumn id="5" xr3:uid="{DBA978D2-C40A-47FF-B17B-01CC0DC1C03B}" name="Driver weight "/>
    <tableColumn id="6" xr3:uid="{9F179B7F-F5CE-4E67-882F-2AF19F0A678E}" name="Total mass">
      <calculatedColumnFormula>E2+F2</calculatedColumnFormula>
    </tableColumn>
    <tableColumn id="7" xr3:uid="{60022D80-A5DA-4B97-890B-EF39A6D79438}" name="Gravitational force "/>
    <tableColumn id="8" xr3:uid="{AFD731BE-B6B8-438B-B032-D476A687D250}" name="Road slope angle " dataDxfId="22" totalsRowDxfId="23"/>
    <tableColumn id="9" xr3:uid="{7169B487-1DB0-4192-A97C-FF8E13D0EDAC}" name="Road slope force " dataDxfId="20" totalsRowDxfId="21"/>
    <tableColumn id="10" xr3:uid="{CEBC1CB1-9A1B-4D3A-99BB-E5637E9563C1}" name="Inertial force ">
      <calculatedColumnFormula>G2*D2</calculatedColumnFormula>
    </tableColumn>
    <tableColumn id="11" xr3:uid="{E768BBF6-B57F-43B7-917E-352C52F3E777}" name="Rolling resistance "/>
    <tableColumn id="12" xr3:uid="{B1BAE089-87DC-49DD-8D76-774A7107241E}" name="Rolling force ">
      <calculatedColumnFormula>G2*H2*L2*ACOS(I2)</calculatedColumnFormula>
    </tableColumn>
    <tableColumn id="13" xr3:uid="{F9866220-E4D5-436F-A3D2-92C76A91E96B}" name="Density air "/>
    <tableColumn id="14" xr3:uid="{2A0DA3A5-9992-4FBC-9117-B799035F3793}" name="coeff of drag"/>
    <tableColumn id="15" xr3:uid="{53A4EA17-0C6F-424D-A9C0-2839AB90B8A8}" name="Frontal area"/>
    <tableColumn id="16" xr3:uid="{458E92B0-6BC8-4416-A174-D9F10044B3E8}" name="Vehicle speed in m/s">
      <calculatedColumnFormula>C2*(5/18)</calculatedColumnFormula>
    </tableColumn>
    <tableColumn id="17" xr3:uid="{C6FB2A13-8231-4351-B2B3-5044CBD66A55}" name="Drag Force">
      <calculatedColumnFormula>(Q2*P2*O2*N2*Q2)/2</calculatedColumnFormula>
    </tableColumn>
    <tableColumn id="18" xr3:uid="{75AB83F6-8F41-4746-8B3B-44078A73730D}" name="Total force ">
      <calculatedColumnFormula>R2+M2+K2+J2</calculatedColumnFormula>
    </tableColumn>
    <tableColumn id="19" xr3:uid="{A0801B7F-DCFF-48A0-9D57-98778F74D2C1}" name="Total Power" dataDxfId="18" totalsRowDxfId="19">
      <calculatedColumnFormula>(S2*Q2)/1000</calculatedColumnFormula>
    </tableColumn>
    <tableColumn id="20" xr3:uid="{BD4DAFC4-CE54-4679-B63B-083FC13F0A59}" name="Tyre radius"/>
    <tableColumn id="21" xr3:uid="{9E867E81-D2F2-45B8-8167-44C2CE82EA34}" name="Wheel torque"/>
    <tableColumn id="22" xr3:uid="{61753351-0716-4E70-8CDE-F18B720EF22E}" name="Final drive ratio "/>
    <tableColumn id="23" xr3:uid="{455192D5-9DB4-4B60-9C1E-FC960089CC48}" name="Overall efficiency of enery conversion "/>
    <tableColumn id="24" xr3:uid="{4CB1D319-C3A6-4DDB-9650-25CCD6A2130B}" name="Motor torque" totalsRowFunction="custom">
      <totalsRowFormula>(SUM(Y3:Y1025)/1022)</totalsRowFormula>
    </tableColumn>
    <tableColumn id="25" xr3:uid="{657B464A-9CDD-4C6D-A4C6-F4CCF70E19F5}" name="Wheel speed" totalsRowFunction="custom">
      <totalsRowFormula>MAX(Z3:Z1025)</totalsRowFormula>
    </tableColumn>
    <tableColumn id="26" xr3:uid="{853BEC13-D935-4BA4-8ECF-BF6A4239D568}" name="Motor speed" totalsRowFunction="custom">
      <totalsRowFormula>MAX(Table5[Motor speed])</totalsRowFormula>
    </tableColumn>
    <tableColumn id="27" xr3:uid="{EF52D462-C1A2-43F4-B71D-B2A79EB9FF01}" name="Motor power" totalsRowFunction="custom" dataDxfId="16" totalsRowDxfId="17">
      <totalsRowFormula>MAX(AB4:AB1025)</totalsRowFormula>
    </tableColumn>
    <tableColumn id="28" xr3:uid="{D5224692-6F57-4B98-8979-DB9FB3D86471}" name="Auxiliary load"/>
    <tableColumn id="29" xr3:uid="{6A8A7F2C-6D93-4DDD-AF27-990B862B919B}" name="Acceleration delT 1 second " dataDxfId="14" totalsRowDxfId="15"/>
    <tableColumn id="30" xr3:uid="{B89D0100-FF3B-495E-AE9C-F21167862AF9}" name="Etotal" dataDxfId="12" totalsRowDxfId="13"/>
    <tableColumn id="31" xr3:uid="{6C622972-C2EC-40F4-A682-5409B63189E2}" name="Average energy consumption" totalsRowFunction="custom" dataDxfId="10" totalsRowDxfId="11">
      <totalsRowFormula>MAX(AF3:AF1025)</totalsRowFormula>
    </tableColumn>
    <tableColumn id="32" xr3:uid="{5582F148-9CC0-473C-BA0E-E14CA1D9ABA2}" name="Current" dataDxfId="8" totalsRowDxfId="9"/>
    <tableColumn id="33" xr3:uid="{9D31202D-D11E-465C-A73E-798C335A69E7}" name="Column5" totalsRowFunction="custom" dataDxfId="6" totalsRowDxfId="7">
      <totalsRowFormula>SUM(AF3:AF1025)/8.091</totalsRowFormula>
    </tableColumn>
    <tableColumn id="34" xr3:uid="{6753E1A3-C4CE-4B31-BD75-D7FE715DA548}" name="Column6" totalsRowFunction="custom" dataDxfId="4" totalsRowDxfId="5">
      <totalsRowFormula>Table5[[#Totals],[Column5]]/1000</totalsRow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B0503A-0E21-4EB1-B360-C516BC3865F8}" name="Table6" displayName="Table6" ref="C9:K14" totalsRowShown="0" dataDxfId="3">
  <autoFilter ref="C9:K14" xr:uid="{45B0503A-0E21-4EB1-B360-C516BC3865F8}"/>
  <tableColumns count="9">
    <tableColumn id="1" xr3:uid="{5277980B-2B61-4E21-9B7E-F026E8AED88A}" name="Column1"/>
    <tableColumn id="2" xr3:uid="{8EFA339D-0ACF-4EAD-943D-1E12AB5243A1}" name="Ah"/>
    <tableColumn id="3" xr3:uid="{60768F38-1E8F-4A45-9512-72B9F3D57453}" name="Ohm"/>
    <tableColumn id="4" xr3:uid="{97884DB9-01A8-493B-ADDB-DD3E980D8280}" name="W">
      <calculatedColumnFormula>(D10^2)*E10</calculatedColumnFormula>
    </tableColumn>
    <tableColumn id="5" xr3:uid="{6B0AF4C7-C4A2-4E10-9A63-BF8E295B024F}" name="Column2"/>
    <tableColumn id="6" xr3:uid="{DC443877-87FD-4779-B6EB-5CD922EB6A30}" name="W3" dataDxfId="2">
      <calculatedColumnFormula>F10*G10</calculatedColumnFormula>
    </tableColumn>
    <tableColumn id="7" xr3:uid="{991AF62B-03F7-4295-89B3-245023A333FE}" name="kW">
      <calculatedColumnFormula>H10/1000</calculatedColumnFormula>
    </tableColumn>
    <tableColumn id="8" xr3:uid="{02544954-0242-4467-8AAD-343B40A5E459}" name="Column4" dataDxfId="1"/>
    <tableColumn id="9" xr3:uid="{416D7EA1-A54A-4C68-9619-1934D72FDD9A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workbookViewId="0">
      <selection activeCell="T26" sqref="T26"/>
    </sheetView>
  </sheetViews>
  <sheetFormatPr defaultRowHeight="15"/>
  <cols>
    <col min="1" max="1" width="7.28515625" customWidth="1"/>
    <col min="2" max="2" width="23.140625" customWidth="1"/>
    <col min="3" max="3" width="23.28515625" customWidth="1"/>
    <col min="4" max="4" width="19.85546875" customWidth="1"/>
    <col min="5" max="5" width="14.140625" customWidth="1"/>
    <col min="6" max="6" width="7.7109375" customWidth="1"/>
    <col min="7" max="7" width="25.28515625" customWidth="1"/>
    <col min="8" max="8" width="11.42578125" bestFit="1" customWidth="1"/>
    <col min="9" max="9" width="8.28515625" customWidth="1"/>
    <col min="10" max="10" width="25.140625" customWidth="1"/>
    <col min="11" max="11" width="22" customWidth="1"/>
    <col min="12" max="12" width="21.28515625" customWidth="1"/>
    <col min="13" max="13" width="12" customWidth="1"/>
  </cols>
  <sheetData>
    <row r="1" spans="1:13">
      <c r="A1" s="27" t="s">
        <v>0</v>
      </c>
      <c r="B1" s="28"/>
      <c r="C1" s="28"/>
      <c r="D1" s="28"/>
      <c r="E1" s="28"/>
      <c r="I1" s="27" t="s">
        <v>1</v>
      </c>
      <c r="J1" s="28"/>
      <c r="K1" s="28"/>
      <c r="L1" s="28"/>
      <c r="M1" s="28"/>
    </row>
    <row r="2" spans="1:13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I2" s="1" t="s">
        <v>2</v>
      </c>
      <c r="J2" s="1" t="s">
        <v>3</v>
      </c>
      <c r="K2" s="1" t="s">
        <v>4</v>
      </c>
      <c r="L2" s="1" t="s">
        <v>5</v>
      </c>
      <c r="M2" s="2" t="s">
        <v>6</v>
      </c>
    </row>
    <row r="3" spans="1:13">
      <c r="A3">
        <v>1</v>
      </c>
      <c r="B3" t="s">
        <v>7</v>
      </c>
      <c r="C3" t="s">
        <v>8</v>
      </c>
      <c r="D3">
        <f>(D8-D9)/(D10-D11)</f>
        <v>0.46266666666666667</v>
      </c>
      <c r="E3" t="s">
        <v>9</v>
      </c>
      <c r="I3">
        <v>1</v>
      </c>
      <c r="J3" t="s">
        <v>7</v>
      </c>
      <c r="K3" t="s">
        <v>8</v>
      </c>
      <c r="L3">
        <f>(L8-L9)/(L10-L11)</f>
        <v>0.4166665</v>
      </c>
      <c r="M3" t="s">
        <v>9</v>
      </c>
    </row>
    <row r="4" spans="1:13">
      <c r="A4">
        <v>2</v>
      </c>
      <c r="B4" t="s">
        <v>10</v>
      </c>
      <c r="C4" t="s">
        <v>11</v>
      </c>
      <c r="D4">
        <v>80</v>
      </c>
      <c r="E4" t="s">
        <v>12</v>
      </c>
      <c r="I4">
        <v>2</v>
      </c>
      <c r="J4" t="s">
        <v>10</v>
      </c>
      <c r="K4" t="s">
        <v>11</v>
      </c>
      <c r="L4">
        <v>80</v>
      </c>
      <c r="M4" t="s">
        <v>12</v>
      </c>
    </row>
    <row r="5" spans="1:13">
      <c r="A5">
        <v>3</v>
      </c>
      <c r="B5" t="s">
        <v>13</v>
      </c>
      <c r="C5" t="s">
        <v>14</v>
      </c>
      <c r="D5">
        <v>1500</v>
      </c>
      <c r="E5" t="s">
        <v>12</v>
      </c>
      <c r="I5">
        <v>3</v>
      </c>
      <c r="J5" t="s">
        <v>13</v>
      </c>
      <c r="K5" t="s">
        <v>14</v>
      </c>
      <c r="L5">
        <v>1500</v>
      </c>
      <c r="M5" t="s">
        <v>12</v>
      </c>
    </row>
    <row r="6" spans="1:13">
      <c r="A6">
        <v>4</v>
      </c>
      <c r="B6" t="s">
        <v>15</v>
      </c>
      <c r="C6" t="s">
        <v>16</v>
      </c>
      <c r="D6">
        <v>1</v>
      </c>
      <c r="E6" t="s">
        <v>17</v>
      </c>
      <c r="I6">
        <v>4</v>
      </c>
      <c r="J6" t="s">
        <v>15</v>
      </c>
      <c r="K6" t="s">
        <v>16</v>
      </c>
      <c r="L6">
        <v>1</v>
      </c>
      <c r="M6" t="s">
        <v>17</v>
      </c>
    </row>
    <row r="7" spans="1:13">
      <c r="A7">
        <v>5</v>
      </c>
      <c r="B7" t="s">
        <v>18</v>
      </c>
      <c r="C7" t="s">
        <v>19</v>
      </c>
      <c r="D7">
        <f>D6*D5+D4</f>
        <v>1580</v>
      </c>
      <c r="E7" t="s">
        <v>12</v>
      </c>
      <c r="I7">
        <v>5</v>
      </c>
      <c r="J7" t="s">
        <v>18</v>
      </c>
      <c r="K7" t="s">
        <v>19</v>
      </c>
      <c r="L7">
        <f>L6*L5+L4</f>
        <v>1580</v>
      </c>
      <c r="M7" t="s">
        <v>12</v>
      </c>
    </row>
    <row r="8" spans="1:13">
      <c r="A8">
        <v>6</v>
      </c>
      <c r="B8" t="s">
        <v>20</v>
      </c>
      <c r="C8" t="s">
        <v>21</v>
      </c>
      <c r="D8">
        <v>6.94</v>
      </c>
      <c r="E8" t="s">
        <v>9</v>
      </c>
      <c r="I8">
        <v>6</v>
      </c>
      <c r="J8" t="s">
        <v>20</v>
      </c>
      <c r="K8" t="s">
        <v>21</v>
      </c>
      <c r="L8">
        <v>8.3333300000000001</v>
      </c>
      <c r="M8" t="s">
        <v>9</v>
      </c>
    </row>
    <row r="9" spans="1:13">
      <c r="A9">
        <v>7</v>
      </c>
      <c r="B9" t="s">
        <v>22</v>
      </c>
      <c r="C9" t="s">
        <v>23</v>
      </c>
      <c r="D9">
        <v>0</v>
      </c>
      <c r="E9" t="s">
        <v>9</v>
      </c>
      <c r="I9">
        <v>7</v>
      </c>
      <c r="J9" t="s">
        <v>22</v>
      </c>
      <c r="K9" t="s">
        <v>23</v>
      </c>
      <c r="L9">
        <v>0</v>
      </c>
      <c r="M9" t="s">
        <v>9</v>
      </c>
    </row>
    <row r="10" spans="1:13">
      <c r="A10">
        <v>8</v>
      </c>
      <c r="B10" t="s">
        <v>24</v>
      </c>
      <c r="C10" t="s">
        <v>25</v>
      </c>
      <c r="D10">
        <v>15</v>
      </c>
      <c r="E10" t="s">
        <v>26</v>
      </c>
      <c r="I10">
        <v>8</v>
      </c>
      <c r="J10" t="s">
        <v>24</v>
      </c>
      <c r="K10" t="s">
        <v>25</v>
      </c>
      <c r="L10">
        <v>20</v>
      </c>
      <c r="M10" t="s">
        <v>26</v>
      </c>
    </row>
    <row r="11" spans="1:13">
      <c r="A11">
        <v>9</v>
      </c>
      <c r="B11" t="s">
        <v>27</v>
      </c>
      <c r="C11" t="s">
        <v>28</v>
      </c>
      <c r="D11">
        <v>0</v>
      </c>
      <c r="E11" t="s">
        <v>26</v>
      </c>
      <c r="I11">
        <v>9</v>
      </c>
      <c r="J11" t="s">
        <v>27</v>
      </c>
      <c r="K11" t="s">
        <v>28</v>
      </c>
      <c r="L11">
        <v>0</v>
      </c>
      <c r="M11" t="s">
        <v>26</v>
      </c>
    </row>
    <row r="12" spans="1:13">
      <c r="A12">
        <v>10</v>
      </c>
      <c r="B12" t="s">
        <v>29</v>
      </c>
      <c r="C12" t="s">
        <v>30</v>
      </c>
      <c r="D12">
        <v>9.81</v>
      </c>
      <c r="E12" t="s">
        <v>31</v>
      </c>
      <c r="I12">
        <v>10</v>
      </c>
      <c r="J12" t="s">
        <v>29</v>
      </c>
      <c r="K12" t="s">
        <v>30</v>
      </c>
      <c r="L12">
        <v>9.81</v>
      </c>
      <c r="M12" t="s">
        <v>31</v>
      </c>
    </row>
    <row r="13" spans="1:13">
      <c r="A13">
        <v>11</v>
      </c>
      <c r="B13" t="s">
        <v>32</v>
      </c>
      <c r="C13" t="s">
        <v>33</v>
      </c>
      <c r="D13">
        <v>0</v>
      </c>
      <c r="E13" t="s">
        <v>34</v>
      </c>
      <c r="I13">
        <v>11</v>
      </c>
      <c r="J13" t="s">
        <v>32</v>
      </c>
      <c r="K13" t="s">
        <v>33</v>
      </c>
      <c r="L13">
        <v>5.2359900000000001E-2</v>
      </c>
      <c r="M13" t="s">
        <v>34</v>
      </c>
    </row>
    <row r="14" spans="1:13">
      <c r="A14">
        <v>12</v>
      </c>
      <c r="B14" t="s">
        <v>35</v>
      </c>
      <c r="C14" t="s">
        <v>36</v>
      </c>
      <c r="D14">
        <f>D5*D12*SIN(D13)</f>
        <v>0</v>
      </c>
      <c r="E14" t="s">
        <v>37</v>
      </c>
      <c r="I14">
        <v>12</v>
      </c>
      <c r="J14" t="s">
        <v>35</v>
      </c>
      <c r="K14" t="s">
        <v>36</v>
      </c>
      <c r="L14">
        <f>L7*L12*ASIN(L13)</f>
        <v>811.9392631907715</v>
      </c>
      <c r="M14" t="s">
        <v>37</v>
      </c>
    </row>
    <row r="15" spans="1:13">
      <c r="A15">
        <v>13</v>
      </c>
      <c r="B15" t="s">
        <v>38</v>
      </c>
      <c r="C15" t="s">
        <v>39</v>
      </c>
      <c r="D15">
        <f>D5*D3</f>
        <v>694</v>
      </c>
      <c r="E15" t="s">
        <v>37</v>
      </c>
      <c r="I15">
        <v>13</v>
      </c>
      <c r="J15" t="s">
        <v>38</v>
      </c>
      <c r="K15" t="s">
        <v>39</v>
      </c>
      <c r="L15">
        <f>L5*L3</f>
        <v>624.99974999999995</v>
      </c>
      <c r="M15" t="s">
        <v>37</v>
      </c>
    </row>
    <row r="16" spans="1:13">
      <c r="A16">
        <v>14</v>
      </c>
      <c r="B16" t="s">
        <v>40</v>
      </c>
      <c r="C16" t="s">
        <v>41</v>
      </c>
      <c r="D16">
        <v>1.4999999999999999E-2</v>
      </c>
      <c r="E16" t="s">
        <v>17</v>
      </c>
      <c r="I16">
        <v>14</v>
      </c>
      <c r="J16" t="s">
        <v>40</v>
      </c>
      <c r="K16" t="s">
        <v>41</v>
      </c>
      <c r="L16">
        <v>1.4999999999999999E-2</v>
      </c>
      <c r="M16" t="s">
        <v>17</v>
      </c>
    </row>
    <row r="17" spans="1:13">
      <c r="A17">
        <v>15</v>
      </c>
      <c r="B17" t="s">
        <v>42</v>
      </c>
      <c r="C17" t="s">
        <v>43</v>
      </c>
      <c r="D17">
        <f>D5*D12*D16*COS(D13)</f>
        <v>220.72499999999999</v>
      </c>
      <c r="E17" t="s">
        <v>37</v>
      </c>
      <c r="I17">
        <v>15</v>
      </c>
      <c r="J17" t="s">
        <v>42</v>
      </c>
      <c r="K17" t="s">
        <v>43</v>
      </c>
      <c r="L17">
        <f>L5*L12*L16*COS(L13)</f>
        <v>220.42250379947768</v>
      </c>
      <c r="M17" t="s">
        <v>37</v>
      </c>
    </row>
    <row r="18" spans="1:13">
      <c r="A18">
        <v>16</v>
      </c>
      <c r="B18" t="s">
        <v>44</v>
      </c>
      <c r="C18" t="s">
        <v>45</v>
      </c>
      <c r="D18">
        <v>1.204</v>
      </c>
      <c r="E18" t="s">
        <v>46</v>
      </c>
      <c r="I18">
        <v>16</v>
      </c>
      <c r="J18" t="s">
        <v>44</v>
      </c>
      <c r="K18" t="s">
        <v>45</v>
      </c>
      <c r="L18">
        <v>1.204</v>
      </c>
      <c r="M18" t="s">
        <v>46</v>
      </c>
    </row>
    <row r="19" spans="1:13">
      <c r="A19">
        <v>17</v>
      </c>
      <c r="B19" t="s">
        <v>47</v>
      </c>
      <c r="C19" t="s">
        <v>48</v>
      </c>
      <c r="D19">
        <v>1.52</v>
      </c>
      <c r="E19" t="s">
        <v>17</v>
      </c>
      <c r="I19">
        <v>17</v>
      </c>
      <c r="J19" t="s">
        <v>47</v>
      </c>
      <c r="K19" t="s">
        <v>48</v>
      </c>
      <c r="L19">
        <v>1.52</v>
      </c>
      <c r="M19" t="s">
        <v>17</v>
      </c>
    </row>
    <row r="20" spans="1:13">
      <c r="A20">
        <v>18</v>
      </c>
      <c r="B20" t="s">
        <v>49</v>
      </c>
      <c r="C20" t="s">
        <v>50</v>
      </c>
      <c r="D20">
        <v>2.52</v>
      </c>
      <c r="E20" t="s">
        <v>51</v>
      </c>
      <c r="I20">
        <v>18</v>
      </c>
      <c r="J20" t="s">
        <v>49</v>
      </c>
      <c r="K20" t="s">
        <v>50</v>
      </c>
      <c r="L20">
        <v>2.52</v>
      </c>
      <c r="M20" t="s">
        <v>51</v>
      </c>
    </row>
    <row r="21" spans="1:13">
      <c r="A21">
        <v>19</v>
      </c>
      <c r="B21" t="s">
        <v>52</v>
      </c>
      <c r="C21" t="s">
        <v>53</v>
      </c>
      <c r="D21">
        <v>6.944</v>
      </c>
      <c r="E21" t="s">
        <v>9</v>
      </c>
      <c r="I21">
        <v>19</v>
      </c>
      <c r="J21" t="s">
        <v>52</v>
      </c>
      <c r="K21" t="s">
        <v>53</v>
      </c>
      <c r="L21">
        <v>8.3333329999999997</v>
      </c>
      <c r="M21" t="s">
        <v>9</v>
      </c>
    </row>
    <row r="22" spans="1:13">
      <c r="A22">
        <v>20</v>
      </c>
      <c r="B22" t="s">
        <v>54</v>
      </c>
      <c r="C22" t="s">
        <v>55</v>
      </c>
      <c r="D22">
        <f>1/2*(D18*D19*D20*D21*D21)</f>
        <v>111.18854427770879</v>
      </c>
      <c r="E22" t="s">
        <v>37</v>
      </c>
      <c r="I22">
        <v>20</v>
      </c>
      <c r="J22" t="s">
        <v>54</v>
      </c>
      <c r="K22" t="s">
        <v>55</v>
      </c>
      <c r="L22">
        <f>1/2*(L18*L19*L20*L21*L21)</f>
        <v>160.13198718944025</v>
      </c>
      <c r="M22" t="s">
        <v>37</v>
      </c>
    </row>
    <row r="23" spans="1:13">
      <c r="A23">
        <v>21</v>
      </c>
      <c r="B23" t="s">
        <v>56</v>
      </c>
      <c r="C23" t="s">
        <v>57</v>
      </c>
      <c r="D23">
        <f>D22+D17+D14+D15</f>
        <v>1025.9135442777088</v>
      </c>
      <c r="E23" t="s">
        <v>37</v>
      </c>
      <c r="I23">
        <v>21</v>
      </c>
      <c r="J23" t="s">
        <v>56</v>
      </c>
      <c r="K23" t="s">
        <v>57</v>
      </c>
      <c r="L23">
        <f>L22+L17+L14+L15</f>
        <v>1817.4935041796894</v>
      </c>
      <c r="M23" t="s">
        <v>37</v>
      </c>
    </row>
    <row r="24" spans="1:13">
      <c r="A24">
        <v>22</v>
      </c>
      <c r="B24" t="s">
        <v>58</v>
      </c>
      <c r="C24" t="s">
        <v>59</v>
      </c>
      <c r="D24">
        <f>D23*D21</f>
        <v>7123.9436514644094</v>
      </c>
      <c r="E24" t="s">
        <v>60</v>
      </c>
      <c r="I24">
        <v>22</v>
      </c>
      <c r="J24" t="s">
        <v>58</v>
      </c>
      <c r="K24" t="s">
        <v>59</v>
      </c>
      <c r="L24">
        <f>L23*L21</f>
        <v>15145.778595666243</v>
      </c>
      <c r="M24" t="s">
        <v>60</v>
      </c>
    </row>
    <row r="25" spans="1:13">
      <c r="A25">
        <v>23</v>
      </c>
      <c r="B25" t="s">
        <v>61</v>
      </c>
      <c r="C25" t="s">
        <v>62</v>
      </c>
      <c r="D25">
        <v>0.53600000000000003</v>
      </c>
      <c r="E25" t="s">
        <v>63</v>
      </c>
      <c r="I25">
        <v>23</v>
      </c>
      <c r="J25" t="s">
        <v>61</v>
      </c>
      <c r="K25" t="s">
        <v>62</v>
      </c>
      <c r="L25">
        <v>0.53600000000000003</v>
      </c>
      <c r="M25" t="s">
        <v>63</v>
      </c>
    </row>
    <row r="26" spans="1:13">
      <c r="A26">
        <v>24</v>
      </c>
      <c r="B26" t="s">
        <v>64</v>
      </c>
      <c r="C26" t="s">
        <v>65</v>
      </c>
      <c r="D26">
        <f>D25/2</f>
        <v>0.26800000000000002</v>
      </c>
      <c r="E26" t="s">
        <v>63</v>
      </c>
      <c r="I26">
        <v>24</v>
      </c>
      <c r="J26" t="s">
        <v>64</v>
      </c>
      <c r="K26" t="s">
        <v>65</v>
      </c>
      <c r="L26">
        <f>L25/2</f>
        <v>0.26800000000000002</v>
      </c>
      <c r="M26" t="s">
        <v>63</v>
      </c>
    </row>
    <row r="27" spans="1:13">
      <c r="A27">
        <v>25</v>
      </c>
      <c r="B27" t="s">
        <v>66</v>
      </c>
      <c r="C27" t="s">
        <v>67</v>
      </c>
      <c r="D27">
        <f>D23*D26</f>
        <v>274.94482986642595</v>
      </c>
      <c r="E27" t="s">
        <v>68</v>
      </c>
      <c r="I27">
        <v>25</v>
      </c>
      <c r="J27" t="s">
        <v>66</v>
      </c>
      <c r="K27" t="s">
        <v>67</v>
      </c>
      <c r="L27">
        <f>L23*L26</f>
        <v>487.08825912015675</v>
      </c>
      <c r="M27" t="s">
        <v>68</v>
      </c>
    </row>
    <row r="31" spans="1:13">
      <c r="A31" s="27" t="s">
        <v>69</v>
      </c>
      <c r="B31" s="28"/>
      <c r="C31" s="28"/>
      <c r="D31" s="28"/>
      <c r="E31" s="28"/>
      <c r="I31" s="27" t="s">
        <v>70</v>
      </c>
      <c r="J31" s="28"/>
      <c r="K31" s="28"/>
      <c r="L31" s="28"/>
      <c r="M31" s="28"/>
    </row>
    <row r="32" spans="1:13">
      <c r="A32" s="1" t="s">
        <v>2</v>
      </c>
      <c r="B32" s="1" t="s">
        <v>3</v>
      </c>
      <c r="C32" s="1" t="s">
        <v>4</v>
      </c>
      <c r="D32" s="1" t="s">
        <v>5</v>
      </c>
      <c r="E32" s="2" t="s">
        <v>6</v>
      </c>
      <c r="I32" s="1" t="s">
        <v>2</v>
      </c>
      <c r="J32" s="1" t="s">
        <v>3</v>
      </c>
      <c r="K32" s="1" t="s">
        <v>4</v>
      </c>
      <c r="L32" s="1" t="s">
        <v>5</v>
      </c>
      <c r="M32" s="2" t="s">
        <v>6</v>
      </c>
    </row>
    <row r="33" spans="1:13">
      <c r="A33">
        <v>1</v>
      </c>
      <c r="B33" t="s">
        <v>7</v>
      </c>
      <c r="C33" t="s">
        <v>8</v>
      </c>
      <c r="D33">
        <f>(D38-D39)/(D40-D41)</f>
        <v>0.83333333333333337</v>
      </c>
      <c r="E33" t="s">
        <v>9</v>
      </c>
      <c r="I33">
        <v>1</v>
      </c>
      <c r="J33" t="s">
        <v>7</v>
      </c>
      <c r="K33" t="s">
        <v>8</v>
      </c>
      <c r="L33">
        <f>(L38-L39)/(L40-L41)</f>
        <v>0.13899999999999998</v>
      </c>
      <c r="M33" t="s">
        <v>9</v>
      </c>
    </row>
    <row r="34" spans="1:13">
      <c r="A34">
        <v>2</v>
      </c>
      <c r="B34" t="s">
        <v>10</v>
      </c>
      <c r="C34" t="s">
        <v>11</v>
      </c>
      <c r="D34">
        <v>80</v>
      </c>
      <c r="E34" t="s">
        <v>12</v>
      </c>
      <c r="I34">
        <v>2</v>
      </c>
      <c r="J34" t="s">
        <v>10</v>
      </c>
      <c r="K34" t="s">
        <v>11</v>
      </c>
      <c r="L34">
        <v>80</v>
      </c>
      <c r="M34" t="s">
        <v>12</v>
      </c>
    </row>
    <row r="35" spans="1:13">
      <c r="A35">
        <v>3</v>
      </c>
      <c r="B35" t="s">
        <v>13</v>
      </c>
      <c r="C35" t="s">
        <v>14</v>
      </c>
      <c r="D35">
        <v>1500</v>
      </c>
      <c r="E35" t="s">
        <v>12</v>
      </c>
      <c r="I35">
        <v>3</v>
      </c>
      <c r="J35" t="s">
        <v>13</v>
      </c>
      <c r="K35" t="s">
        <v>14</v>
      </c>
      <c r="L35">
        <v>1500</v>
      </c>
      <c r="M35" t="s">
        <v>12</v>
      </c>
    </row>
    <row r="36" spans="1:13">
      <c r="A36">
        <v>4</v>
      </c>
      <c r="B36" t="s">
        <v>15</v>
      </c>
      <c r="C36" t="s">
        <v>16</v>
      </c>
      <c r="D36">
        <v>1</v>
      </c>
      <c r="E36" t="s">
        <v>17</v>
      </c>
      <c r="I36">
        <v>4</v>
      </c>
      <c r="J36" t="s">
        <v>15</v>
      </c>
      <c r="K36" t="s">
        <v>16</v>
      </c>
      <c r="L36">
        <v>1</v>
      </c>
      <c r="M36" t="s">
        <v>17</v>
      </c>
    </row>
    <row r="37" spans="1:13">
      <c r="A37">
        <v>5</v>
      </c>
      <c r="B37" t="s">
        <v>18</v>
      </c>
      <c r="C37" t="s">
        <v>19</v>
      </c>
      <c r="D37">
        <f>D36*D35+D34</f>
        <v>1580</v>
      </c>
      <c r="E37" t="s">
        <v>12</v>
      </c>
      <c r="I37">
        <v>5</v>
      </c>
      <c r="J37" t="s">
        <v>18</v>
      </c>
      <c r="K37" t="s">
        <v>19</v>
      </c>
      <c r="L37">
        <f>L36*L35+L34</f>
        <v>1580</v>
      </c>
      <c r="M37" t="s">
        <v>12</v>
      </c>
    </row>
    <row r="38" spans="1:13">
      <c r="A38">
        <v>6</v>
      </c>
      <c r="B38" t="s">
        <v>20</v>
      </c>
      <c r="C38" t="s">
        <v>21</v>
      </c>
      <c r="D38">
        <v>15</v>
      </c>
      <c r="E38" t="s">
        <v>9</v>
      </c>
      <c r="I38">
        <v>6</v>
      </c>
      <c r="J38" t="s">
        <v>20</v>
      </c>
      <c r="K38" t="s">
        <v>21</v>
      </c>
      <c r="L38">
        <v>4.17</v>
      </c>
      <c r="M38" t="s">
        <v>9</v>
      </c>
    </row>
    <row r="39" spans="1:13">
      <c r="A39">
        <v>7</v>
      </c>
      <c r="B39" t="s">
        <v>22</v>
      </c>
      <c r="C39" t="s">
        <v>23</v>
      </c>
      <c r="D39">
        <v>0</v>
      </c>
      <c r="E39" t="s">
        <v>9</v>
      </c>
      <c r="I39">
        <v>7</v>
      </c>
      <c r="J39" t="s">
        <v>22</v>
      </c>
      <c r="K39" t="s">
        <v>23</v>
      </c>
      <c r="L39">
        <v>0</v>
      </c>
      <c r="M39" t="s">
        <v>9</v>
      </c>
    </row>
    <row r="40" spans="1:13">
      <c r="A40">
        <v>8</v>
      </c>
      <c r="B40" t="s">
        <v>24</v>
      </c>
      <c r="C40" t="s">
        <v>25</v>
      </c>
      <c r="D40">
        <v>18</v>
      </c>
      <c r="E40" t="s">
        <v>26</v>
      </c>
      <c r="I40">
        <v>8</v>
      </c>
      <c r="J40" t="s">
        <v>24</v>
      </c>
      <c r="K40" t="s">
        <v>25</v>
      </c>
      <c r="L40">
        <v>30</v>
      </c>
      <c r="M40" t="s">
        <v>26</v>
      </c>
    </row>
    <row r="41" spans="1:13">
      <c r="A41">
        <v>9</v>
      </c>
      <c r="B41" t="s">
        <v>27</v>
      </c>
      <c r="C41" t="s">
        <v>28</v>
      </c>
      <c r="D41">
        <v>0</v>
      </c>
      <c r="E41" t="s">
        <v>26</v>
      </c>
      <c r="I41">
        <v>9</v>
      </c>
      <c r="J41" t="s">
        <v>27</v>
      </c>
      <c r="K41" t="s">
        <v>28</v>
      </c>
      <c r="L41">
        <v>0</v>
      </c>
      <c r="M41" t="s">
        <v>26</v>
      </c>
    </row>
    <row r="42" spans="1:13">
      <c r="A42">
        <v>10</v>
      </c>
      <c r="B42" t="s">
        <v>29</v>
      </c>
      <c r="C42" t="s">
        <v>30</v>
      </c>
      <c r="D42">
        <v>9.81</v>
      </c>
      <c r="E42" t="s">
        <v>31</v>
      </c>
      <c r="I42">
        <v>10</v>
      </c>
      <c r="J42" t="s">
        <v>29</v>
      </c>
      <c r="K42" t="s">
        <v>30</v>
      </c>
      <c r="L42">
        <v>9.81</v>
      </c>
      <c r="M42" t="s">
        <v>31</v>
      </c>
    </row>
    <row r="43" spans="1:13">
      <c r="A43">
        <v>11</v>
      </c>
      <c r="B43" t="s">
        <v>32</v>
      </c>
      <c r="C43" t="s">
        <v>33</v>
      </c>
      <c r="D43">
        <v>0</v>
      </c>
      <c r="E43" t="s">
        <v>34</v>
      </c>
      <c r="I43">
        <v>11</v>
      </c>
      <c r="J43" t="s">
        <v>32</v>
      </c>
      <c r="K43" t="s">
        <v>33</v>
      </c>
      <c r="L43">
        <v>0.122173</v>
      </c>
      <c r="M43" t="s">
        <v>34</v>
      </c>
    </row>
    <row r="44" spans="1:13">
      <c r="A44">
        <v>12</v>
      </c>
      <c r="B44" t="s">
        <v>35</v>
      </c>
      <c r="C44" t="s">
        <v>36</v>
      </c>
      <c r="D44">
        <f>D35*D42*SIN(D43)</f>
        <v>0</v>
      </c>
      <c r="E44" t="s">
        <v>37</v>
      </c>
      <c r="I44">
        <v>12</v>
      </c>
      <c r="J44" t="s">
        <v>35</v>
      </c>
      <c r="K44" t="s">
        <v>36</v>
      </c>
      <c r="L44">
        <f>L35*L42*SIN(L43)</f>
        <v>1793.3066924152565</v>
      </c>
      <c r="M44" t="s">
        <v>37</v>
      </c>
    </row>
    <row r="45" spans="1:13">
      <c r="A45">
        <v>13</v>
      </c>
      <c r="B45" t="s">
        <v>38</v>
      </c>
      <c r="C45" t="s">
        <v>39</v>
      </c>
      <c r="D45">
        <f>D35*D33</f>
        <v>1250</v>
      </c>
      <c r="E45" t="s">
        <v>37</v>
      </c>
      <c r="I45">
        <v>13</v>
      </c>
      <c r="J45" t="s">
        <v>38</v>
      </c>
      <c r="K45" t="s">
        <v>39</v>
      </c>
      <c r="L45">
        <f>L35*L33</f>
        <v>208.49999999999997</v>
      </c>
      <c r="M45" t="s">
        <v>37</v>
      </c>
    </row>
    <row r="46" spans="1:13">
      <c r="A46">
        <v>14</v>
      </c>
      <c r="B46" t="s">
        <v>40</v>
      </c>
      <c r="C46" t="s">
        <v>41</v>
      </c>
      <c r="D46">
        <v>1.4999999999999999E-2</v>
      </c>
      <c r="E46" t="s">
        <v>17</v>
      </c>
      <c r="I46">
        <v>14</v>
      </c>
      <c r="J46" t="s">
        <v>40</v>
      </c>
      <c r="K46" t="s">
        <v>41</v>
      </c>
      <c r="L46">
        <v>1.4999999999999999E-2</v>
      </c>
      <c r="M46" t="s">
        <v>17</v>
      </c>
    </row>
    <row r="47" spans="1:13">
      <c r="A47">
        <v>15</v>
      </c>
      <c r="B47" t="s">
        <v>42</v>
      </c>
      <c r="C47" t="s">
        <v>43</v>
      </c>
      <c r="D47">
        <f>D35*D42*D46*COS(D43)</f>
        <v>220.72499999999999</v>
      </c>
      <c r="E47" t="s">
        <v>37</v>
      </c>
      <c r="I47">
        <v>15</v>
      </c>
      <c r="J47" t="s">
        <v>42</v>
      </c>
      <c r="K47" t="s">
        <v>43</v>
      </c>
      <c r="L47">
        <f>L35*L42*L46*COS(L43)</f>
        <v>219.07975060251732</v>
      </c>
      <c r="M47" t="s">
        <v>37</v>
      </c>
    </row>
    <row r="48" spans="1:13">
      <c r="A48">
        <v>16</v>
      </c>
      <c r="B48" t="s">
        <v>44</v>
      </c>
      <c r="C48" t="s">
        <v>45</v>
      </c>
      <c r="D48">
        <v>1.204</v>
      </c>
      <c r="E48" t="s">
        <v>46</v>
      </c>
      <c r="I48">
        <v>16</v>
      </c>
      <c r="J48" t="s">
        <v>44</v>
      </c>
      <c r="K48" t="s">
        <v>45</v>
      </c>
      <c r="L48">
        <v>1.204</v>
      </c>
      <c r="M48" t="s">
        <v>46</v>
      </c>
    </row>
    <row r="49" spans="1:13">
      <c r="A49">
        <v>17</v>
      </c>
      <c r="B49" t="s">
        <v>47</v>
      </c>
      <c r="C49" t="s">
        <v>48</v>
      </c>
      <c r="D49">
        <v>1.52</v>
      </c>
      <c r="E49" t="s">
        <v>17</v>
      </c>
      <c r="I49">
        <v>17</v>
      </c>
      <c r="J49" t="s">
        <v>47</v>
      </c>
      <c r="K49" t="s">
        <v>48</v>
      </c>
      <c r="L49">
        <v>1.52</v>
      </c>
      <c r="M49" t="s">
        <v>17</v>
      </c>
    </row>
    <row r="50" spans="1:13">
      <c r="A50">
        <v>18</v>
      </c>
      <c r="B50" t="s">
        <v>49</v>
      </c>
      <c r="C50" t="s">
        <v>50</v>
      </c>
      <c r="D50">
        <v>2.52</v>
      </c>
      <c r="E50" t="s">
        <v>51</v>
      </c>
      <c r="I50">
        <v>18</v>
      </c>
      <c r="J50" t="s">
        <v>49</v>
      </c>
      <c r="K50" t="s">
        <v>50</v>
      </c>
      <c r="L50">
        <v>2.52</v>
      </c>
      <c r="M50" t="s">
        <v>51</v>
      </c>
    </row>
    <row r="51" spans="1:13">
      <c r="A51">
        <v>19</v>
      </c>
      <c r="B51" t="s">
        <v>52</v>
      </c>
      <c r="C51" t="s">
        <v>53</v>
      </c>
      <c r="D51">
        <v>15</v>
      </c>
      <c r="E51" t="s">
        <v>9</v>
      </c>
      <c r="I51">
        <v>19</v>
      </c>
      <c r="J51" t="s">
        <v>52</v>
      </c>
      <c r="K51" t="s">
        <v>53</v>
      </c>
      <c r="L51">
        <v>4.17</v>
      </c>
      <c r="M51" t="s">
        <v>9</v>
      </c>
    </row>
    <row r="52" spans="1:13">
      <c r="A52">
        <v>20</v>
      </c>
      <c r="B52" t="s">
        <v>54</v>
      </c>
      <c r="C52" t="s">
        <v>55</v>
      </c>
      <c r="D52">
        <f>1/2*(D48*D49*D50*D51*D51)</f>
        <v>518.82767999999987</v>
      </c>
      <c r="E52" t="s">
        <v>37</v>
      </c>
      <c r="I52">
        <v>20</v>
      </c>
      <c r="J52" t="s">
        <v>54</v>
      </c>
      <c r="K52" t="s">
        <v>55</v>
      </c>
      <c r="L52">
        <f>1/2*(L48*L49*L50*L51*L51)</f>
        <v>40.097078421119996</v>
      </c>
      <c r="M52" t="s">
        <v>37</v>
      </c>
    </row>
    <row r="53" spans="1:13">
      <c r="A53">
        <v>21</v>
      </c>
      <c r="B53" t="s">
        <v>56</v>
      </c>
      <c r="C53" t="s">
        <v>57</v>
      </c>
      <c r="D53">
        <f>D52+D47+D44+D45</f>
        <v>1989.5526799999998</v>
      </c>
      <c r="E53" t="s">
        <v>37</v>
      </c>
      <c r="I53">
        <v>21</v>
      </c>
      <c r="J53" t="s">
        <v>56</v>
      </c>
      <c r="K53" t="s">
        <v>57</v>
      </c>
      <c r="L53">
        <f>L52+L47+L44+L45</f>
        <v>2260.9835214388941</v>
      </c>
      <c r="M53" t="s">
        <v>37</v>
      </c>
    </row>
    <row r="54" spans="1:13">
      <c r="A54">
        <v>22</v>
      </c>
      <c r="B54" t="s">
        <v>58</v>
      </c>
      <c r="C54" t="s">
        <v>59</v>
      </c>
      <c r="D54">
        <f>D53*D51</f>
        <v>29843.290199999996</v>
      </c>
      <c r="E54" t="s">
        <v>60</v>
      </c>
      <c r="I54">
        <v>22</v>
      </c>
      <c r="J54" t="s">
        <v>58</v>
      </c>
      <c r="K54" t="s">
        <v>59</v>
      </c>
      <c r="L54">
        <f>L53*L51</f>
        <v>9428.3012844001878</v>
      </c>
      <c r="M54" t="s">
        <v>60</v>
      </c>
    </row>
    <row r="55" spans="1:13">
      <c r="A55">
        <v>23</v>
      </c>
      <c r="B55" t="s">
        <v>61</v>
      </c>
      <c r="C55" t="s">
        <v>62</v>
      </c>
      <c r="D55">
        <v>0.53600000000000003</v>
      </c>
      <c r="E55" t="s">
        <v>63</v>
      </c>
      <c r="I55">
        <v>23</v>
      </c>
      <c r="J55" t="s">
        <v>61</v>
      </c>
      <c r="K55" t="s">
        <v>62</v>
      </c>
      <c r="L55">
        <v>0.53600000000000003</v>
      </c>
      <c r="M55" t="s">
        <v>63</v>
      </c>
    </row>
    <row r="56" spans="1:13">
      <c r="A56">
        <v>24</v>
      </c>
      <c r="B56" t="s">
        <v>64</v>
      </c>
      <c r="C56" t="s">
        <v>65</v>
      </c>
      <c r="D56">
        <f>D55/2</f>
        <v>0.26800000000000002</v>
      </c>
      <c r="E56" t="s">
        <v>63</v>
      </c>
      <c r="I56">
        <v>24</v>
      </c>
      <c r="J56" t="s">
        <v>64</v>
      </c>
      <c r="K56" t="s">
        <v>65</v>
      </c>
      <c r="L56">
        <f>L55/2</f>
        <v>0.26800000000000002</v>
      </c>
      <c r="M56" t="s">
        <v>63</v>
      </c>
    </row>
    <row r="57" spans="1:13">
      <c r="A57">
        <v>25</v>
      </c>
      <c r="B57" t="s">
        <v>66</v>
      </c>
      <c r="C57" t="s">
        <v>67</v>
      </c>
      <c r="D57">
        <f>D53*D56</f>
        <v>533.20011823999994</v>
      </c>
      <c r="E57" t="s">
        <v>68</v>
      </c>
      <c r="I57">
        <v>25</v>
      </c>
      <c r="J57" t="s">
        <v>66</v>
      </c>
      <c r="K57" t="s">
        <v>67</v>
      </c>
      <c r="L57">
        <f>L53*L56</f>
        <v>605.94358374562364</v>
      </c>
      <c r="M57" t="s">
        <v>68</v>
      </c>
    </row>
  </sheetData>
  <mergeCells count="4">
    <mergeCell ref="A1:E1"/>
    <mergeCell ref="I1:M1"/>
    <mergeCell ref="A31:E31"/>
    <mergeCell ref="I31:M3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0FD3-C1E2-46CF-9A1E-32AE0D6C9F0B}">
  <dimension ref="B1:AI1027"/>
  <sheetViews>
    <sheetView topLeftCell="X1" workbookViewId="0">
      <selection activeCell="AB1" sqref="AB1:AB1048576"/>
    </sheetView>
  </sheetViews>
  <sheetFormatPr defaultRowHeight="15"/>
  <cols>
    <col min="1" max="1" width="5.5703125" customWidth="1"/>
    <col min="2" max="2" width="19.140625" customWidth="1"/>
    <col min="3" max="3" width="40.42578125" customWidth="1"/>
    <col min="4" max="4" width="39" customWidth="1"/>
    <col min="5" max="5" width="22.85546875" customWidth="1"/>
    <col min="6" max="6" width="16.140625" customWidth="1"/>
    <col min="7" max="7" width="13.5703125" customWidth="1"/>
    <col min="8" max="8" width="21" customWidth="1"/>
    <col min="9" max="9" width="19.140625" customWidth="1"/>
    <col min="10" max="10" width="18.85546875" customWidth="1"/>
    <col min="11" max="11" width="15.5703125" customWidth="1"/>
    <col min="12" max="12" width="19.85546875" customWidth="1"/>
    <col min="13" max="13" width="15" customWidth="1"/>
    <col min="14" max="14" width="13.42578125" customWidth="1"/>
    <col min="15" max="15" width="14.7109375" customWidth="1"/>
    <col min="16" max="16" width="14.28515625" customWidth="1"/>
    <col min="17" max="17" width="22.140625" customWidth="1"/>
    <col min="18" max="18" width="13" customWidth="1"/>
    <col min="19" max="19" width="16.42578125" customWidth="1"/>
    <col min="20" max="20" width="14.140625" customWidth="1"/>
    <col min="22" max="22" width="16.28515625" customWidth="1"/>
    <col min="23" max="23" width="26.5703125" customWidth="1"/>
    <col min="24" max="24" width="20.28515625" customWidth="1"/>
    <col min="25" max="25" width="16.42578125" customWidth="1"/>
    <col min="26" max="26" width="15.42578125" customWidth="1"/>
    <col min="27" max="27" width="12.28515625" customWidth="1"/>
    <col min="28" max="28" width="11" customWidth="1"/>
    <col min="29" max="29" width="22.7109375" customWidth="1"/>
    <col min="30" max="30" width="20.85546875" customWidth="1"/>
    <col min="31" max="31" width="22.28515625" customWidth="1"/>
    <col min="32" max="32" width="20.140625" customWidth="1"/>
    <col min="33" max="33" width="20.7109375" customWidth="1"/>
  </cols>
  <sheetData>
    <row r="1" spans="2:35">
      <c r="B1" s="12" t="s">
        <v>71</v>
      </c>
      <c r="C1" s="6" t="s">
        <v>72</v>
      </c>
      <c r="D1" s="5" t="s">
        <v>73</v>
      </c>
      <c r="E1" t="s">
        <v>74</v>
      </c>
      <c r="F1" t="s">
        <v>75</v>
      </c>
      <c r="G1" t="s">
        <v>76</v>
      </c>
      <c r="H1" t="s">
        <v>29</v>
      </c>
      <c r="I1" t="s">
        <v>32</v>
      </c>
      <c r="J1" t="s">
        <v>35</v>
      </c>
      <c r="K1" t="s">
        <v>38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s="3" t="s">
        <v>82</v>
      </c>
      <c r="R1" s="3" t="s">
        <v>83</v>
      </c>
      <c r="S1" s="3" t="s">
        <v>84</v>
      </c>
      <c r="T1" s="11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17" t="s">
        <v>93</v>
      </c>
      <c r="AC1" s="3" t="s">
        <v>94</v>
      </c>
      <c r="AD1" s="18" t="s">
        <v>95</v>
      </c>
      <c r="AE1" s="18" t="s">
        <v>96</v>
      </c>
      <c r="AF1" s="18" t="s">
        <v>97</v>
      </c>
      <c r="AG1" s="3" t="s">
        <v>98</v>
      </c>
      <c r="AH1" s="3" t="s">
        <v>99</v>
      </c>
      <c r="AI1" s="3" t="s">
        <v>100</v>
      </c>
    </row>
    <row r="2" spans="2:35">
      <c r="B2" s="13" t="s">
        <v>101</v>
      </c>
      <c r="C2" s="4" t="s">
        <v>102</v>
      </c>
      <c r="D2" s="4" t="s">
        <v>103</v>
      </c>
      <c r="E2" s="3" t="s">
        <v>104</v>
      </c>
      <c r="F2" s="3" t="s">
        <v>105</v>
      </c>
      <c r="G2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41</v>
      </c>
      <c r="M2" s="3" t="s">
        <v>43</v>
      </c>
      <c r="N2" s="3" t="s">
        <v>110</v>
      </c>
      <c r="O2" s="3" t="s">
        <v>111</v>
      </c>
      <c r="P2" s="3" t="s">
        <v>50</v>
      </c>
      <c r="Q2" s="3" t="s">
        <v>112</v>
      </c>
      <c r="R2" s="3" t="s">
        <v>113</v>
      </c>
      <c r="S2" s="3" t="s">
        <v>114</v>
      </c>
      <c r="T2" s="17" t="s">
        <v>115</v>
      </c>
      <c r="U2" s="3" t="s">
        <v>116</v>
      </c>
      <c r="V2" s="3" t="s">
        <v>117</v>
      </c>
      <c r="W2" s="3" t="s">
        <v>17</v>
      </c>
      <c r="X2" s="3" t="s">
        <v>118</v>
      </c>
      <c r="Y2" t="s">
        <v>117</v>
      </c>
      <c r="Z2" s="3" t="s">
        <v>119</v>
      </c>
      <c r="AA2" s="3" t="s">
        <v>119</v>
      </c>
      <c r="AB2" s="17" t="s">
        <v>115</v>
      </c>
      <c r="AC2" t="s">
        <v>120</v>
      </c>
      <c r="AD2" s="19" t="s">
        <v>121</v>
      </c>
      <c r="AE2" s="19" t="s">
        <v>122</v>
      </c>
      <c r="AF2" s="19" t="s">
        <v>123</v>
      </c>
      <c r="AG2" s="22" t="s">
        <v>124</v>
      </c>
      <c r="AH2" s="20"/>
      <c r="AI2" s="20"/>
    </row>
    <row r="3" spans="2:35">
      <c r="B3" s="12">
        <v>0</v>
      </c>
      <c r="C3" s="4">
        <v>0</v>
      </c>
      <c r="D3" s="16">
        <v>0</v>
      </c>
      <c r="E3">
        <v>1500</v>
      </c>
      <c r="F3">
        <v>80</v>
      </c>
      <c r="G3">
        <f>E3+F3</f>
        <v>1580</v>
      </c>
      <c r="H3">
        <v>9.81</v>
      </c>
      <c r="I3" s="10">
        <v>0</v>
      </c>
      <c r="J3" s="10">
        <v>0</v>
      </c>
      <c r="K3">
        <f>G3*D3</f>
        <v>0</v>
      </c>
      <c r="L3">
        <v>1.4999999999999999E-2</v>
      </c>
      <c r="M3">
        <f>G3*H3*L3*ACOS(I3)</f>
        <v>365.20543359083308</v>
      </c>
      <c r="N3">
        <v>1.204</v>
      </c>
      <c r="O3">
        <v>1.52</v>
      </c>
      <c r="P3">
        <v>2.52</v>
      </c>
      <c r="Q3">
        <f>C3*(5/18)</f>
        <v>0</v>
      </c>
      <c r="R3">
        <f>(Q3*P3*O3*N3*Q3)/2</f>
        <v>0</v>
      </c>
      <c r="S3">
        <f>R3+M3+K3+J3</f>
        <v>365.20543359083308</v>
      </c>
      <c r="T3" s="11">
        <f>(S3*Q3)/1000</f>
        <v>0</v>
      </c>
      <c r="U3">
        <v>0.26834999999999998</v>
      </c>
      <c r="V3">
        <f>Table5[[#This Row],[Total force ]]*Table5[[#This Row],[Tyre radius]]</f>
        <v>98.002878104100049</v>
      </c>
      <c r="W3">
        <v>8</v>
      </c>
      <c r="X3">
        <v>0.92</v>
      </c>
      <c r="Y3">
        <f>Table5[[#This Row],[Wheel torque]]/Table5[[#This Row],[Final drive ratio ]]/Table5[[#This Row],[Overall efficiency of enery conversion ]]</f>
        <v>13.315608438057071</v>
      </c>
      <c r="Z3">
        <f>(Table5[[#This Row],[Vehicle speed in m/s]]*60)/(2*3.14*Table5[[#This Row],[Tyre radius]])</f>
        <v>0</v>
      </c>
      <c r="AA3">
        <f>Table5[[#This Row],[Wheel speed]]*Table5[[#This Row],[Final drive ratio ]]</f>
        <v>0</v>
      </c>
      <c r="AB3" s="11">
        <v>0</v>
      </c>
      <c r="AC3">
        <v>430</v>
      </c>
      <c r="AD3" s="20">
        <v>0</v>
      </c>
      <c r="AE3" s="20">
        <f>Table5[[#This Row],[Motor power]]*1000*Table5[[#This Row],[Acceleration delT 1 second ]]</f>
        <v>0</v>
      </c>
      <c r="AF3" s="20">
        <v>0</v>
      </c>
      <c r="AG3" s="21">
        <f>Table5[[#This Row],[Average energy consumption]]/96</f>
        <v>0</v>
      </c>
      <c r="AH3" s="20"/>
      <c r="AI3" s="20"/>
    </row>
    <row r="4" spans="2:35">
      <c r="B4" s="14">
        <v>1</v>
      </c>
      <c r="C4" s="7">
        <v>0</v>
      </c>
      <c r="D4" s="9">
        <v>0</v>
      </c>
      <c r="E4">
        <v>1500</v>
      </c>
      <c r="F4">
        <v>80</v>
      </c>
      <c r="G4">
        <f t="shared" ref="G4:G67" si="0">E4+F4</f>
        <v>1580</v>
      </c>
      <c r="H4">
        <v>9.81</v>
      </c>
      <c r="I4" s="10">
        <v>0</v>
      </c>
      <c r="J4" s="10">
        <v>0</v>
      </c>
      <c r="K4">
        <f t="shared" ref="K4:K67" si="1">G4*D4</f>
        <v>0</v>
      </c>
      <c r="L4">
        <v>1.4999999999999999E-2</v>
      </c>
      <c r="M4">
        <f t="shared" ref="M4:M67" si="2">G4*H4*L4*ACOS(I4)</f>
        <v>365.20543359083308</v>
      </c>
      <c r="N4">
        <v>1.204</v>
      </c>
      <c r="O4">
        <v>1.52</v>
      </c>
      <c r="P4">
        <v>2.52</v>
      </c>
      <c r="Q4">
        <f t="shared" ref="Q4:Q67" si="3">C4*(5/18)</f>
        <v>0</v>
      </c>
      <c r="R4">
        <f t="shared" ref="R4:R67" si="4">(Q4*P4*O4*N4*Q4)/2</f>
        <v>0</v>
      </c>
      <c r="S4">
        <f t="shared" ref="S4:S67" si="5">R4+M4+K4+J4</f>
        <v>365.20543359083308</v>
      </c>
      <c r="T4" s="11">
        <f t="shared" ref="T4:T67" si="6">(S4*Q4)/1000</f>
        <v>0</v>
      </c>
      <c r="U4">
        <v>0.26834999999999998</v>
      </c>
      <c r="V4">
        <f>Table5[[#This Row],[Total force ]]*Table5[[#This Row],[Tyre radius]]</f>
        <v>98.002878104100049</v>
      </c>
      <c r="W4">
        <v>8</v>
      </c>
      <c r="X4">
        <v>0.92</v>
      </c>
      <c r="Y4">
        <f>Table5[[#This Row],[Wheel torque]]/Table5[[#This Row],[Final drive ratio ]]/Table5[[#This Row],[Overall efficiency of enery conversion ]]</f>
        <v>13.315608438057071</v>
      </c>
      <c r="Z4">
        <f>(Table5[[#This Row],[Vehicle speed in m/s]]*60)/(2*3.14*Table5[[#This Row],[Tyre radius]])</f>
        <v>0</v>
      </c>
      <c r="AA4">
        <f>Table5[[#This Row],[Wheel speed]]*Table5[[#This Row],[Final drive ratio ]]</f>
        <v>0</v>
      </c>
      <c r="AB4" s="11">
        <f>(2*3.14*Table5[[#This Row],[Motor speed]]*Table5[[#This Row],[Motor torque]])/(60*1000)/Table5[[#This Row],[Overall efficiency of enery conversion ]]</f>
        <v>0</v>
      </c>
      <c r="AC4">
        <v>430</v>
      </c>
      <c r="AD4" s="20">
        <f>Table5[[#This Row],[Total elapsed time]]-B3</f>
        <v>1</v>
      </c>
      <c r="AE4" s="20">
        <f>(Table5[[#This Row],[Motor power]]*1000)*Table5[[#This Row],[Acceleration delT 1 second ]]</f>
        <v>0</v>
      </c>
      <c r="AF4" s="20">
        <f>Table5[[#This Row],[Etotal]]/3600</f>
        <v>0</v>
      </c>
      <c r="AG4" s="21">
        <f>Table5[[#This Row],[Average energy consumption]]/96</f>
        <v>0</v>
      </c>
      <c r="AH4" s="20"/>
      <c r="AI4" s="20"/>
    </row>
    <row r="5" spans="2:35">
      <c r="B5" s="14">
        <v>2</v>
      </c>
      <c r="C5" s="7">
        <v>0</v>
      </c>
      <c r="D5" s="9">
        <v>0</v>
      </c>
      <c r="E5">
        <v>1500</v>
      </c>
      <c r="F5">
        <v>80</v>
      </c>
      <c r="G5">
        <f t="shared" si="0"/>
        <v>1580</v>
      </c>
      <c r="H5">
        <v>9.81</v>
      </c>
      <c r="I5" s="10">
        <v>0</v>
      </c>
      <c r="J5" s="10">
        <v>0</v>
      </c>
      <c r="K5">
        <f t="shared" si="1"/>
        <v>0</v>
      </c>
      <c r="L5">
        <v>1.4999999999999999E-2</v>
      </c>
      <c r="M5">
        <f t="shared" si="2"/>
        <v>365.20543359083308</v>
      </c>
      <c r="N5">
        <v>1.204</v>
      </c>
      <c r="O5">
        <v>1.52</v>
      </c>
      <c r="P5">
        <v>2.52</v>
      </c>
      <c r="Q5">
        <f t="shared" si="3"/>
        <v>0</v>
      </c>
      <c r="R5">
        <f t="shared" si="4"/>
        <v>0</v>
      </c>
      <c r="S5">
        <f t="shared" si="5"/>
        <v>365.20543359083308</v>
      </c>
      <c r="T5" s="11">
        <f t="shared" si="6"/>
        <v>0</v>
      </c>
      <c r="U5">
        <v>0.26834999999999998</v>
      </c>
      <c r="V5">
        <f>Table5[[#This Row],[Total force ]]*Table5[[#This Row],[Tyre radius]]</f>
        <v>98.002878104100049</v>
      </c>
      <c r="W5">
        <v>8</v>
      </c>
      <c r="X5">
        <v>0.92</v>
      </c>
      <c r="Y5">
        <f>Table5[[#This Row],[Wheel torque]]/Table5[[#This Row],[Final drive ratio ]]/Table5[[#This Row],[Overall efficiency of enery conversion ]]</f>
        <v>13.315608438057071</v>
      </c>
      <c r="Z5">
        <f>(Table5[[#This Row],[Vehicle speed in m/s]]*60)/(2*3.14*Table5[[#This Row],[Tyre radius]])</f>
        <v>0</v>
      </c>
      <c r="AA5">
        <f>Table5[[#This Row],[Wheel speed]]*Table5[[#This Row],[Final drive ratio ]]</f>
        <v>0</v>
      </c>
      <c r="AB5" s="11">
        <f>(2*3.14*Table5[[#This Row],[Motor speed]]*Table5[[#This Row],[Motor torque]])/(60*1000)/Table5[[#This Row],[Overall efficiency of enery conversion ]]</f>
        <v>0</v>
      </c>
      <c r="AC5">
        <v>430</v>
      </c>
      <c r="AD5" s="20">
        <f>Table5[[#This Row],[Total elapsed time]]-B4</f>
        <v>1</v>
      </c>
      <c r="AE5" s="20">
        <f>(Table5[[#This Row],[Motor power]]*1000)*Table5[[#This Row],[Acceleration delT 1 second ]]</f>
        <v>0</v>
      </c>
      <c r="AF5" s="20">
        <f>Table5[[#This Row],[Etotal]]/3600</f>
        <v>0</v>
      </c>
      <c r="AG5" s="21">
        <f>Table5[[#This Row],[Average energy consumption]]/96</f>
        <v>0</v>
      </c>
      <c r="AH5" s="20"/>
      <c r="AI5" s="20"/>
    </row>
    <row r="6" spans="2:35">
      <c r="B6" s="14">
        <v>3</v>
      </c>
      <c r="C6" s="7">
        <v>0</v>
      </c>
      <c r="D6" s="9">
        <v>0</v>
      </c>
      <c r="E6">
        <v>1500</v>
      </c>
      <c r="F6">
        <v>80</v>
      </c>
      <c r="G6">
        <f t="shared" si="0"/>
        <v>1580</v>
      </c>
      <c r="H6">
        <v>9.81</v>
      </c>
      <c r="I6" s="10">
        <v>0</v>
      </c>
      <c r="J6" s="10">
        <v>0</v>
      </c>
      <c r="K6">
        <f t="shared" si="1"/>
        <v>0</v>
      </c>
      <c r="L6">
        <v>1.4999999999999999E-2</v>
      </c>
      <c r="M6">
        <f t="shared" si="2"/>
        <v>365.20543359083308</v>
      </c>
      <c r="N6">
        <v>1.204</v>
      </c>
      <c r="O6">
        <v>1.52</v>
      </c>
      <c r="P6">
        <v>2.52</v>
      </c>
      <c r="Q6">
        <f t="shared" si="3"/>
        <v>0</v>
      </c>
      <c r="R6">
        <f t="shared" si="4"/>
        <v>0</v>
      </c>
      <c r="S6">
        <f t="shared" si="5"/>
        <v>365.20543359083308</v>
      </c>
      <c r="T6" s="11">
        <f t="shared" si="6"/>
        <v>0</v>
      </c>
      <c r="U6">
        <v>0.26834999999999998</v>
      </c>
      <c r="V6">
        <f>Table5[[#This Row],[Total force ]]*Table5[[#This Row],[Tyre radius]]</f>
        <v>98.002878104100049</v>
      </c>
      <c r="W6">
        <v>8</v>
      </c>
      <c r="X6">
        <v>0.92</v>
      </c>
      <c r="Y6">
        <f>Table5[[#This Row],[Wheel torque]]/Table5[[#This Row],[Final drive ratio ]]/Table5[[#This Row],[Overall efficiency of enery conversion ]]</f>
        <v>13.315608438057071</v>
      </c>
      <c r="Z6">
        <f>(Table5[[#This Row],[Vehicle speed in m/s]]*60)/(2*3.14*Table5[[#This Row],[Tyre radius]])</f>
        <v>0</v>
      </c>
      <c r="AA6">
        <f>Table5[[#This Row],[Wheel speed]]*Table5[[#This Row],[Final drive ratio ]]</f>
        <v>0</v>
      </c>
      <c r="AB6" s="11">
        <f>(2*3.14*Table5[[#This Row],[Motor speed]]*Table5[[#This Row],[Motor torque]])/(60*1000)/Table5[[#This Row],[Overall efficiency of enery conversion ]]</f>
        <v>0</v>
      </c>
      <c r="AC6">
        <v>430</v>
      </c>
      <c r="AD6" s="20">
        <f>Table5[[#This Row],[Total elapsed time]]-B5</f>
        <v>1</v>
      </c>
      <c r="AE6" s="20">
        <f>(Table5[[#This Row],[Motor power]]*1000)*Table5[[#This Row],[Acceleration delT 1 second ]]</f>
        <v>0</v>
      </c>
      <c r="AF6" s="20">
        <f>Table5[[#This Row],[Etotal]]/3600</f>
        <v>0</v>
      </c>
      <c r="AG6" s="21">
        <f>Table5[[#This Row],[Average energy consumption]]/96</f>
        <v>0</v>
      </c>
      <c r="AH6" s="20"/>
      <c r="AI6" s="20"/>
    </row>
    <row r="7" spans="2:35">
      <c r="B7" s="14">
        <v>4</v>
      </c>
      <c r="C7" s="7">
        <v>0</v>
      </c>
      <c r="D7" s="9">
        <v>0</v>
      </c>
      <c r="E7">
        <v>1500</v>
      </c>
      <c r="F7">
        <v>80</v>
      </c>
      <c r="G7">
        <f t="shared" si="0"/>
        <v>1580</v>
      </c>
      <c r="H7">
        <v>9.81</v>
      </c>
      <c r="I7" s="10">
        <v>0</v>
      </c>
      <c r="J7" s="10">
        <v>0</v>
      </c>
      <c r="K7">
        <f t="shared" si="1"/>
        <v>0</v>
      </c>
      <c r="L7">
        <v>1.4999999999999999E-2</v>
      </c>
      <c r="M7">
        <f t="shared" si="2"/>
        <v>365.20543359083308</v>
      </c>
      <c r="N7">
        <v>1.204</v>
      </c>
      <c r="O7">
        <v>1.52</v>
      </c>
      <c r="P7">
        <v>2.52</v>
      </c>
      <c r="Q7">
        <f t="shared" si="3"/>
        <v>0</v>
      </c>
      <c r="R7">
        <f t="shared" si="4"/>
        <v>0</v>
      </c>
      <c r="S7">
        <f t="shared" si="5"/>
        <v>365.20543359083308</v>
      </c>
      <c r="T7" s="11">
        <f t="shared" si="6"/>
        <v>0</v>
      </c>
      <c r="U7">
        <v>0.26834999999999998</v>
      </c>
      <c r="V7">
        <f>Table5[[#This Row],[Total force ]]*Table5[[#This Row],[Tyre radius]]</f>
        <v>98.002878104100049</v>
      </c>
      <c r="W7">
        <v>8</v>
      </c>
      <c r="X7">
        <v>0.92</v>
      </c>
      <c r="Y7">
        <f>Table5[[#This Row],[Wheel torque]]/Table5[[#This Row],[Final drive ratio ]]/Table5[[#This Row],[Overall efficiency of enery conversion ]]</f>
        <v>13.315608438057071</v>
      </c>
      <c r="Z7">
        <f>(Table5[[#This Row],[Vehicle speed in m/s]]*60)/(2*3.14*Table5[[#This Row],[Tyre radius]])</f>
        <v>0</v>
      </c>
      <c r="AA7">
        <f>Table5[[#This Row],[Wheel speed]]*Table5[[#This Row],[Final drive ratio ]]</f>
        <v>0</v>
      </c>
      <c r="AB7" s="11">
        <f>(2*3.14*Table5[[#This Row],[Motor speed]]*Table5[[#This Row],[Motor torque]])/(60*1000)/Table5[[#This Row],[Overall efficiency of enery conversion ]]</f>
        <v>0</v>
      </c>
      <c r="AC7">
        <v>430</v>
      </c>
      <c r="AD7" s="20">
        <f>Table5[[#This Row],[Total elapsed time]]-B6</f>
        <v>1</v>
      </c>
      <c r="AE7" s="20">
        <f>(Table5[[#This Row],[Motor power]]*1000)*Table5[[#This Row],[Acceleration delT 1 second ]]</f>
        <v>0</v>
      </c>
      <c r="AF7" s="20">
        <f>Table5[[#This Row],[Etotal]]/3600</f>
        <v>0</v>
      </c>
      <c r="AG7" s="21">
        <f>Table5[[#This Row],[Average energy consumption]]/96</f>
        <v>0</v>
      </c>
      <c r="AH7" s="20"/>
      <c r="AI7" s="20"/>
    </row>
    <row r="8" spans="2:35">
      <c r="B8" s="14">
        <v>5</v>
      </c>
      <c r="C8" s="7">
        <v>0</v>
      </c>
      <c r="D8" s="9">
        <v>0</v>
      </c>
      <c r="E8">
        <v>1500</v>
      </c>
      <c r="F8">
        <v>80</v>
      </c>
      <c r="G8">
        <f t="shared" si="0"/>
        <v>1580</v>
      </c>
      <c r="H8">
        <v>9.81</v>
      </c>
      <c r="I8" s="10">
        <v>0</v>
      </c>
      <c r="J8" s="10">
        <v>0</v>
      </c>
      <c r="K8">
        <f t="shared" si="1"/>
        <v>0</v>
      </c>
      <c r="L8">
        <v>1.4999999999999999E-2</v>
      </c>
      <c r="M8">
        <f t="shared" si="2"/>
        <v>365.20543359083308</v>
      </c>
      <c r="N8">
        <v>1.204</v>
      </c>
      <c r="O8">
        <v>1.52</v>
      </c>
      <c r="P8">
        <v>2.52</v>
      </c>
      <c r="Q8">
        <f t="shared" si="3"/>
        <v>0</v>
      </c>
      <c r="R8">
        <f t="shared" si="4"/>
        <v>0</v>
      </c>
      <c r="S8">
        <f t="shared" si="5"/>
        <v>365.20543359083308</v>
      </c>
      <c r="T8" s="11">
        <f t="shared" si="6"/>
        <v>0</v>
      </c>
      <c r="U8">
        <v>0.26834999999999998</v>
      </c>
      <c r="V8">
        <f>Table5[[#This Row],[Total force ]]*Table5[[#This Row],[Tyre radius]]</f>
        <v>98.002878104100049</v>
      </c>
      <c r="W8">
        <v>8</v>
      </c>
      <c r="X8">
        <v>0.92</v>
      </c>
      <c r="Y8">
        <f>Table5[[#This Row],[Wheel torque]]/Table5[[#This Row],[Final drive ratio ]]/Table5[[#This Row],[Overall efficiency of enery conversion ]]</f>
        <v>13.315608438057071</v>
      </c>
      <c r="Z8">
        <f>(Table5[[#This Row],[Vehicle speed in m/s]]*60)/(2*3.14*Table5[[#This Row],[Tyre radius]])</f>
        <v>0</v>
      </c>
      <c r="AA8">
        <f>Table5[[#This Row],[Wheel speed]]*Table5[[#This Row],[Final drive ratio ]]</f>
        <v>0</v>
      </c>
      <c r="AB8" s="11">
        <f>(2*3.14*Table5[[#This Row],[Motor speed]]*Table5[[#This Row],[Motor torque]])/(60*1000)/Table5[[#This Row],[Overall efficiency of enery conversion ]]</f>
        <v>0</v>
      </c>
      <c r="AC8">
        <v>430</v>
      </c>
      <c r="AD8" s="20">
        <f>Table5[[#This Row],[Total elapsed time]]-B7</f>
        <v>1</v>
      </c>
      <c r="AE8" s="20">
        <f>(Table5[[#This Row],[Motor power]]*1000)*Table5[[#This Row],[Acceleration delT 1 second ]]</f>
        <v>0</v>
      </c>
      <c r="AF8" s="20">
        <f>Table5[[#This Row],[Etotal]]/3600</f>
        <v>0</v>
      </c>
      <c r="AG8" s="21">
        <f>Table5[[#This Row],[Average energy consumption]]/96</f>
        <v>0</v>
      </c>
      <c r="AH8" s="20"/>
      <c r="AI8" s="20"/>
    </row>
    <row r="9" spans="2:35">
      <c r="B9" s="14">
        <v>6</v>
      </c>
      <c r="C9" s="7">
        <v>0</v>
      </c>
      <c r="D9" s="9">
        <v>0</v>
      </c>
      <c r="E9">
        <v>1500</v>
      </c>
      <c r="F9">
        <v>80</v>
      </c>
      <c r="G9">
        <f t="shared" si="0"/>
        <v>1580</v>
      </c>
      <c r="H9">
        <v>9.81</v>
      </c>
      <c r="I9" s="10">
        <v>0</v>
      </c>
      <c r="J9" s="10">
        <v>0</v>
      </c>
      <c r="K9">
        <f t="shared" si="1"/>
        <v>0</v>
      </c>
      <c r="L9">
        <v>1.4999999999999999E-2</v>
      </c>
      <c r="M9">
        <f t="shared" si="2"/>
        <v>365.20543359083308</v>
      </c>
      <c r="N9">
        <v>1.204</v>
      </c>
      <c r="O9">
        <v>1.52</v>
      </c>
      <c r="P9">
        <v>2.52</v>
      </c>
      <c r="Q9">
        <f t="shared" si="3"/>
        <v>0</v>
      </c>
      <c r="R9">
        <f t="shared" si="4"/>
        <v>0</v>
      </c>
      <c r="S9">
        <f t="shared" si="5"/>
        <v>365.20543359083308</v>
      </c>
      <c r="T9" s="11">
        <f t="shared" si="6"/>
        <v>0</v>
      </c>
      <c r="U9">
        <v>0.26834999999999998</v>
      </c>
      <c r="V9">
        <f>Table5[[#This Row],[Total force ]]*Table5[[#This Row],[Tyre radius]]</f>
        <v>98.002878104100049</v>
      </c>
      <c r="W9">
        <v>8</v>
      </c>
      <c r="X9">
        <v>0.92</v>
      </c>
      <c r="Y9">
        <f>Table5[[#This Row],[Wheel torque]]/Table5[[#This Row],[Final drive ratio ]]/Table5[[#This Row],[Overall efficiency of enery conversion ]]</f>
        <v>13.315608438057071</v>
      </c>
      <c r="Z9">
        <f>(Table5[[#This Row],[Vehicle speed in m/s]]*60)/(2*3.14*Table5[[#This Row],[Tyre radius]])</f>
        <v>0</v>
      </c>
      <c r="AA9">
        <f>Table5[[#This Row],[Wheel speed]]*Table5[[#This Row],[Final drive ratio ]]</f>
        <v>0</v>
      </c>
      <c r="AB9" s="11">
        <f>(2*3.14*Table5[[#This Row],[Motor speed]]*Table5[[#This Row],[Motor torque]])/(60*1000)/Table5[[#This Row],[Overall efficiency of enery conversion ]]</f>
        <v>0</v>
      </c>
      <c r="AC9">
        <v>430</v>
      </c>
      <c r="AD9" s="20">
        <f>Table5[[#This Row],[Total elapsed time]]-B8</f>
        <v>1</v>
      </c>
      <c r="AE9" s="20">
        <f>(Table5[[#This Row],[Motor power]]*1000)*Table5[[#This Row],[Acceleration delT 1 second ]]</f>
        <v>0</v>
      </c>
      <c r="AF9" s="20">
        <f>Table5[[#This Row],[Etotal]]/3600</f>
        <v>0</v>
      </c>
      <c r="AG9" s="21">
        <f>Table5[[#This Row],[Average energy consumption]]/96</f>
        <v>0</v>
      </c>
      <c r="AH9" s="20"/>
      <c r="AI9" s="20"/>
    </row>
    <row r="10" spans="2:35">
      <c r="B10" s="14">
        <v>7</v>
      </c>
      <c r="C10" s="7">
        <v>0</v>
      </c>
      <c r="D10" s="9">
        <v>0</v>
      </c>
      <c r="E10">
        <v>1500</v>
      </c>
      <c r="F10">
        <v>80</v>
      </c>
      <c r="G10">
        <f t="shared" si="0"/>
        <v>1580</v>
      </c>
      <c r="H10">
        <v>9.81</v>
      </c>
      <c r="I10" s="10">
        <v>0</v>
      </c>
      <c r="J10" s="10">
        <v>0</v>
      </c>
      <c r="K10">
        <f t="shared" si="1"/>
        <v>0</v>
      </c>
      <c r="L10">
        <v>1.4999999999999999E-2</v>
      </c>
      <c r="M10">
        <f t="shared" si="2"/>
        <v>365.20543359083308</v>
      </c>
      <c r="N10">
        <v>1.204</v>
      </c>
      <c r="O10">
        <v>1.52</v>
      </c>
      <c r="P10">
        <v>2.52</v>
      </c>
      <c r="Q10">
        <f t="shared" si="3"/>
        <v>0</v>
      </c>
      <c r="R10">
        <f t="shared" si="4"/>
        <v>0</v>
      </c>
      <c r="S10">
        <f t="shared" si="5"/>
        <v>365.20543359083308</v>
      </c>
      <c r="T10" s="11">
        <f t="shared" si="6"/>
        <v>0</v>
      </c>
      <c r="U10">
        <v>0.26834999999999998</v>
      </c>
      <c r="V10">
        <f>Table5[[#This Row],[Total force ]]*Table5[[#This Row],[Tyre radius]]</f>
        <v>98.002878104100049</v>
      </c>
      <c r="W10">
        <v>8</v>
      </c>
      <c r="X10">
        <v>0.92</v>
      </c>
      <c r="Y10">
        <f>Table5[[#This Row],[Wheel torque]]/Table5[[#This Row],[Final drive ratio ]]/Table5[[#This Row],[Overall efficiency of enery conversion ]]</f>
        <v>13.315608438057071</v>
      </c>
      <c r="Z10">
        <f>(Table5[[#This Row],[Vehicle speed in m/s]]*60)/(2*3.14*Table5[[#This Row],[Tyre radius]])</f>
        <v>0</v>
      </c>
      <c r="AA10">
        <f>Table5[[#This Row],[Wheel speed]]*Table5[[#This Row],[Final drive ratio ]]</f>
        <v>0</v>
      </c>
      <c r="AB10" s="11">
        <f>(2*3.14*Table5[[#This Row],[Motor speed]]*Table5[[#This Row],[Motor torque]])/(60*1000)/Table5[[#This Row],[Overall efficiency of enery conversion ]]</f>
        <v>0</v>
      </c>
      <c r="AC10">
        <v>430</v>
      </c>
      <c r="AD10" s="20">
        <f>Table5[[#This Row],[Total elapsed time]]-B9</f>
        <v>1</v>
      </c>
      <c r="AE10" s="20">
        <f>(Table5[[#This Row],[Motor power]]*1000)*Table5[[#This Row],[Acceleration delT 1 second ]]</f>
        <v>0</v>
      </c>
      <c r="AF10" s="20">
        <f>Table5[[#This Row],[Etotal]]/3600</f>
        <v>0</v>
      </c>
      <c r="AG10" s="21">
        <f>Table5[[#This Row],[Average energy consumption]]/96</f>
        <v>0</v>
      </c>
      <c r="AH10" s="20"/>
      <c r="AI10" s="20"/>
    </row>
    <row r="11" spans="2:35">
      <c r="B11" s="14">
        <v>8</v>
      </c>
      <c r="C11" s="7">
        <v>0</v>
      </c>
      <c r="D11" s="9">
        <v>0</v>
      </c>
      <c r="E11">
        <v>1500</v>
      </c>
      <c r="F11">
        <v>80</v>
      </c>
      <c r="G11">
        <f t="shared" si="0"/>
        <v>1580</v>
      </c>
      <c r="H11">
        <v>9.81</v>
      </c>
      <c r="I11" s="10">
        <v>0</v>
      </c>
      <c r="J11" s="10">
        <v>0</v>
      </c>
      <c r="K11">
        <f t="shared" si="1"/>
        <v>0</v>
      </c>
      <c r="L11">
        <v>1.4999999999999999E-2</v>
      </c>
      <c r="M11">
        <f t="shared" si="2"/>
        <v>365.20543359083308</v>
      </c>
      <c r="N11">
        <v>1.204</v>
      </c>
      <c r="O11">
        <v>1.52</v>
      </c>
      <c r="P11">
        <v>2.52</v>
      </c>
      <c r="Q11">
        <f t="shared" si="3"/>
        <v>0</v>
      </c>
      <c r="R11">
        <f t="shared" si="4"/>
        <v>0</v>
      </c>
      <c r="S11">
        <f t="shared" si="5"/>
        <v>365.20543359083308</v>
      </c>
      <c r="T11" s="11">
        <f t="shared" si="6"/>
        <v>0</v>
      </c>
      <c r="U11">
        <v>0.26834999999999998</v>
      </c>
      <c r="V11">
        <f>Table5[[#This Row],[Total force ]]*Table5[[#This Row],[Tyre radius]]</f>
        <v>98.002878104100049</v>
      </c>
      <c r="W11">
        <v>8</v>
      </c>
      <c r="X11">
        <v>0.92</v>
      </c>
      <c r="Y11">
        <f>Table5[[#This Row],[Wheel torque]]/Table5[[#This Row],[Final drive ratio ]]/Table5[[#This Row],[Overall efficiency of enery conversion ]]</f>
        <v>13.315608438057071</v>
      </c>
      <c r="Z11">
        <f>(Table5[[#This Row],[Vehicle speed in m/s]]*60)/(2*3.14*Table5[[#This Row],[Tyre radius]])</f>
        <v>0</v>
      </c>
      <c r="AA11">
        <f>Table5[[#This Row],[Wheel speed]]*Table5[[#This Row],[Final drive ratio ]]</f>
        <v>0</v>
      </c>
      <c r="AB11" s="11">
        <f>(2*3.14*Table5[[#This Row],[Motor speed]]*Table5[[#This Row],[Motor torque]])/(60*1000)/Table5[[#This Row],[Overall efficiency of enery conversion ]]</f>
        <v>0</v>
      </c>
      <c r="AC11">
        <v>430</v>
      </c>
      <c r="AD11" s="20">
        <f>Table5[[#This Row],[Total elapsed time]]-B10</f>
        <v>1</v>
      </c>
      <c r="AE11" s="20">
        <f>(Table5[[#This Row],[Motor power]]*1000)*Table5[[#This Row],[Acceleration delT 1 second ]]</f>
        <v>0</v>
      </c>
      <c r="AF11" s="20">
        <f>Table5[[#This Row],[Etotal]]/3600</f>
        <v>0</v>
      </c>
      <c r="AG11" s="21">
        <f>Table5[[#This Row],[Average energy consumption]]/96</f>
        <v>0</v>
      </c>
      <c r="AH11" s="20"/>
      <c r="AI11" s="20"/>
    </row>
    <row r="12" spans="2:35">
      <c r="B12" s="14">
        <v>9</v>
      </c>
      <c r="C12" s="7">
        <v>0</v>
      </c>
      <c r="D12" s="9">
        <v>0</v>
      </c>
      <c r="E12">
        <v>1500</v>
      </c>
      <c r="F12">
        <v>80</v>
      </c>
      <c r="G12">
        <f t="shared" si="0"/>
        <v>1580</v>
      </c>
      <c r="H12">
        <v>9.81</v>
      </c>
      <c r="I12" s="10">
        <v>0</v>
      </c>
      <c r="J12" s="10">
        <v>0</v>
      </c>
      <c r="K12">
        <f t="shared" si="1"/>
        <v>0</v>
      </c>
      <c r="L12">
        <v>1.4999999999999999E-2</v>
      </c>
      <c r="M12">
        <f t="shared" si="2"/>
        <v>365.20543359083308</v>
      </c>
      <c r="N12">
        <v>1.204</v>
      </c>
      <c r="O12">
        <v>1.52</v>
      </c>
      <c r="P12">
        <v>2.52</v>
      </c>
      <c r="Q12">
        <f t="shared" si="3"/>
        <v>0</v>
      </c>
      <c r="R12">
        <f t="shared" si="4"/>
        <v>0</v>
      </c>
      <c r="S12">
        <f t="shared" si="5"/>
        <v>365.20543359083308</v>
      </c>
      <c r="T12" s="11">
        <f t="shared" si="6"/>
        <v>0</v>
      </c>
      <c r="U12">
        <v>0.26834999999999998</v>
      </c>
      <c r="V12">
        <f>Table5[[#This Row],[Total force ]]*Table5[[#This Row],[Tyre radius]]</f>
        <v>98.002878104100049</v>
      </c>
      <c r="W12">
        <v>8</v>
      </c>
      <c r="X12">
        <v>0.92</v>
      </c>
      <c r="Y12">
        <f>Table5[[#This Row],[Wheel torque]]/Table5[[#This Row],[Final drive ratio ]]/Table5[[#This Row],[Overall efficiency of enery conversion ]]</f>
        <v>13.315608438057071</v>
      </c>
      <c r="Z12">
        <f>(Table5[[#This Row],[Vehicle speed in m/s]]*60)/(2*3.14*Table5[[#This Row],[Tyre radius]])</f>
        <v>0</v>
      </c>
      <c r="AA12">
        <f>Table5[[#This Row],[Wheel speed]]*Table5[[#This Row],[Final drive ratio ]]</f>
        <v>0</v>
      </c>
      <c r="AB12" s="11">
        <f>(2*3.14*Table5[[#This Row],[Motor speed]]*Table5[[#This Row],[Motor torque]])/(60*1000)/Table5[[#This Row],[Overall efficiency of enery conversion ]]</f>
        <v>0</v>
      </c>
      <c r="AC12">
        <v>430</v>
      </c>
      <c r="AD12" s="20">
        <f>Table5[[#This Row],[Total elapsed time]]-B11</f>
        <v>1</v>
      </c>
      <c r="AE12" s="20">
        <f>(Table5[[#This Row],[Motor power]]*1000)*Table5[[#This Row],[Acceleration delT 1 second ]]</f>
        <v>0</v>
      </c>
      <c r="AF12" s="20">
        <f>Table5[[#This Row],[Etotal]]/3600</f>
        <v>0</v>
      </c>
      <c r="AG12" s="21">
        <f>Table5[[#This Row],[Average energy consumption]]/96</f>
        <v>0</v>
      </c>
      <c r="AH12" s="20"/>
      <c r="AI12" s="20"/>
    </row>
    <row r="13" spans="2:35">
      <c r="B13" s="14">
        <v>10</v>
      </c>
      <c r="C13" s="7">
        <v>0</v>
      </c>
      <c r="D13" s="9">
        <v>0</v>
      </c>
      <c r="E13">
        <v>1500</v>
      </c>
      <c r="F13">
        <v>80</v>
      </c>
      <c r="G13">
        <f t="shared" si="0"/>
        <v>1580</v>
      </c>
      <c r="H13">
        <v>9.81</v>
      </c>
      <c r="I13" s="10">
        <v>0</v>
      </c>
      <c r="J13" s="10">
        <v>0</v>
      </c>
      <c r="K13">
        <f t="shared" si="1"/>
        <v>0</v>
      </c>
      <c r="L13">
        <v>1.4999999999999999E-2</v>
      </c>
      <c r="M13">
        <f t="shared" si="2"/>
        <v>365.20543359083308</v>
      </c>
      <c r="N13">
        <v>1.204</v>
      </c>
      <c r="O13">
        <v>1.52</v>
      </c>
      <c r="P13">
        <v>2.52</v>
      </c>
      <c r="Q13">
        <f t="shared" si="3"/>
        <v>0</v>
      </c>
      <c r="R13">
        <f t="shared" si="4"/>
        <v>0</v>
      </c>
      <c r="S13">
        <f t="shared" si="5"/>
        <v>365.20543359083308</v>
      </c>
      <c r="T13" s="11">
        <f t="shared" si="6"/>
        <v>0</v>
      </c>
      <c r="U13">
        <v>0.26834999999999998</v>
      </c>
      <c r="V13">
        <f>Table5[[#This Row],[Total force ]]*Table5[[#This Row],[Tyre radius]]</f>
        <v>98.002878104100049</v>
      </c>
      <c r="W13">
        <v>8</v>
      </c>
      <c r="X13">
        <v>0.92</v>
      </c>
      <c r="Y13">
        <f>Table5[[#This Row],[Wheel torque]]/Table5[[#This Row],[Final drive ratio ]]/Table5[[#This Row],[Overall efficiency of enery conversion ]]</f>
        <v>13.315608438057071</v>
      </c>
      <c r="Z13">
        <f>(Table5[[#This Row],[Vehicle speed in m/s]]*60)/(2*3.14*Table5[[#This Row],[Tyre radius]])</f>
        <v>0</v>
      </c>
      <c r="AA13">
        <f>Table5[[#This Row],[Wheel speed]]*Table5[[#This Row],[Final drive ratio ]]</f>
        <v>0</v>
      </c>
      <c r="AB13" s="11">
        <f>(2*3.14*Table5[[#This Row],[Motor speed]]*Table5[[#This Row],[Motor torque]])/(60*1000)/Table5[[#This Row],[Overall efficiency of enery conversion ]]</f>
        <v>0</v>
      </c>
      <c r="AC13">
        <v>430</v>
      </c>
      <c r="AD13" s="20">
        <f>Table5[[#This Row],[Total elapsed time]]-B12</f>
        <v>1</v>
      </c>
      <c r="AE13" s="20">
        <f>(Table5[[#This Row],[Motor power]]*1000)*Table5[[#This Row],[Acceleration delT 1 second ]]</f>
        <v>0</v>
      </c>
      <c r="AF13" s="20">
        <f>Table5[[#This Row],[Etotal]]/3600</f>
        <v>0</v>
      </c>
      <c r="AG13" s="21">
        <f>Table5[[#This Row],[Average energy consumption]]/96</f>
        <v>0</v>
      </c>
      <c r="AH13" s="20"/>
      <c r="AI13" s="20"/>
    </row>
    <row r="14" spans="2:35">
      <c r="B14" s="14">
        <v>11</v>
      </c>
      <c r="C14" s="7">
        <v>0</v>
      </c>
      <c r="D14" s="9">
        <v>0.03</v>
      </c>
      <c r="E14">
        <v>1500</v>
      </c>
      <c r="F14">
        <v>80</v>
      </c>
      <c r="G14">
        <f t="shared" si="0"/>
        <v>1580</v>
      </c>
      <c r="H14">
        <v>9.81</v>
      </c>
      <c r="I14" s="10">
        <v>0</v>
      </c>
      <c r="J14" s="10">
        <v>0</v>
      </c>
      <c r="K14">
        <f t="shared" si="1"/>
        <v>47.4</v>
      </c>
      <c r="L14">
        <v>1.4999999999999999E-2</v>
      </c>
      <c r="M14">
        <f t="shared" si="2"/>
        <v>365.20543359083308</v>
      </c>
      <c r="N14">
        <v>1.204</v>
      </c>
      <c r="O14">
        <v>1.52</v>
      </c>
      <c r="P14">
        <v>2.52</v>
      </c>
      <c r="Q14">
        <f t="shared" si="3"/>
        <v>0</v>
      </c>
      <c r="R14">
        <f t="shared" si="4"/>
        <v>0</v>
      </c>
      <c r="S14">
        <f t="shared" si="5"/>
        <v>412.60543359083306</v>
      </c>
      <c r="T14" s="11">
        <f t="shared" si="6"/>
        <v>0</v>
      </c>
      <c r="U14">
        <v>0.26834999999999998</v>
      </c>
      <c r="V14">
        <f>Table5[[#This Row],[Total force ]]*Table5[[#This Row],[Tyre radius]]</f>
        <v>110.72266810410004</v>
      </c>
      <c r="W14">
        <v>8</v>
      </c>
      <c r="X14">
        <v>0.92</v>
      </c>
      <c r="Y14">
        <f>Table5[[#This Row],[Wheel torque]]/Table5[[#This Row],[Final drive ratio ]]/Table5[[#This Row],[Overall efficiency of enery conversion ]]</f>
        <v>15.043840775013592</v>
      </c>
      <c r="Z14">
        <f>(Table5[[#This Row],[Vehicle speed in m/s]]*60)/(2*3.14*Table5[[#This Row],[Tyre radius]])</f>
        <v>0</v>
      </c>
      <c r="AA14">
        <f>Table5[[#This Row],[Wheel speed]]*Table5[[#This Row],[Final drive ratio ]]</f>
        <v>0</v>
      </c>
      <c r="AB14" s="11">
        <f>(2*3.14*Table5[[#This Row],[Motor speed]]*Table5[[#This Row],[Motor torque]])/(60*1000)/Table5[[#This Row],[Overall efficiency of enery conversion ]]</f>
        <v>0</v>
      </c>
      <c r="AC14">
        <v>430</v>
      </c>
      <c r="AD14" s="20">
        <f>Table5[[#This Row],[Total elapsed time]]-B13</f>
        <v>1</v>
      </c>
      <c r="AE14" s="20">
        <f>(Table5[[#This Row],[Motor power]]*1000)*Table5[[#This Row],[Acceleration delT 1 second ]]</f>
        <v>0</v>
      </c>
      <c r="AF14" s="20">
        <f>Table5[[#This Row],[Etotal]]/3600</f>
        <v>0</v>
      </c>
      <c r="AG14" s="21">
        <f>Table5[[#This Row],[Average energy consumption]]/96</f>
        <v>0</v>
      </c>
      <c r="AH14" s="20"/>
      <c r="AI14" s="20"/>
    </row>
    <row r="15" spans="2:35">
      <c r="B15" s="14">
        <v>12</v>
      </c>
      <c r="C15" s="7">
        <v>0.2</v>
      </c>
      <c r="D15" s="9">
        <v>0.43</v>
      </c>
      <c r="E15">
        <v>1500</v>
      </c>
      <c r="F15">
        <v>80</v>
      </c>
      <c r="G15">
        <f t="shared" si="0"/>
        <v>1580</v>
      </c>
      <c r="H15">
        <v>9.81</v>
      </c>
      <c r="I15" s="10">
        <v>0</v>
      </c>
      <c r="J15" s="10">
        <v>0</v>
      </c>
      <c r="K15">
        <f t="shared" si="1"/>
        <v>679.4</v>
      </c>
      <c r="L15">
        <v>1.4999999999999999E-2</v>
      </c>
      <c r="M15">
        <f t="shared" si="2"/>
        <v>365.20543359083308</v>
      </c>
      <c r="N15">
        <v>1.204</v>
      </c>
      <c r="O15">
        <v>1.52</v>
      </c>
      <c r="P15">
        <v>2.52</v>
      </c>
      <c r="Q15">
        <f t="shared" si="3"/>
        <v>5.5555555555555559E-2</v>
      </c>
      <c r="R15">
        <f t="shared" si="4"/>
        <v>7.1169777777777788E-3</v>
      </c>
      <c r="S15">
        <f t="shared" si="5"/>
        <v>1044.6125505686109</v>
      </c>
      <c r="T15" s="11">
        <f t="shared" si="6"/>
        <v>5.8034030587145055E-2</v>
      </c>
      <c r="U15">
        <v>0.26834999999999998</v>
      </c>
      <c r="V15">
        <f>Table5[[#This Row],[Total force ]]*Table5[[#This Row],[Tyre radius]]</f>
        <v>280.32177794508669</v>
      </c>
      <c r="W15">
        <v>8</v>
      </c>
      <c r="X15">
        <v>0.92</v>
      </c>
      <c r="Y15">
        <f>Table5[[#This Row],[Wheel torque]]/Table5[[#This Row],[Final drive ratio ]]/Table5[[#This Row],[Overall efficiency of enery conversion ]]</f>
        <v>38.087198090365035</v>
      </c>
      <c r="Z15">
        <f>(Table5[[#This Row],[Vehicle speed in m/s]]*60)/(2*3.14*Table5[[#This Row],[Tyre radius]])</f>
        <v>1.9779599874518219</v>
      </c>
      <c r="AA15">
        <f>Table5[[#This Row],[Wheel speed]]*Table5[[#This Row],[Final drive ratio ]]</f>
        <v>15.823679899614575</v>
      </c>
      <c r="AB15" s="11">
        <f>(2*3.14*Table5[[#This Row],[Motor speed]]*Table5[[#This Row],[Motor torque]])/(60*1000)/Table5[[#This Row],[Overall efficiency of enery conversion ]]</f>
        <v>6.8565726119027684E-2</v>
      </c>
      <c r="AC15">
        <v>430</v>
      </c>
      <c r="AD15" s="20">
        <f>Table5[[#This Row],[Total elapsed time]]-B14</f>
        <v>1</v>
      </c>
      <c r="AE15" s="20">
        <f>(Table5[[#This Row],[Motor power]]*1000)*Table5[[#This Row],[Acceleration delT 1 second ]]</f>
        <v>68.565726119027687</v>
      </c>
      <c r="AF15" s="20">
        <f>Table5[[#This Row],[Etotal]]/3600</f>
        <v>1.9046035033063246E-2</v>
      </c>
      <c r="AG15" s="21">
        <f>Table5[[#This Row],[Average energy consumption]]/96</f>
        <v>1.9839619826107549E-4</v>
      </c>
      <c r="AH15" s="20"/>
      <c r="AI15" s="20"/>
    </row>
    <row r="16" spans="2:35">
      <c r="B16" s="14">
        <v>13</v>
      </c>
      <c r="C16" s="7">
        <v>3.1</v>
      </c>
      <c r="D16" s="9">
        <v>0.76</v>
      </c>
      <c r="E16">
        <v>1500</v>
      </c>
      <c r="F16">
        <v>80</v>
      </c>
      <c r="G16">
        <f t="shared" si="0"/>
        <v>1580</v>
      </c>
      <c r="H16">
        <v>9.81</v>
      </c>
      <c r="I16" s="10">
        <v>0</v>
      </c>
      <c r="J16" s="10">
        <v>0</v>
      </c>
      <c r="K16">
        <f t="shared" si="1"/>
        <v>1200.8</v>
      </c>
      <c r="L16">
        <v>1.4999999999999999E-2</v>
      </c>
      <c r="M16">
        <f t="shared" si="2"/>
        <v>365.20543359083308</v>
      </c>
      <c r="N16">
        <v>1.204</v>
      </c>
      <c r="O16">
        <v>1.52</v>
      </c>
      <c r="P16">
        <v>2.52</v>
      </c>
      <c r="Q16">
        <f t="shared" si="3"/>
        <v>0.86111111111111116</v>
      </c>
      <c r="R16">
        <f t="shared" si="4"/>
        <v>1.7098539111111113</v>
      </c>
      <c r="S16">
        <f t="shared" si="5"/>
        <v>1567.7152875019442</v>
      </c>
      <c r="T16" s="11">
        <f t="shared" si="6"/>
        <v>1.3499770531266742</v>
      </c>
      <c r="U16">
        <v>0.26834999999999998</v>
      </c>
      <c r="V16">
        <f>Table5[[#This Row],[Total force ]]*Table5[[#This Row],[Tyre radius]]</f>
        <v>420.69639740114667</v>
      </c>
      <c r="W16">
        <v>8</v>
      </c>
      <c r="X16">
        <v>0.92</v>
      </c>
      <c r="Y16">
        <f>Table5[[#This Row],[Wheel torque]]/Table5[[#This Row],[Final drive ratio ]]/Table5[[#This Row],[Overall efficiency of enery conversion ]]</f>
        <v>57.159836603416665</v>
      </c>
      <c r="Z16">
        <f>(Table5[[#This Row],[Vehicle speed in m/s]]*60)/(2*3.14*Table5[[#This Row],[Tyre radius]])</f>
        <v>30.658379805503241</v>
      </c>
      <c r="AA16">
        <f>Table5[[#This Row],[Wheel speed]]*Table5[[#This Row],[Final drive ratio ]]</f>
        <v>245.26703844402593</v>
      </c>
      <c r="AB16" s="11">
        <f>(2*3.14*Table5[[#This Row],[Motor speed]]*Table5[[#This Row],[Motor torque]])/(60*1000)/Table5[[#This Row],[Overall efficiency of enery conversion ]]</f>
        <v>1.594963437058925</v>
      </c>
      <c r="AC16">
        <v>430</v>
      </c>
      <c r="AD16" s="20">
        <f>Table5[[#This Row],[Total elapsed time]]-B15</f>
        <v>1</v>
      </c>
      <c r="AE16" s="20">
        <f>(Table5[[#This Row],[Motor power]]*1000)*Table5[[#This Row],[Acceleration delT 1 second ]]</f>
        <v>1594.9634370589249</v>
      </c>
      <c r="AF16" s="20">
        <f>Table5[[#This Row],[Etotal]]/3600</f>
        <v>0.4430453991830347</v>
      </c>
      <c r="AG16" s="21">
        <f>Table5[[#This Row],[Average energy consumption]]/96</f>
        <v>4.6150562414899446E-3</v>
      </c>
      <c r="AH16" s="20"/>
      <c r="AI16" s="20"/>
    </row>
    <row r="17" spans="2:35">
      <c r="B17" s="14">
        <v>14</v>
      </c>
      <c r="C17" s="7">
        <v>5.7</v>
      </c>
      <c r="D17" s="9">
        <v>0.68</v>
      </c>
      <c r="E17">
        <v>1500</v>
      </c>
      <c r="F17">
        <v>80</v>
      </c>
      <c r="G17">
        <f t="shared" si="0"/>
        <v>1580</v>
      </c>
      <c r="H17">
        <v>9.81</v>
      </c>
      <c r="I17" s="10">
        <v>0</v>
      </c>
      <c r="J17" s="10">
        <v>0</v>
      </c>
      <c r="K17">
        <f t="shared" si="1"/>
        <v>1074.4000000000001</v>
      </c>
      <c r="L17">
        <v>1.4999999999999999E-2</v>
      </c>
      <c r="M17">
        <f t="shared" si="2"/>
        <v>365.20543359083308</v>
      </c>
      <c r="N17">
        <v>1.204</v>
      </c>
      <c r="O17">
        <v>1.52</v>
      </c>
      <c r="P17">
        <v>2.52</v>
      </c>
      <c r="Q17">
        <f t="shared" si="3"/>
        <v>1.5833333333333335</v>
      </c>
      <c r="R17">
        <f t="shared" si="4"/>
        <v>5.7807652000000003</v>
      </c>
      <c r="S17">
        <f t="shared" si="5"/>
        <v>1445.3861987908331</v>
      </c>
      <c r="T17" s="11">
        <f t="shared" si="6"/>
        <v>2.288528148085486</v>
      </c>
      <c r="U17">
        <v>0.26834999999999998</v>
      </c>
      <c r="V17">
        <f>Table5[[#This Row],[Total force ]]*Table5[[#This Row],[Tyre radius]]</f>
        <v>387.86938644552004</v>
      </c>
      <c r="W17">
        <v>8</v>
      </c>
      <c r="X17">
        <v>0.92</v>
      </c>
      <c r="Y17">
        <f>Table5[[#This Row],[Wheel torque]]/Table5[[#This Row],[Final drive ratio ]]/Table5[[#This Row],[Overall efficiency of enery conversion ]]</f>
        <v>52.699644897489136</v>
      </c>
      <c r="Z17">
        <f>(Table5[[#This Row],[Vehicle speed in m/s]]*60)/(2*3.14*Table5[[#This Row],[Tyre radius]])</f>
        <v>56.371859642376933</v>
      </c>
      <c r="AA17">
        <f>Table5[[#This Row],[Wheel speed]]*Table5[[#This Row],[Final drive ratio ]]</f>
        <v>450.97487713901546</v>
      </c>
      <c r="AB17" s="11">
        <f>(2*3.14*Table5[[#This Row],[Motor speed]]*Table5[[#This Row],[Motor torque]])/(60*1000)/Table5[[#This Row],[Overall efficiency of enery conversion ]]</f>
        <v>2.7038376040707539</v>
      </c>
      <c r="AC17">
        <v>430</v>
      </c>
      <c r="AD17" s="20">
        <f>Table5[[#This Row],[Total elapsed time]]-B16</f>
        <v>1</v>
      </c>
      <c r="AE17" s="20">
        <f>(Table5[[#This Row],[Motor power]]*1000)*Table5[[#This Row],[Acceleration delT 1 second ]]</f>
        <v>2703.837604070754</v>
      </c>
      <c r="AF17" s="20">
        <f>Table5[[#This Row],[Etotal]]/3600</f>
        <v>0.75106600113076494</v>
      </c>
      <c r="AG17" s="21">
        <f>Table5[[#This Row],[Average energy consumption]]/96</f>
        <v>7.8236041784454681E-3</v>
      </c>
      <c r="AH17" s="20"/>
      <c r="AI17" s="20"/>
    </row>
    <row r="18" spans="2:35">
      <c r="B18" s="14">
        <v>15</v>
      </c>
      <c r="C18" s="7">
        <v>8</v>
      </c>
      <c r="D18" s="9">
        <v>0.61</v>
      </c>
      <c r="E18">
        <v>1500</v>
      </c>
      <c r="F18">
        <v>80</v>
      </c>
      <c r="G18">
        <f t="shared" si="0"/>
        <v>1580</v>
      </c>
      <c r="H18">
        <v>9.81</v>
      </c>
      <c r="I18" s="10">
        <v>0</v>
      </c>
      <c r="J18" s="10">
        <v>0</v>
      </c>
      <c r="K18">
        <f t="shared" si="1"/>
        <v>963.8</v>
      </c>
      <c r="L18">
        <v>1.4999999999999999E-2</v>
      </c>
      <c r="M18">
        <f t="shared" si="2"/>
        <v>365.20543359083308</v>
      </c>
      <c r="N18">
        <v>1.204</v>
      </c>
      <c r="O18">
        <v>1.52</v>
      </c>
      <c r="P18">
        <v>2.52</v>
      </c>
      <c r="Q18">
        <f t="shared" si="3"/>
        <v>2.2222222222222223</v>
      </c>
      <c r="R18">
        <f t="shared" si="4"/>
        <v>11.387164444444444</v>
      </c>
      <c r="S18">
        <f t="shared" si="5"/>
        <v>1340.3925980352774</v>
      </c>
      <c r="T18" s="11">
        <f t="shared" si="6"/>
        <v>2.9786502178561722</v>
      </c>
      <c r="U18">
        <v>0.26834999999999998</v>
      </c>
      <c r="V18">
        <f>Table5[[#This Row],[Total force ]]*Table5[[#This Row],[Tyre radius]]</f>
        <v>359.69435368276663</v>
      </c>
      <c r="W18">
        <v>8</v>
      </c>
      <c r="X18">
        <v>0.92</v>
      </c>
      <c r="Y18">
        <f>Table5[[#This Row],[Wheel torque]]/Table5[[#This Row],[Final drive ratio ]]/Table5[[#This Row],[Overall efficiency of enery conversion ]]</f>
        <v>48.87151544602807</v>
      </c>
      <c r="Z18">
        <f>(Table5[[#This Row],[Vehicle speed in m/s]]*60)/(2*3.14*Table5[[#This Row],[Tyre radius]])</f>
        <v>79.118399498072876</v>
      </c>
      <c r="AA18">
        <f>Table5[[#This Row],[Wheel speed]]*Table5[[#This Row],[Final drive ratio ]]</f>
        <v>632.947195984583</v>
      </c>
      <c r="AB18" s="11">
        <f>(2*3.14*Table5[[#This Row],[Motor speed]]*Table5[[#This Row],[Motor torque]])/(60*1000)/Table5[[#This Row],[Overall efficiency of enery conversion ]]</f>
        <v>3.5191992176939642</v>
      </c>
      <c r="AC18">
        <v>430</v>
      </c>
      <c r="AD18" s="20">
        <f>Table5[[#This Row],[Total elapsed time]]-B17</f>
        <v>1</v>
      </c>
      <c r="AE18" s="20">
        <f>(Table5[[#This Row],[Motor power]]*1000)*Table5[[#This Row],[Acceleration delT 1 second ]]</f>
        <v>3519.1992176939643</v>
      </c>
      <c r="AF18" s="20">
        <f>Table5[[#This Row],[Etotal]]/3600</f>
        <v>0.97755533824832341</v>
      </c>
      <c r="AG18" s="21">
        <f>Table5[[#This Row],[Average energy consumption]]/96</f>
        <v>1.0182868106753369E-2</v>
      </c>
      <c r="AH18" s="20"/>
      <c r="AI18" s="20"/>
    </row>
    <row r="19" spans="2:35">
      <c r="B19" s="14">
        <v>16</v>
      </c>
      <c r="C19" s="7">
        <v>10.1</v>
      </c>
      <c r="D19" s="9">
        <v>0.56000000000000005</v>
      </c>
      <c r="E19">
        <v>1500</v>
      </c>
      <c r="F19">
        <v>80</v>
      </c>
      <c r="G19">
        <f t="shared" si="0"/>
        <v>1580</v>
      </c>
      <c r="H19">
        <v>9.81</v>
      </c>
      <c r="I19" s="10">
        <v>0</v>
      </c>
      <c r="J19" s="10">
        <v>0</v>
      </c>
      <c r="K19">
        <f t="shared" si="1"/>
        <v>884.80000000000007</v>
      </c>
      <c r="L19">
        <v>1.4999999999999999E-2</v>
      </c>
      <c r="M19">
        <f t="shared" si="2"/>
        <v>365.20543359083308</v>
      </c>
      <c r="N19">
        <v>1.204</v>
      </c>
      <c r="O19">
        <v>1.52</v>
      </c>
      <c r="P19">
        <v>2.52</v>
      </c>
      <c r="Q19">
        <f t="shared" si="3"/>
        <v>2.8055555555555558</v>
      </c>
      <c r="R19">
        <f t="shared" si="4"/>
        <v>18.150072577777781</v>
      </c>
      <c r="S19">
        <f t="shared" si="5"/>
        <v>1268.1555061686108</v>
      </c>
      <c r="T19" s="11">
        <f t="shared" si="6"/>
        <v>3.557880725639714</v>
      </c>
      <c r="U19">
        <v>0.26834999999999998</v>
      </c>
      <c r="V19">
        <f>Table5[[#This Row],[Total force ]]*Table5[[#This Row],[Tyre radius]]</f>
        <v>340.30953008034669</v>
      </c>
      <c r="W19">
        <v>8</v>
      </c>
      <c r="X19">
        <v>0.92</v>
      </c>
      <c r="Y19">
        <f>Table5[[#This Row],[Wheel torque]]/Table5[[#This Row],[Final drive ratio ]]/Table5[[#This Row],[Overall efficiency of enery conversion ]]</f>
        <v>46.237707891351448</v>
      </c>
      <c r="Z19">
        <f>(Table5[[#This Row],[Vehicle speed in m/s]]*60)/(2*3.14*Table5[[#This Row],[Tyre radius]])</f>
        <v>99.886979366317007</v>
      </c>
      <c r="AA19">
        <f>Table5[[#This Row],[Wheel speed]]*Table5[[#This Row],[Final drive ratio ]]</f>
        <v>799.09583493053606</v>
      </c>
      <c r="AB19" s="11">
        <f>(2*3.14*Table5[[#This Row],[Motor speed]]*Table5[[#This Row],[Motor torque]])/(60*1000)/Table5[[#This Row],[Overall efficiency of enery conversion ]]</f>
        <v>4.2035452807652565</v>
      </c>
      <c r="AC19">
        <v>430</v>
      </c>
      <c r="AD19" s="20">
        <f>Table5[[#This Row],[Total elapsed time]]-B18</f>
        <v>1</v>
      </c>
      <c r="AE19" s="20">
        <f>(Table5[[#This Row],[Motor power]]*1000)*Table5[[#This Row],[Acceleration delT 1 second ]]</f>
        <v>4203.5452807652564</v>
      </c>
      <c r="AF19" s="20">
        <f>Table5[[#This Row],[Etotal]]/3600</f>
        <v>1.1676514668792379</v>
      </c>
      <c r="AG19" s="21">
        <f>Table5[[#This Row],[Average energy consumption]]/96</f>
        <v>1.2163036113325395E-2</v>
      </c>
      <c r="AH19" s="20"/>
      <c r="AI19" s="20"/>
    </row>
    <row r="20" spans="2:35">
      <c r="B20" s="14">
        <v>17</v>
      </c>
      <c r="C20" s="7">
        <v>12</v>
      </c>
      <c r="D20" s="9">
        <v>0.51</v>
      </c>
      <c r="E20">
        <v>1500</v>
      </c>
      <c r="F20">
        <v>80</v>
      </c>
      <c r="G20">
        <f t="shared" si="0"/>
        <v>1580</v>
      </c>
      <c r="H20">
        <v>9.81</v>
      </c>
      <c r="I20" s="10">
        <v>0</v>
      </c>
      <c r="J20" s="10">
        <v>0</v>
      </c>
      <c r="K20">
        <f t="shared" si="1"/>
        <v>805.80000000000007</v>
      </c>
      <c r="L20">
        <v>1.4999999999999999E-2</v>
      </c>
      <c r="M20">
        <f t="shared" si="2"/>
        <v>365.20543359083308</v>
      </c>
      <c r="N20">
        <v>1.204</v>
      </c>
      <c r="O20">
        <v>1.52</v>
      </c>
      <c r="P20">
        <v>2.52</v>
      </c>
      <c r="Q20">
        <f t="shared" si="3"/>
        <v>3.3333333333333335</v>
      </c>
      <c r="R20">
        <f t="shared" si="4"/>
        <v>25.621120000000001</v>
      </c>
      <c r="S20">
        <f t="shared" si="5"/>
        <v>1196.6265535908333</v>
      </c>
      <c r="T20" s="11">
        <f t="shared" si="6"/>
        <v>3.9887551786361111</v>
      </c>
      <c r="U20">
        <v>0.26834999999999998</v>
      </c>
      <c r="V20">
        <f>Table5[[#This Row],[Total force ]]*Table5[[#This Row],[Tyre radius]]</f>
        <v>321.11473565610009</v>
      </c>
      <c r="W20">
        <v>8</v>
      </c>
      <c r="X20">
        <v>0.92</v>
      </c>
      <c r="Y20">
        <f>Table5[[#This Row],[Wheel torque]]/Table5[[#This Row],[Final drive ratio ]]/Table5[[#This Row],[Overall efficiency of enery conversion ]]</f>
        <v>43.629719518491861</v>
      </c>
      <c r="Z20">
        <f>(Table5[[#This Row],[Vehicle speed in m/s]]*60)/(2*3.14*Table5[[#This Row],[Tyre radius]])</f>
        <v>118.67759924710931</v>
      </c>
      <c r="AA20">
        <f>Table5[[#This Row],[Wheel speed]]*Table5[[#This Row],[Final drive ratio ]]</f>
        <v>949.42079397687451</v>
      </c>
      <c r="AB20" s="11">
        <f>(2*3.14*Table5[[#This Row],[Motor speed]]*Table5[[#This Row],[Motor torque]])/(60*1000)/Table5[[#This Row],[Overall efficiency of enery conversion ]]</f>
        <v>4.7126124511296199</v>
      </c>
      <c r="AC20">
        <v>430</v>
      </c>
      <c r="AD20" s="20">
        <f>Table5[[#This Row],[Total elapsed time]]-B19</f>
        <v>1</v>
      </c>
      <c r="AE20" s="20">
        <f>(Table5[[#This Row],[Motor power]]*1000)*Table5[[#This Row],[Acceleration delT 1 second ]]</f>
        <v>4712.6124511296202</v>
      </c>
      <c r="AF20" s="20">
        <f>Table5[[#This Row],[Etotal]]/3600</f>
        <v>1.3090590142026723</v>
      </c>
      <c r="AG20" s="21">
        <f>Table5[[#This Row],[Average energy consumption]]/96</f>
        <v>1.3636031397944504E-2</v>
      </c>
      <c r="AH20" s="20"/>
      <c r="AI20" s="20"/>
    </row>
    <row r="21" spans="2:35">
      <c r="B21" s="14">
        <v>18</v>
      </c>
      <c r="C21" s="7">
        <v>13.8</v>
      </c>
      <c r="D21" s="9">
        <v>0.47</v>
      </c>
      <c r="E21">
        <v>1500</v>
      </c>
      <c r="F21">
        <v>80</v>
      </c>
      <c r="G21">
        <f t="shared" si="0"/>
        <v>1580</v>
      </c>
      <c r="H21">
        <v>9.81</v>
      </c>
      <c r="I21" s="10">
        <v>0</v>
      </c>
      <c r="J21" s="10">
        <v>0</v>
      </c>
      <c r="K21">
        <f t="shared" si="1"/>
        <v>742.59999999999991</v>
      </c>
      <c r="L21">
        <v>1.4999999999999999E-2</v>
      </c>
      <c r="M21">
        <f t="shared" si="2"/>
        <v>365.20543359083308</v>
      </c>
      <c r="N21">
        <v>1.204</v>
      </c>
      <c r="O21">
        <v>1.52</v>
      </c>
      <c r="P21">
        <v>2.52</v>
      </c>
      <c r="Q21">
        <f t="shared" si="3"/>
        <v>3.8333333333333335</v>
      </c>
      <c r="R21">
        <f t="shared" si="4"/>
        <v>33.883931200000006</v>
      </c>
      <c r="S21">
        <f t="shared" si="5"/>
        <v>1141.689364790833</v>
      </c>
      <c r="T21" s="11">
        <f t="shared" si="6"/>
        <v>4.37647589836486</v>
      </c>
      <c r="U21">
        <v>0.26834999999999998</v>
      </c>
      <c r="V21">
        <f>Table5[[#This Row],[Total force ]]*Table5[[#This Row],[Tyre radius]]</f>
        <v>306.37234104162002</v>
      </c>
      <c r="W21">
        <v>8</v>
      </c>
      <c r="X21">
        <v>0.92</v>
      </c>
      <c r="Y21">
        <f>Table5[[#This Row],[Wheel torque]]/Table5[[#This Row],[Final drive ratio ]]/Table5[[#This Row],[Overall efficiency of enery conversion ]]</f>
        <v>41.626676771959239</v>
      </c>
      <c r="Z21">
        <f>(Table5[[#This Row],[Vehicle speed in m/s]]*60)/(2*3.14*Table5[[#This Row],[Tyre radius]])</f>
        <v>136.47923913417571</v>
      </c>
      <c r="AA21">
        <f>Table5[[#This Row],[Wheel speed]]*Table5[[#This Row],[Final drive ratio ]]</f>
        <v>1091.8339130734057</v>
      </c>
      <c r="AB21" s="11">
        <f>(2*3.14*Table5[[#This Row],[Motor speed]]*Table5[[#This Row],[Motor torque]])/(60*1000)/Table5[[#This Row],[Overall efficiency of enery conversion ]]</f>
        <v>5.1706945869150047</v>
      </c>
      <c r="AC21">
        <v>430</v>
      </c>
      <c r="AD21" s="20">
        <f>Table5[[#This Row],[Total elapsed time]]-B20</f>
        <v>1</v>
      </c>
      <c r="AE21" s="20">
        <f>(Table5[[#This Row],[Motor power]]*1000)*Table5[[#This Row],[Acceleration delT 1 second ]]</f>
        <v>5170.6945869150049</v>
      </c>
      <c r="AF21" s="20">
        <f>Table5[[#This Row],[Etotal]]/3600</f>
        <v>1.4363040519208348</v>
      </c>
      <c r="AG21" s="21">
        <f>Table5[[#This Row],[Average energy consumption]]/96</f>
        <v>1.4961500540842028E-2</v>
      </c>
      <c r="AH21" s="20"/>
      <c r="AI21" s="20"/>
    </row>
    <row r="22" spans="2:35">
      <c r="B22" s="14">
        <v>19</v>
      </c>
      <c r="C22" s="7">
        <v>15.4</v>
      </c>
      <c r="D22" s="9">
        <v>0.4</v>
      </c>
      <c r="E22">
        <v>1500</v>
      </c>
      <c r="F22">
        <v>80</v>
      </c>
      <c r="G22">
        <f t="shared" si="0"/>
        <v>1580</v>
      </c>
      <c r="H22">
        <v>9.81</v>
      </c>
      <c r="I22" s="10">
        <v>0</v>
      </c>
      <c r="J22" s="10">
        <v>0</v>
      </c>
      <c r="K22">
        <f t="shared" si="1"/>
        <v>632</v>
      </c>
      <c r="L22">
        <v>1.4999999999999999E-2</v>
      </c>
      <c r="M22">
        <f t="shared" si="2"/>
        <v>365.20543359083308</v>
      </c>
      <c r="N22">
        <v>1.204</v>
      </c>
      <c r="O22">
        <v>1.52</v>
      </c>
      <c r="P22">
        <v>2.52</v>
      </c>
      <c r="Q22">
        <f t="shared" si="3"/>
        <v>4.2777777777777777</v>
      </c>
      <c r="R22">
        <f t="shared" si="4"/>
        <v>42.196561244444439</v>
      </c>
      <c r="S22">
        <f t="shared" si="5"/>
        <v>1039.4019948352775</v>
      </c>
      <c r="T22" s="11">
        <f t="shared" si="6"/>
        <v>4.4463307556842429</v>
      </c>
      <c r="U22">
        <v>0.26834999999999998</v>
      </c>
      <c r="V22">
        <f>Table5[[#This Row],[Total force ]]*Table5[[#This Row],[Tyre radius]]</f>
        <v>278.92352531404669</v>
      </c>
      <c r="W22">
        <v>8</v>
      </c>
      <c r="X22">
        <v>0.92</v>
      </c>
      <c r="Y22">
        <f>Table5[[#This Row],[Wheel torque]]/Table5[[#This Row],[Final drive ratio ]]/Table5[[#This Row],[Overall efficiency of enery conversion ]]</f>
        <v>37.897218113321557</v>
      </c>
      <c r="Z22">
        <f>(Table5[[#This Row],[Vehicle speed in m/s]]*60)/(2*3.14*Table5[[#This Row],[Tyre radius]])</f>
        <v>152.30291903379029</v>
      </c>
      <c r="AA22">
        <f>Table5[[#This Row],[Wheel speed]]*Table5[[#This Row],[Final drive ratio ]]</f>
        <v>1218.4233522703223</v>
      </c>
      <c r="AB22" s="11">
        <f>(2*3.14*Table5[[#This Row],[Motor speed]]*Table5[[#This Row],[Motor torque]])/(60*1000)/Table5[[#This Row],[Overall efficiency of enery conversion ]]</f>
        <v>5.2532263181524605</v>
      </c>
      <c r="AC22">
        <v>430</v>
      </c>
      <c r="AD22" s="20">
        <f>Table5[[#This Row],[Total elapsed time]]-B21</f>
        <v>1</v>
      </c>
      <c r="AE22" s="20">
        <f>(Table5[[#This Row],[Motor power]]*1000)*Table5[[#This Row],[Acceleration delT 1 second ]]</f>
        <v>5253.2263181524604</v>
      </c>
      <c r="AF22" s="20">
        <f>Table5[[#This Row],[Etotal]]/3600</f>
        <v>1.4592295328201279</v>
      </c>
      <c r="AG22" s="21">
        <f>Table5[[#This Row],[Average energy consumption]]/96</f>
        <v>1.5200307633542999E-2</v>
      </c>
      <c r="AH22" s="20"/>
      <c r="AI22" s="20"/>
    </row>
    <row r="23" spans="2:35">
      <c r="B23" s="14">
        <v>20</v>
      </c>
      <c r="C23" s="7">
        <v>16.7</v>
      </c>
      <c r="D23" s="9">
        <v>0.32</v>
      </c>
      <c r="E23">
        <v>1500</v>
      </c>
      <c r="F23">
        <v>80</v>
      </c>
      <c r="G23">
        <f t="shared" si="0"/>
        <v>1580</v>
      </c>
      <c r="H23">
        <v>9.81</v>
      </c>
      <c r="I23" s="10">
        <v>0</v>
      </c>
      <c r="J23" s="10">
        <v>0</v>
      </c>
      <c r="K23">
        <f t="shared" si="1"/>
        <v>505.6</v>
      </c>
      <c r="L23">
        <v>1.4999999999999999E-2</v>
      </c>
      <c r="M23">
        <f t="shared" si="2"/>
        <v>365.20543359083308</v>
      </c>
      <c r="N23">
        <v>1.204</v>
      </c>
      <c r="O23">
        <v>1.52</v>
      </c>
      <c r="P23">
        <v>2.52</v>
      </c>
      <c r="Q23">
        <f t="shared" si="3"/>
        <v>4.6388888888888893</v>
      </c>
      <c r="R23">
        <f t="shared" si="4"/>
        <v>49.62134831111112</v>
      </c>
      <c r="S23">
        <f t="shared" si="5"/>
        <v>920.4267819019442</v>
      </c>
      <c r="T23" s="11">
        <f t="shared" si="6"/>
        <v>4.2697575716006861</v>
      </c>
      <c r="U23">
        <v>0.26834999999999998</v>
      </c>
      <c r="V23">
        <f>Table5[[#This Row],[Total force ]]*Table5[[#This Row],[Tyre radius]]</f>
        <v>246.99652692338671</v>
      </c>
      <c r="W23">
        <v>8</v>
      </c>
      <c r="X23">
        <v>0.92</v>
      </c>
      <c r="Y23">
        <f>Table5[[#This Row],[Wheel torque]]/Table5[[#This Row],[Final drive ratio ]]/Table5[[#This Row],[Overall efficiency of enery conversion ]]</f>
        <v>33.559310723286238</v>
      </c>
      <c r="Z23">
        <f>(Table5[[#This Row],[Vehicle speed in m/s]]*60)/(2*3.14*Table5[[#This Row],[Tyre radius]])</f>
        <v>165.15965895222715</v>
      </c>
      <c r="AA23">
        <f>Table5[[#This Row],[Wheel speed]]*Table5[[#This Row],[Final drive ratio ]]</f>
        <v>1321.2772716178172</v>
      </c>
      <c r="AB23" s="11">
        <f>(2*3.14*Table5[[#This Row],[Motor speed]]*Table5[[#This Row],[Motor torque]])/(60*1000)/Table5[[#This Row],[Overall efficiency of enery conversion ]]</f>
        <v>5.0446096072786926</v>
      </c>
      <c r="AC23">
        <v>430</v>
      </c>
      <c r="AD23" s="20">
        <f>Table5[[#This Row],[Total elapsed time]]-B22</f>
        <v>1</v>
      </c>
      <c r="AE23" s="20">
        <f>(Table5[[#This Row],[Motor power]]*1000)*Table5[[#This Row],[Acceleration delT 1 second ]]</f>
        <v>5044.6096072786922</v>
      </c>
      <c r="AF23" s="20">
        <f>Table5[[#This Row],[Etotal]]/3600</f>
        <v>1.4012804464663033</v>
      </c>
      <c r="AG23" s="21">
        <f>Table5[[#This Row],[Average energy consumption]]/96</f>
        <v>1.4596671317357326E-2</v>
      </c>
      <c r="AH23" s="20"/>
      <c r="AI23" s="20"/>
    </row>
    <row r="24" spans="2:35">
      <c r="B24" s="14">
        <v>21</v>
      </c>
      <c r="C24" s="7">
        <v>17.7</v>
      </c>
      <c r="D24" s="9">
        <v>0.22</v>
      </c>
      <c r="E24">
        <v>1500</v>
      </c>
      <c r="F24">
        <v>80</v>
      </c>
      <c r="G24">
        <f t="shared" si="0"/>
        <v>1580</v>
      </c>
      <c r="H24">
        <v>9.81</v>
      </c>
      <c r="I24" s="10">
        <v>0</v>
      </c>
      <c r="J24" s="10">
        <v>0</v>
      </c>
      <c r="K24">
        <f t="shared" si="1"/>
        <v>347.6</v>
      </c>
      <c r="L24">
        <v>1.4999999999999999E-2</v>
      </c>
      <c r="M24">
        <f t="shared" si="2"/>
        <v>365.20543359083308</v>
      </c>
      <c r="N24">
        <v>1.204</v>
      </c>
      <c r="O24">
        <v>1.52</v>
      </c>
      <c r="P24">
        <v>2.52</v>
      </c>
      <c r="Q24">
        <f t="shared" si="3"/>
        <v>4.916666666666667</v>
      </c>
      <c r="R24">
        <f t="shared" si="4"/>
        <v>55.741949200000008</v>
      </c>
      <c r="S24">
        <f t="shared" si="5"/>
        <v>768.54738279083313</v>
      </c>
      <c r="T24" s="11">
        <f t="shared" si="6"/>
        <v>3.7786912987215966</v>
      </c>
      <c r="U24">
        <v>0.26834999999999998</v>
      </c>
      <c r="V24">
        <f>Table5[[#This Row],[Total force ]]*Table5[[#This Row],[Tyre radius]]</f>
        <v>206.23969017192005</v>
      </c>
      <c r="W24">
        <v>8</v>
      </c>
      <c r="X24">
        <v>0.92</v>
      </c>
      <c r="Y24">
        <f>Table5[[#This Row],[Wheel torque]]/Table5[[#This Row],[Final drive ratio ]]/Table5[[#This Row],[Overall efficiency of enery conversion ]]</f>
        <v>28.021697034228264</v>
      </c>
      <c r="Z24">
        <f>(Table5[[#This Row],[Vehicle speed in m/s]]*60)/(2*3.14*Table5[[#This Row],[Tyre radius]])</f>
        <v>175.04945888948623</v>
      </c>
      <c r="AA24">
        <f>Table5[[#This Row],[Wheel speed]]*Table5[[#This Row],[Final drive ratio ]]</f>
        <v>1400.3956711158899</v>
      </c>
      <c r="AB24" s="11">
        <f>(2*3.14*Table5[[#This Row],[Motor speed]]*Table5[[#This Row],[Motor torque]])/(60*1000)/Table5[[#This Row],[Overall efficiency of enery conversion ]]</f>
        <v>4.4644273378090684</v>
      </c>
      <c r="AC24">
        <v>430</v>
      </c>
      <c r="AD24" s="20">
        <f>Table5[[#This Row],[Total elapsed time]]-B23</f>
        <v>1</v>
      </c>
      <c r="AE24" s="20">
        <f>(Table5[[#This Row],[Motor power]]*1000)*Table5[[#This Row],[Acceleration delT 1 second ]]</f>
        <v>4464.4273378090684</v>
      </c>
      <c r="AF24" s="20">
        <f>Table5[[#This Row],[Etotal]]/3600</f>
        <v>1.2401187049469635</v>
      </c>
      <c r="AG24" s="21">
        <f>Table5[[#This Row],[Average energy consumption]]/96</f>
        <v>1.2917903176530869E-2</v>
      </c>
      <c r="AH24" s="20"/>
      <c r="AI24" s="20"/>
    </row>
    <row r="25" spans="2:35">
      <c r="B25" s="14">
        <v>22</v>
      </c>
      <c r="C25" s="7">
        <v>18.3</v>
      </c>
      <c r="D25" s="9">
        <v>0.15</v>
      </c>
      <c r="E25">
        <v>1500</v>
      </c>
      <c r="F25">
        <v>80</v>
      </c>
      <c r="G25">
        <f t="shared" si="0"/>
        <v>1580</v>
      </c>
      <c r="H25">
        <v>9.81</v>
      </c>
      <c r="I25" s="10">
        <v>0</v>
      </c>
      <c r="J25" s="10">
        <v>0</v>
      </c>
      <c r="K25">
        <f t="shared" si="1"/>
        <v>237</v>
      </c>
      <c r="L25">
        <v>1.4999999999999999E-2</v>
      </c>
      <c r="M25">
        <f t="shared" si="2"/>
        <v>365.20543359083308</v>
      </c>
      <c r="N25">
        <v>1.204</v>
      </c>
      <c r="O25">
        <v>1.52</v>
      </c>
      <c r="P25">
        <v>2.52</v>
      </c>
      <c r="Q25">
        <f t="shared" si="3"/>
        <v>5.0833333333333339</v>
      </c>
      <c r="R25">
        <f t="shared" si="4"/>
        <v>59.585117200000013</v>
      </c>
      <c r="S25">
        <f t="shared" si="5"/>
        <v>661.79055079083309</v>
      </c>
      <c r="T25" s="11">
        <f t="shared" si="6"/>
        <v>3.3641019665200687</v>
      </c>
      <c r="U25">
        <v>0.26834999999999998</v>
      </c>
      <c r="V25">
        <f>Table5[[#This Row],[Total force ]]*Table5[[#This Row],[Tyre radius]]</f>
        <v>177.59149430472004</v>
      </c>
      <c r="W25">
        <v>8</v>
      </c>
      <c r="X25">
        <v>0.92</v>
      </c>
      <c r="Y25">
        <f>Table5[[#This Row],[Wheel torque]]/Table5[[#This Row],[Final drive ratio ]]/Table5[[#This Row],[Overall efficiency of enery conversion ]]</f>
        <v>24.129279117489137</v>
      </c>
      <c r="Z25">
        <f>(Table5[[#This Row],[Vehicle speed in m/s]]*60)/(2*3.14*Table5[[#This Row],[Tyre radius]])</f>
        <v>180.98333885184172</v>
      </c>
      <c r="AA25">
        <f>Table5[[#This Row],[Wheel speed]]*Table5[[#This Row],[Final drive ratio ]]</f>
        <v>1447.8667108147338</v>
      </c>
      <c r="AB25" s="11">
        <f>(2*3.14*Table5[[#This Row],[Motor speed]]*Table5[[#This Row],[Motor torque]])/(60*1000)/Table5[[#This Row],[Overall efficiency of enery conversion ]]</f>
        <v>3.9746006220700245</v>
      </c>
      <c r="AC25">
        <v>430</v>
      </c>
      <c r="AD25" s="20">
        <f>Table5[[#This Row],[Total elapsed time]]-B24</f>
        <v>1</v>
      </c>
      <c r="AE25" s="20">
        <f>(Table5[[#This Row],[Motor power]]*1000)*Table5[[#This Row],[Acceleration delT 1 second ]]</f>
        <v>3974.6006220700247</v>
      </c>
      <c r="AF25" s="20">
        <f>Table5[[#This Row],[Etotal]]/3600</f>
        <v>1.1040557283527845</v>
      </c>
      <c r="AG25" s="21">
        <f>Table5[[#This Row],[Average energy consumption]]/96</f>
        <v>1.150058050367484E-2</v>
      </c>
      <c r="AH25" s="20"/>
      <c r="AI25" s="20"/>
    </row>
    <row r="26" spans="2:35">
      <c r="B26" s="14">
        <v>23</v>
      </c>
      <c r="C26" s="7">
        <v>18.8</v>
      </c>
      <c r="D26" s="9">
        <v>0.08</v>
      </c>
      <c r="E26">
        <v>1500</v>
      </c>
      <c r="F26">
        <v>80</v>
      </c>
      <c r="G26">
        <f t="shared" si="0"/>
        <v>1580</v>
      </c>
      <c r="H26">
        <v>9.81</v>
      </c>
      <c r="I26" s="10">
        <v>0</v>
      </c>
      <c r="J26" s="10">
        <v>0</v>
      </c>
      <c r="K26">
        <f t="shared" si="1"/>
        <v>126.4</v>
      </c>
      <c r="L26">
        <v>1.4999999999999999E-2</v>
      </c>
      <c r="M26">
        <f t="shared" si="2"/>
        <v>365.20543359083308</v>
      </c>
      <c r="N26">
        <v>1.204</v>
      </c>
      <c r="O26">
        <v>1.52</v>
      </c>
      <c r="P26">
        <v>2.52</v>
      </c>
      <c r="Q26">
        <f t="shared" si="3"/>
        <v>5.2222222222222223</v>
      </c>
      <c r="R26">
        <f t="shared" si="4"/>
        <v>62.885615644444442</v>
      </c>
      <c r="S26">
        <f t="shared" si="5"/>
        <v>554.4910492352775</v>
      </c>
      <c r="T26" s="11">
        <f t="shared" si="6"/>
        <v>2.8956754793397828</v>
      </c>
      <c r="U26">
        <v>0.26834999999999998</v>
      </c>
      <c r="V26">
        <f>Table5[[#This Row],[Total force ]]*Table5[[#This Row],[Tyre radius]]</f>
        <v>148.79767306228669</v>
      </c>
      <c r="W26">
        <v>8</v>
      </c>
      <c r="X26">
        <v>0.92</v>
      </c>
      <c r="Y26">
        <f>Table5[[#This Row],[Wheel torque]]/Table5[[#This Row],[Final drive ratio ]]/Table5[[#This Row],[Overall efficiency of enery conversion ]]</f>
        <v>20.21707514433243</v>
      </c>
      <c r="Z26">
        <f>(Table5[[#This Row],[Vehicle speed in m/s]]*60)/(2*3.14*Table5[[#This Row],[Tyre radius]])</f>
        <v>185.92823882047125</v>
      </c>
      <c r="AA26">
        <f>Table5[[#This Row],[Wheel speed]]*Table5[[#This Row],[Final drive ratio ]]</f>
        <v>1487.42591056377</v>
      </c>
      <c r="AB26" s="11">
        <f>(2*3.14*Table5[[#This Row],[Motor speed]]*Table5[[#This Row],[Motor torque]])/(60*1000)/Table5[[#This Row],[Overall efficiency of enery conversion ]]</f>
        <v>3.4211666816396287</v>
      </c>
      <c r="AC26">
        <v>430</v>
      </c>
      <c r="AD26" s="20">
        <f>Table5[[#This Row],[Total elapsed time]]-B25</f>
        <v>1</v>
      </c>
      <c r="AE26" s="20">
        <f>(Table5[[#This Row],[Motor power]]*1000)*Table5[[#This Row],[Acceleration delT 1 second ]]</f>
        <v>3421.1666816396287</v>
      </c>
      <c r="AF26" s="20">
        <f>Table5[[#This Row],[Etotal]]/3600</f>
        <v>0.95032407823323017</v>
      </c>
      <c r="AG26" s="21">
        <f>Table5[[#This Row],[Average energy consumption]]/96</f>
        <v>9.8992091482628143E-3</v>
      </c>
      <c r="AH26" s="20"/>
      <c r="AI26" s="20"/>
    </row>
    <row r="27" spans="2:35">
      <c r="B27" s="14">
        <v>24</v>
      </c>
      <c r="C27" s="7">
        <v>18.899999999999999</v>
      </c>
      <c r="D27" s="9">
        <v>-0.06</v>
      </c>
      <c r="E27">
        <v>1500</v>
      </c>
      <c r="F27">
        <v>80</v>
      </c>
      <c r="G27">
        <f t="shared" si="0"/>
        <v>1580</v>
      </c>
      <c r="H27">
        <v>9.81</v>
      </c>
      <c r="I27" s="10">
        <v>0</v>
      </c>
      <c r="J27" s="10">
        <v>0</v>
      </c>
      <c r="K27">
        <f t="shared" si="1"/>
        <v>-94.8</v>
      </c>
      <c r="L27">
        <v>1.4999999999999999E-2</v>
      </c>
      <c r="M27">
        <f t="shared" si="2"/>
        <v>365.20543359083308</v>
      </c>
      <c r="N27">
        <v>1.204</v>
      </c>
      <c r="O27">
        <v>1.52</v>
      </c>
      <c r="P27">
        <v>2.52</v>
      </c>
      <c r="Q27">
        <f t="shared" si="3"/>
        <v>5.25</v>
      </c>
      <c r="R27">
        <f t="shared" si="4"/>
        <v>63.556390800000003</v>
      </c>
      <c r="S27">
        <f t="shared" si="5"/>
        <v>333.9618243908331</v>
      </c>
      <c r="T27" s="11">
        <f t="shared" si="6"/>
        <v>1.7532995780518739</v>
      </c>
      <c r="U27">
        <v>0.26834999999999998</v>
      </c>
      <c r="V27">
        <f>Table5[[#This Row],[Total force ]]*Table5[[#This Row],[Tyre radius]]</f>
        <v>89.618655575280059</v>
      </c>
      <c r="W27">
        <v>8</v>
      </c>
      <c r="X27">
        <v>0.92</v>
      </c>
      <c r="Y27">
        <f>Table5[[#This Row],[Wheel torque]]/Table5[[#This Row],[Final drive ratio ]]/Table5[[#This Row],[Overall efficiency of enery conversion ]]</f>
        <v>12.176447768380442</v>
      </c>
      <c r="Z27">
        <f>(Table5[[#This Row],[Vehicle speed in m/s]]*60)/(2*3.14*Table5[[#This Row],[Tyre radius]])</f>
        <v>186.91721881419716</v>
      </c>
      <c r="AA27">
        <f>Table5[[#This Row],[Wheel speed]]*Table5[[#This Row],[Final drive ratio ]]</f>
        <v>1495.3377505135772</v>
      </c>
      <c r="AB27" s="11">
        <f>(2*3.14*Table5[[#This Row],[Motor speed]]*Table5[[#This Row],[Motor torque]])/(60*1000)/Table5[[#This Row],[Overall efficiency of enery conversion ]]</f>
        <v>2.0714787075282062</v>
      </c>
      <c r="AC27">
        <v>430</v>
      </c>
      <c r="AD27" s="20">
        <f>Table5[[#This Row],[Total elapsed time]]-B26</f>
        <v>1</v>
      </c>
      <c r="AE27" s="20">
        <f>(Table5[[#This Row],[Motor power]]*1000)*Table5[[#This Row],[Acceleration delT 1 second ]]</f>
        <v>2071.4787075282061</v>
      </c>
      <c r="AF27" s="20">
        <f>Table5[[#This Row],[Etotal]]/3600</f>
        <v>0.57541075209116832</v>
      </c>
      <c r="AG27" s="21">
        <f>Table5[[#This Row],[Average energy consumption]]/96</f>
        <v>5.99386200094967E-3</v>
      </c>
      <c r="AH27" s="20"/>
      <c r="AI27" s="20"/>
    </row>
    <row r="28" spans="2:35">
      <c r="B28" s="14">
        <v>25</v>
      </c>
      <c r="C28" s="7">
        <v>18.399999999999999</v>
      </c>
      <c r="D28" s="9">
        <v>-0.28000000000000003</v>
      </c>
      <c r="E28">
        <v>1500</v>
      </c>
      <c r="F28">
        <v>80</v>
      </c>
      <c r="G28">
        <f t="shared" si="0"/>
        <v>1580</v>
      </c>
      <c r="H28">
        <v>9.81</v>
      </c>
      <c r="I28" s="10">
        <v>0</v>
      </c>
      <c r="J28" s="10">
        <v>0</v>
      </c>
      <c r="K28">
        <f t="shared" si="1"/>
        <v>-442.40000000000003</v>
      </c>
      <c r="L28">
        <v>1.4999999999999999E-2</v>
      </c>
      <c r="M28">
        <f t="shared" si="2"/>
        <v>365.20543359083308</v>
      </c>
      <c r="N28">
        <v>1.204</v>
      </c>
      <c r="O28">
        <v>1.52</v>
      </c>
      <c r="P28">
        <v>2.52</v>
      </c>
      <c r="Q28">
        <f t="shared" si="3"/>
        <v>5.1111111111111107</v>
      </c>
      <c r="R28">
        <f t="shared" si="4"/>
        <v>60.238099911111107</v>
      </c>
      <c r="S28">
        <f t="shared" si="5"/>
        <v>-16.956466498055818</v>
      </c>
      <c r="T28" s="11">
        <f t="shared" si="6"/>
        <v>-8.6666384323396406E-2</v>
      </c>
      <c r="U28">
        <v>0.26834999999999998</v>
      </c>
      <c r="V28">
        <f>Table5[[#This Row],[Total force ]]*Table5[[#This Row],[Tyre radius]]</f>
        <v>-4.5502677847532782</v>
      </c>
      <c r="W28">
        <v>8</v>
      </c>
      <c r="X28">
        <v>0.92</v>
      </c>
      <c r="Y28">
        <f>Table5[[#This Row],[Wheel torque]]/Table5[[#This Row],[Final drive ratio ]]/Table5[[#This Row],[Overall efficiency of enery conversion ]]</f>
        <v>-0.61824290553713013</v>
      </c>
      <c r="Z28">
        <f>(Table5[[#This Row],[Vehicle speed in m/s]]*60)/(2*3.14*Table5[[#This Row],[Tyre radius]])</f>
        <v>181.97231884556757</v>
      </c>
      <c r="AA28">
        <f>Table5[[#This Row],[Wheel speed]]*Table5[[#This Row],[Final drive ratio ]]</f>
        <v>1455.7785507645406</v>
      </c>
      <c r="AB28" s="11">
        <f>(2*3.14*Table5[[#This Row],[Motor speed]]*Table5[[#This Row],[Motor torque]])/(60*1000)/Table5[[#This Row],[Overall efficiency of enery conversion ]]</f>
        <v>-0.10239412136507133</v>
      </c>
      <c r="AC28">
        <v>430</v>
      </c>
      <c r="AD28" s="20">
        <f>Table5[[#This Row],[Total elapsed time]]-B27</f>
        <v>1</v>
      </c>
      <c r="AE28" s="20">
        <f>(Table5[[#This Row],[Motor power]]*1000)*Table5[[#This Row],[Acceleration delT 1 second ]]</f>
        <v>-102.39412136507133</v>
      </c>
      <c r="AF28" s="20">
        <f>Table5[[#This Row],[Etotal]]/3600</f>
        <v>-2.8442811490297593E-2</v>
      </c>
      <c r="AG28" s="21">
        <f>Table5[[#This Row],[Average energy consumption]]/96</f>
        <v>-2.9627928635726661E-4</v>
      </c>
      <c r="AH28" s="20"/>
      <c r="AI28" s="20"/>
    </row>
    <row r="29" spans="2:35">
      <c r="B29" s="14">
        <v>26</v>
      </c>
      <c r="C29" s="7">
        <v>16.899999999999999</v>
      </c>
      <c r="D29" s="9">
        <v>-0.56999999999999995</v>
      </c>
      <c r="E29">
        <v>1500</v>
      </c>
      <c r="F29">
        <v>80</v>
      </c>
      <c r="G29">
        <f t="shared" si="0"/>
        <v>1580</v>
      </c>
      <c r="H29">
        <v>9.81</v>
      </c>
      <c r="I29" s="10">
        <v>0</v>
      </c>
      <c r="J29" s="10">
        <v>0</v>
      </c>
      <c r="K29">
        <f t="shared" si="1"/>
        <v>-900.59999999999991</v>
      </c>
      <c r="L29">
        <v>1.4999999999999999E-2</v>
      </c>
      <c r="M29">
        <f t="shared" si="2"/>
        <v>365.20543359083308</v>
      </c>
      <c r="N29">
        <v>1.204</v>
      </c>
      <c r="O29">
        <v>1.52</v>
      </c>
      <c r="P29">
        <v>2.52</v>
      </c>
      <c r="Q29">
        <f t="shared" si="3"/>
        <v>4.6944444444444446</v>
      </c>
      <c r="R29">
        <f t="shared" si="4"/>
        <v>50.817000577777783</v>
      </c>
      <c r="S29">
        <f t="shared" si="5"/>
        <v>-484.57756583138905</v>
      </c>
      <c r="T29" s="11">
        <f t="shared" si="6"/>
        <v>-2.2748224618195763</v>
      </c>
      <c r="U29">
        <v>0.26834999999999998</v>
      </c>
      <c r="V29">
        <f>Table5[[#This Row],[Total force ]]*Table5[[#This Row],[Tyre radius]]</f>
        <v>-130.03638979085324</v>
      </c>
      <c r="W29">
        <v>8</v>
      </c>
      <c r="X29">
        <v>0.92</v>
      </c>
      <c r="Y29">
        <f>Table5[[#This Row],[Wheel torque]]/Table5[[#This Row],[Final drive ratio ]]/Table5[[#This Row],[Overall efficiency of enery conversion ]]</f>
        <v>-17.667987743322449</v>
      </c>
      <c r="Z29">
        <f>(Table5[[#This Row],[Vehicle speed in m/s]]*60)/(2*3.14*Table5[[#This Row],[Tyre radius]])</f>
        <v>167.13761893967896</v>
      </c>
      <c r="AA29">
        <f>Table5[[#This Row],[Wheel speed]]*Table5[[#This Row],[Final drive ratio ]]</f>
        <v>1337.1009515174317</v>
      </c>
      <c r="AB29" s="11">
        <f>(2*3.14*Table5[[#This Row],[Motor speed]]*Table5[[#This Row],[Motor torque]])/(60*1000)/Table5[[#This Row],[Overall efficiency of enery conversion ]]</f>
        <v>-2.6876446855146212</v>
      </c>
      <c r="AC29">
        <v>430</v>
      </c>
      <c r="AD29" s="20">
        <f>Table5[[#This Row],[Total elapsed time]]-B28</f>
        <v>1</v>
      </c>
      <c r="AE29" s="20">
        <f>(Table5[[#This Row],[Motor power]]*1000)*Table5[[#This Row],[Acceleration delT 1 second ]]</f>
        <v>-2687.6446855146214</v>
      </c>
      <c r="AF29" s="20">
        <f>Table5[[#This Row],[Etotal]]/3600</f>
        <v>-0.7465679681985059</v>
      </c>
      <c r="AG29" s="21">
        <f>Table5[[#This Row],[Average energy consumption]]/96</f>
        <v>-7.7767496687344362E-3</v>
      </c>
      <c r="AH29" s="20"/>
      <c r="AI29" s="20"/>
    </row>
    <row r="30" spans="2:35">
      <c r="B30" s="14">
        <v>27</v>
      </c>
      <c r="C30" s="7">
        <v>14.3</v>
      </c>
      <c r="D30" s="9">
        <v>-0.85</v>
      </c>
      <c r="E30">
        <v>1500</v>
      </c>
      <c r="F30">
        <v>80</v>
      </c>
      <c r="G30">
        <f t="shared" si="0"/>
        <v>1580</v>
      </c>
      <c r="H30">
        <v>9.81</v>
      </c>
      <c r="I30" s="10">
        <v>0</v>
      </c>
      <c r="J30" s="10">
        <v>0</v>
      </c>
      <c r="K30">
        <f t="shared" si="1"/>
        <v>-1343</v>
      </c>
      <c r="L30">
        <v>1.4999999999999999E-2</v>
      </c>
      <c r="M30">
        <f t="shared" si="2"/>
        <v>365.20543359083308</v>
      </c>
      <c r="N30">
        <v>1.204</v>
      </c>
      <c r="O30">
        <v>1.52</v>
      </c>
      <c r="P30">
        <v>2.52</v>
      </c>
      <c r="Q30">
        <f t="shared" si="3"/>
        <v>3.9722222222222228</v>
      </c>
      <c r="R30">
        <f t="shared" si="4"/>
        <v>36.383769644444456</v>
      </c>
      <c r="S30">
        <f t="shared" si="5"/>
        <v>-941.41079676472248</v>
      </c>
      <c r="T30" s="11">
        <f t="shared" si="6"/>
        <v>-3.7394928871487592</v>
      </c>
      <c r="U30">
        <v>0.26834999999999998</v>
      </c>
      <c r="V30">
        <f>Table5[[#This Row],[Total force ]]*Table5[[#This Row],[Tyre radius]]</f>
        <v>-252.62758731181324</v>
      </c>
      <c r="W30">
        <v>8</v>
      </c>
      <c r="X30">
        <v>0.92</v>
      </c>
      <c r="Y30">
        <f>Table5[[#This Row],[Wheel torque]]/Table5[[#This Row],[Final drive ratio ]]/Table5[[#This Row],[Overall efficiency of enery conversion ]]</f>
        <v>-34.324400449974625</v>
      </c>
      <c r="Z30">
        <f>(Table5[[#This Row],[Vehicle speed in m/s]]*60)/(2*3.14*Table5[[#This Row],[Tyre radius]])</f>
        <v>141.42413910280527</v>
      </c>
      <c r="AA30">
        <f>Table5[[#This Row],[Wheel speed]]*Table5[[#This Row],[Final drive ratio ]]</f>
        <v>1131.3931128224422</v>
      </c>
      <c r="AB30" s="11">
        <f>(2*3.14*Table5[[#This Row],[Motor speed]]*Table5[[#This Row],[Motor torque]])/(60*1000)/Table5[[#This Row],[Overall efficiency of enery conversion ]]</f>
        <v>-4.4181154148732968</v>
      </c>
      <c r="AC30">
        <v>430</v>
      </c>
      <c r="AD30" s="20">
        <f>Table5[[#This Row],[Total elapsed time]]-B29</f>
        <v>1</v>
      </c>
      <c r="AE30" s="20">
        <f>(Table5[[#This Row],[Motor power]]*1000)*Table5[[#This Row],[Acceleration delT 1 second ]]</f>
        <v>-4418.1154148732967</v>
      </c>
      <c r="AF30" s="20">
        <f>Table5[[#This Row],[Etotal]]/3600</f>
        <v>-1.2272542819092491</v>
      </c>
      <c r="AG30" s="21">
        <f>Table5[[#This Row],[Average energy consumption]]/96</f>
        <v>-1.2783898769888011E-2</v>
      </c>
      <c r="AH30" s="20"/>
      <c r="AI30" s="20"/>
    </row>
    <row r="31" spans="2:35">
      <c r="B31" s="14">
        <v>28</v>
      </c>
      <c r="C31" s="7">
        <v>10.8</v>
      </c>
      <c r="D31" s="9">
        <v>-1</v>
      </c>
      <c r="E31">
        <v>1500</v>
      </c>
      <c r="F31">
        <v>80</v>
      </c>
      <c r="G31">
        <f t="shared" si="0"/>
        <v>1580</v>
      </c>
      <c r="H31">
        <v>9.81</v>
      </c>
      <c r="I31" s="10">
        <v>0</v>
      </c>
      <c r="J31" s="10">
        <v>0</v>
      </c>
      <c r="K31">
        <f t="shared" si="1"/>
        <v>-1580</v>
      </c>
      <c r="L31">
        <v>1.4999999999999999E-2</v>
      </c>
      <c r="M31">
        <f t="shared" si="2"/>
        <v>365.20543359083308</v>
      </c>
      <c r="N31">
        <v>1.204</v>
      </c>
      <c r="O31">
        <v>1.52</v>
      </c>
      <c r="P31">
        <v>2.52</v>
      </c>
      <c r="Q31">
        <f t="shared" si="3"/>
        <v>3.0000000000000004</v>
      </c>
      <c r="R31">
        <f t="shared" si="4"/>
        <v>20.753107200000006</v>
      </c>
      <c r="S31">
        <f t="shared" si="5"/>
        <v>-1194.041459209167</v>
      </c>
      <c r="T31" s="11">
        <f t="shared" si="6"/>
        <v>-3.5821243776275016</v>
      </c>
      <c r="U31">
        <v>0.26834999999999998</v>
      </c>
      <c r="V31">
        <f>Table5[[#This Row],[Total force ]]*Table5[[#This Row],[Tyre radius]]</f>
        <v>-320.42102557877996</v>
      </c>
      <c r="W31">
        <v>8</v>
      </c>
      <c r="X31">
        <v>0.92</v>
      </c>
      <c r="Y31">
        <f>Table5[[#This Row],[Wheel torque]]/Table5[[#This Row],[Final drive ratio ]]/Table5[[#This Row],[Overall efficiency of enery conversion ]]</f>
        <v>-43.535465431899446</v>
      </c>
      <c r="Z31">
        <f>(Table5[[#This Row],[Vehicle speed in m/s]]*60)/(2*3.14*Table5[[#This Row],[Tyre radius]])</f>
        <v>106.80983932239839</v>
      </c>
      <c r="AA31">
        <f>Table5[[#This Row],[Wheel speed]]*Table5[[#This Row],[Final drive ratio ]]</f>
        <v>854.47871457918711</v>
      </c>
      <c r="AB31" s="11">
        <f>(2*3.14*Table5[[#This Row],[Motor speed]]*Table5[[#This Row],[Motor torque]])/(60*1000)/Table5[[#This Row],[Overall efficiency of enery conversion ]]</f>
        <v>-4.2321885368944949</v>
      </c>
      <c r="AC31">
        <v>430</v>
      </c>
      <c r="AD31" s="20">
        <f>Table5[[#This Row],[Total elapsed time]]-B30</f>
        <v>1</v>
      </c>
      <c r="AE31" s="20">
        <f>(Table5[[#This Row],[Motor power]]*1000)*Table5[[#This Row],[Acceleration delT 1 second ]]</f>
        <v>-4232.188536894495</v>
      </c>
      <c r="AF31" s="20">
        <f>Table5[[#This Row],[Etotal]]/3600</f>
        <v>-1.1756079269151376</v>
      </c>
      <c r="AG31" s="21">
        <f>Table5[[#This Row],[Average energy consumption]]/96</f>
        <v>-1.2245915905366016E-2</v>
      </c>
      <c r="AH31" s="20"/>
      <c r="AI31" s="20"/>
    </row>
    <row r="32" spans="2:35">
      <c r="B32" s="14">
        <v>29</v>
      </c>
      <c r="C32" s="7">
        <v>7.1</v>
      </c>
      <c r="D32" s="9">
        <v>-0.94</v>
      </c>
      <c r="E32">
        <v>1500</v>
      </c>
      <c r="F32">
        <v>80</v>
      </c>
      <c r="G32">
        <f t="shared" si="0"/>
        <v>1580</v>
      </c>
      <c r="H32">
        <v>9.81</v>
      </c>
      <c r="I32" s="10">
        <v>0</v>
      </c>
      <c r="J32" s="10">
        <v>0</v>
      </c>
      <c r="K32">
        <f t="shared" si="1"/>
        <v>-1485.1999999999998</v>
      </c>
      <c r="L32">
        <v>1.4999999999999999E-2</v>
      </c>
      <c r="M32">
        <f t="shared" si="2"/>
        <v>365.20543359083308</v>
      </c>
      <c r="N32">
        <v>1.204</v>
      </c>
      <c r="O32">
        <v>1.52</v>
      </c>
      <c r="P32">
        <v>2.52</v>
      </c>
      <c r="Q32">
        <f t="shared" si="3"/>
        <v>1.9722222222222223</v>
      </c>
      <c r="R32">
        <f t="shared" si="4"/>
        <v>8.9691712444444462</v>
      </c>
      <c r="S32">
        <f t="shared" si="5"/>
        <v>-1111.0253951647223</v>
      </c>
      <c r="T32" s="11">
        <f t="shared" si="6"/>
        <v>-2.1911889737970913</v>
      </c>
      <c r="U32">
        <v>0.26834999999999998</v>
      </c>
      <c r="V32">
        <f>Table5[[#This Row],[Total force ]]*Table5[[#This Row],[Tyre radius]]</f>
        <v>-298.14366479245319</v>
      </c>
      <c r="W32">
        <v>8</v>
      </c>
      <c r="X32">
        <v>0.92</v>
      </c>
      <c r="Y32">
        <f>Table5[[#This Row],[Wheel torque]]/Table5[[#This Row],[Final drive ratio ]]/Table5[[#This Row],[Overall efficiency of enery conversion ]]</f>
        <v>-40.50865010767027</v>
      </c>
      <c r="Z32">
        <f>(Table5[[#This Row],[Vehicle speed in m/s]]*60)/(2*3.14*Table5[[#This Row],[Tyre radius]])</f>
        <v>70.217579554539682</v>
      </c>
      <c r="AA32">
        <f>Table5[[#This Row],[Wheel speed]]*Table5[[#This Row],[Final drive ratio ]]</f>
        <v>561.74063643631746</v>
      </c>
      <c r="AB32" s="11">
        <f>(2*3.14*Table5[[#This Row],[Motor speed]]*Table5[[#This Row],[Motor torque]])/(60*1000)/Table5[[#This Row],[Overall efficiency of enery conversion ]]</f>
        <v>-2.5888338537300228</v>
      </c>
      <c r="AC32">
        <v>430</v>
      </c>
      <c r="AD32" s="20">
        <f>Table5[[#This Row],[Total elapsed time]]-B31</f>
        <v>1</v>
      </c>
      <c r="AE32" s="20">
        <f>(Table5[[#This Row],[Motor power]]*1000)*Table5[[#This Row],[Acceleration delT 1 second ]]</f>
        <v>-2588.8338537300228</v>
      </c>
      <c r="AF32" s="20">
        <f>Table5[[#This Row],[Etotal]]/3600</f>
        <v>-0.71912051492500639</v>
      </c>
      <c r="AG32" s="21">
        <f>Table5[[#This Row],[Average energy consumption]]/96</f>
        <v>-7.4908386971354836E-3</v>
      </c>
      <c r="AH32" s="20"/>
      <c r="AI32" s="20"/>
    </row>
    <row r="33" spans="2:35">
      <c r="B33" s="14">
        <v>30</v>
      </c>
      <c r="C33" s="7">
        <v>4</v>
      </c>
      <c r="D33" s="9">
        <v>-0.99</v>
      </c>
      <c r="E33">
        <v>1500</v>
      </c>
      <c r="F33">
        <v>80</v>
      </c>
      <c r="G33">
        <f t="shared" si="0"/>
        <v>1580</v>
      </c>
      <c r="H33">
        <v>9.81</v>
      </c>
      <c r="I33" s="10">
        <v>0</v>
      </c>
      <c r="J33" s="10">
        <v>0</v>
      </c>
      <c r="K33">
        <f t="shared" si="1"/>
        <v>-1564.2</v>
      </c>
      <c r="L33">
        <v>1.4999999999999999E-2</v>
      </c>
      <c r="M33">
        <f t="shared" si="2"/>
        <v>365.20543359083308</v>
      </c>
      <c r="N33">
        <v>1.204</v>
      </c>
      <c r="O33">
        <v>1.52</v>
      </c>
      <c r="P33">
        <v>2.52</v>
      </c>
      <c r="Q33">
        <f t="shared" si="3"/>
        <v>1.1111111111111112</v>
      </c>
      <c r="R33">
        <f t="shared" si="4"/>
        <v>2.8467911111111111</v>
      </c>
      <c r="S33">
        <f t="shared" si="5"/>
        <v>-1196.1477752980559</v>
      </c>
      <c r="T33" s="11">
        <f t="shared" si="6"/>
        <v>-1.3290530836645067</v>
      </c>
      <c r="U33">
        <v>0.26834999999999998</v>
      </c>
      <c r="V33">
        <f>Table5[[#This Row],[Total force ]]*Table5[[#This Row],[Tyre radius]]</f>
        <v>-320.98625550123325</v>
      </c>
      <c r="W33">
        <v>8</v>
      </c>
      <c r="X33">
        <v>0.92</v>
      </c>
      <c r="Y33">
        <f>Table5[[#This Row],[Wheel torque]]/Table5[[#This Row],[Final drive ratio ]]/Table5[[#This Row],[Overall efficiency of enery conversion ]]</f>
        <v>-43.61226297571104</v>
      </c>
      <c r="Z33">
        <f>(Table5[[#This Row],[Vehicle speed in m/s]]*60)/(2*3.14*Table5[[#This Row],[Tyre radius]])</f>
        <v>39.559199749036438</v>
      </c>
      <c r="AA33">
        <f>Table5[[#This Row],[Wheel speed]]*Table5[[#This Row],[Final drive ratio ]]</f>
        <v>316.4735979922915</v>
      </c>
      <c r="AB33" s="11">
        <f>(2*3.14*Table5[[#This Row],[Motor speed]]*Table5[[#This Row],[Motor torque]])/(60*1000)/Table5[[#This Row],[Overall efficiency of enery conversion ]]</f>
        <v>-1.5702423011159101</v>
      </c>
      <c r="AC33">
        <v>430</v>
      </c>
      <c r="AD33" s="20">
        <f>Table5[[#This Row],[Total elapsed time]]-B32</f>
        <v>1</v>
      </c>
      <c r="AE33" s="20">
        <f>(Table5[[#This Row],[Motor power]]*1000)*Table5[[#This Row],[Acceleration delT 1 second ]]</f>
        <v>-1570.2423011159101</v>
      </c>
      <c r="AF33" s="20">
        <f>Table5[[#This Row],[Etotal]]/3600</f>
        <v>-0.43617841697664167</v>
      </c>
      <c r="AG33" s="21">
        <f>Table5[[#This Row],[Average energy consumption]]/96</f>
        <v>-4.5435251768400171E-3</v>
      </c>
      <c r="AH33" s="20"/>
      <c r="AI33" s="20"/>
    </row>
    <row r="34" spans="2:35">
      <c r="B34" s="14">
        <v>31</v>
      </c>
      <c r="C34" s="7">
        <v>0</v>
      </c>
      <c r="D34" s="9">
        <v>-0.56000000000000005</v>
      </c>
      <c r="E34">
        <v>1500</v>
      </c>
      <c r="F34">
        <v>80</v>
      </c>
      <c r="G34">
        <f t="shared" si="0"/>
        <v>1580</v>
      </c>
      <c r="H34">
        <v>9.81</v>
      </c>
      <c r="I34" s="10">
        <v>0</v>
      </c>
      <c r="J34" s="10">
        <v>0</v>
      </c>
      <c r="K34">
        <f t="shared" si="1"/>
        <v>-884.80000000000007</v>
      </c>
      <c r="L34">
        <v>1.4999999999999999E-2</v>
      </c>
      <c r="M34">
        <f t="shared" si="2"/>
        <v>365.20543359083308</v>
      </c>
      <c r="N34">
        <v>1.204</v>
      </c>
      <c r="O34">
        <v>1.52</v>
      </c>
      <c r="P34">
        <v>2.52</v>
      </c>
      <c r="Q34">
        <f t="shared" si="3"/>
        <v>0</v>
      </c>
      <c r="R34">
        <f t="shared" si="4"/>
        <v>0</v>
      </c>
      <c r="S34">
        <f t="shared" si="5"/>
        <v>-519.59456640916699</v>
      </c>
      <c r="T34" s="11">
        <f t="shared" si="6"/>
        <v>0</v>
      </c>
      <c r="U34">
        <v>0.26834999999999998</v>
      </c>
      <c r="V34">
        <f>Table5[[#This Row],[Total force ]]*Table5[[#This Row],[Tyre radius]]</f>
        <v>-139.43320189589994</v>
      </c>
      <c r="W34">
        <v>8</v>
      </c>
      <c r="X34">
        <v>0.92</v>
      </c>
      <c r="Y34">
        <f>Table5[[#This Row],[Wheel torque]]/Table5[[#This Row],[Final drive ratio ]]/Table5[[#This Row],[Overall efficiency of enery conversion ]]</f>
        <v>-18.944728518464665</v>
      </c>
      <c r="Z34">
        <f>(Table5[[#This Row],[Vehicle speed in m/s]]*60)/(2*3.14*Table5[[#This Row],[Tyre radius]])</f>
        <v>0</v>
      </c>
      <c r="AA34">
        <f>Table5[[#This Row],[Wheel speed]]*Table5[[#This Row],[Final drive ratio ]]</f>
        <v>0</v>
      </c>
      <c r="AB34" s="11">
        <f>(2*3.14*Table5[[#This Row],[Motor speed]]*Table5[[#This Row],[Motor torque]])/(60*1000)/Table5[[#This Row],[Overall efficiency of enery conversion ]]</f>
        <v>0</v>
      </c>
      <c r="AC34">
        <v>430</v>
      </c>
      <c r="AD34" s="20">
        <f>Table5[[#This Row],[Total elapsed time]]-B33</f>
        <v>1</v>
      </c>
      <c r="AE34" s="20">
        <f>(Table5[[#This Row],[Motor power]]*1000)*Table5[[#This Row],[Acceleration delT 1 second ]]</f>
        <v>0</v>
      </c>
      <c r="AF34" s="20">
        <f>Table5[[#This Row],[Etotal]]/3600</f>
        <v>0</v>
      </c>
      <c r="AG34" s="21">
        <f>Table5[[#This Row],[Average energy consumption]]/96</f>
        <v>0</v>
      </c>
      <c r="AH34" s="20"/>
      <c r="AI34" s="20"/>
    </row>
    <row r="35" spans="2:35">
      <c r="B35" s="14">
        <v>32</v>
      </c>
      <c r="C35" s="7">
        <v>0</v>
      </c>
      <c r="D35" s="9">
        <v>0</v>
      </c>
      <c r="E35">
        <v>1500</v>
      </c>
      <c r="F35">
        <v>80</v>
      </c>
      <c r="G35">
        <f t="shared" si="0"/>
        <v>1580</v>
      </c>
      <c r="H35">
        <v>9.81</v>
      </c>
      <c r="I35" s="10">
        <v>0</v>
      </c>
      <c r="J35" s="10">
        <v>0</v>
      </c>
      <c r="K35">
        <f t="shared" si="1"/>
        <v>0</v>
      </c>
      <c r="L35">
        <v>1.4999999999999999E-2</v>
      </c>
      <c r="M35">
        <f t="shared" si="2"/>
        <v>365.20543359083308</v>
      </c>
      <c r="N35">
        <v>1.204</v>
      </c>
      <c r="O35">
        <v>1.52</v>
      </c>
      <c r="P35">
        <v>2.52</v>
      </c>
      <c r="Q35">
        <f t="shared" si="3"/>
        <v>0</v>
      </c>
      <c r="R35">
        <f t="shared" si="4"/>
        <v>0</v>
      </c>
      <c r="S35">
        <f t="shared" si="5"/>
        <v>365.20543359083308</v>
      </c>
      <c r="T35" s="11">
        <f t="shared" si="6"/>
        <v>0</v>
      </c>
      <c r="U35">
        <v>0.26834999999999998</v>
      </c>
      <c r="V35">
        <f>Table5[[#This Row],[Total force ]]*Table5[[#This Row],[Tyre radius]]</f>
        <v>98.002878104100049</v>
      </c>
      <c r="W35">
        <v>8</v>
      </c>
      <c r="X35">
        <v>0.92</v>
      </c>
      <c r="Y35">
        <f>Table5[[#This Row],[Wheel torque]]/Table5[[#This Row],[Final drive ratio ]]/Table5[[#This Row],[Overall efficiency of enery conversion ]]</f>
        <v>13.315608438057071</v>
      </c>
      <c r="Z35">
        <f>(Table5[[#This Row],[Vehicle speed in m/s]]*60)/(2*3.14*Table5[[#This Row],[Tyre radius]])</f>
        <v>0</v>
      </c>
      <c r="AA35">
        <f>Table5[[#This Row],[Wheel speed]]*Table5[[#This Row],[Final drive ratio ]]</f>
        <v>0</v>
      </c>
      <c r="AB35" s="11">
        <f>(2*3.14*Table5[[#This Row],[Motor speed]]*Table5[[#This Row],[Motor torque]])/(60*1000)/Table5[[#This Row],[Overall efficiency of enery conversion ]]</f>
        <v>0</v>
      </c>
      <c r="AC35">
        <v>430</v>
      </c>
      <c r="AD35" s="20">
        <f>Table5[[#This Row],[Total elapsed time]]-B34</f>
        <v>1</v>
      </c>
      <c r="AE35" s="20">
        <f>(Table5[[#This Row],[Motor power]]*1000)*Table5[[#This Row],[Acceleration delT 1 second ]]</f>
        <v>0</v>
      </c>
      <c r="AF35" s="20">
        <f>Table5[[#This Row],[Etotal]]/3600</f>
        <v>0</v>
      </c>
      <c r="AG35" s="21">
        <f>Table5[[#This Row],[Average energy consumption]]/96</f>
        <v>0</v>
      </c>
      <c r="AH35" s="20"/>
      <c r="AI35" s="20"/>
    </row>
    <row r="36" spans="2:35">
      <c r="B36" s="14">
        <v>33</v>
      </c>
      <c r="C36" s="7">
        <v>0</v>
      </c>
      <c r="D36" s="9">
        <v>0</v>
      </c>
      <c r="E36">
        <v>1500</v>
      </c>
      <c r="F36">
        <v>80</v>
      </c>
      <c r="G36">
        <f t="shared" si="0"/>
        <v>1580</v>
      </c>
      <c r="H36">
        <v>9.81</v>
      </c>
      <c r="I36" s="10">
        <v>0</v>
      </c>
      <c r="J36" s="10">
        <v>0</v>
      </c>
      <c r="K36">
        <f t="shared" si="1"/>
        <v>0</v>
      </c>
      <c r="L36">
        <v>1.4999999999999999E-2</v>
      </c>
      <c r="M36">
        <f t="shared" si="2"/>
        <v>365.20543359083308</v>
      </c>
      <c r="N36">
        <v>1.204</v>
      </c>
      <c r="O36">
        <v>1.52</v>
      </c>
      <c r="P36">
        <v>2.52</v>
      </c>
      <c r="Q36">
        <f t="shared" si="3"/>
        <v>0</v>
      </c>
      <c r="R36">
        <f t="shared" si="4"/>
        <v>0</v>
      </c>
      <c r="S36">
        <f t="shared" si="5"/>
        <v>365.20543359083308</v>
      </c>
      <c r="T36" s="11">
        <f t="shared" si="6"/>
        <v>0</v>
      </c>
      <c r="U36">
        <v>0.26834999999999998</v>
      </c>
      <c r="V36">
        <f>Table5[[#This Row],[Total force ]]*Table5[[#This Row],[Tyre radius]]</f>
        <v>98.002878104100049</v>
      </c>
      <c r="W36">
        <v>8</v>
      </c>
      <c r="X36">
        <v>0.92</v>
      </c>
      <c r="Y36">
        <f>Table5[[#This Row],[Wheel torque]]/Table5[[#This Row],[Final drive ratio ]]/Table5[[#This Row],[Overall efficiency of enery conversion ]]</f>
        <v>13.315608438057071</v>
      </c>
      <c r="Z36">
        <f>(Table5[[#This Row],[Vehicle speed in m/s]]*60)/(2*3.14*Table5[[#This Row],[Tyre radius]])</f>
        <v>0</v>
      </c>
      <c r="AA36">
        <f>Table5[[#This Row],[Wheel speed]]*Table5[[#This Row],[Final drive ratio ]]</f>
        <v>0</v>
      </c>
      <c r="AB36" s="11">
        <f>(2*3.14*Table5[[#This Row],[Motor speed]]*Table5[[#This Row],[Motor torque]])/(60*1000)/Table5[[#This Row],[Overall efficiency of enery conversion ]]</f>
        <v>0</v>
      </c>
      <c r="AC36">
        <v>430</v>
      </c>
      <c r="AD36" s="20">
        <f>Table5[[#This Row],[Total elapsed time]]-B35</f>
        <v>1</v>
      </c>
      <c r="AE36" s="20">
        <f>(Table5[[#This Row],[Motor power]]*1000)*Table5[[#This Row],[Acceleration delT 1 second ]]</f>
        <v>0</v>
      </c>
      <c r="AF36" s="20">
        <f>Table5[[#This Row],[Etotal]]/3600</f>
        <v>0</v>
      </c>
      <c r="AG36" s="21">
        <f>Table5[[#This Row],[Average energy consumption]]/96</f>
        <v>0</v>
      </c>
      <c r="AH36" s="20"/>
      <c r="AI36" s="20"/>
    </row>
    <row r="37" spans="2:35">
      <c r="B37" s="14">
        <v>34</v>
      </c>
      <c r="C37" s="7">
        <v>0</v>
      </c>
      <c r="D37" s="9">
        <v>0.21</v>
      </c>
      <c r="E37">
        <v>1500</v>
      </c>
      <c r="F37">
        <v>80</v>
      </c>
      <c r="G37">
        <f t="shared" si="0"/>
        <v>1580</v>
      </c>
      <c r="H37">
        <v>9.81</v>
      </c>
      <c r="I37" s="10">
        <v>0</v>
      </c>
      <c r="J37" s="10">
        <v>0</v>
      </c>
      <c r="K37">
        <f t="shared" si="1"/>
        <v>331.8</v>
      </c>
      <c r="L37">
        <v>1.4999999999999999E-2</v>
      </c>
      <c r="M37">
        <f t="shared" si="2"/>
        <v>365.20543359083308</v>
      </c>
      <c r="N37">
        <v>1.204</v>
      </c>
      <c r="O37">
        <v>1.52</v>
      </c>
      <c r="P37">
        <v>2.52</v>
      </c>
      <c r="Q37">
        <f t="shared" si="3"/>
        <v>0</v>
      </c>
      <c r="R37">
        <f t="shared" si="4"/>
        <v>0</v>
      </c>
      <c r="S37">
        <f t="shared" si="5"/>
        <v>697.00543359083304</v>
      </c>
      <c r="T37" s="11">
        <f t="shared" si="6"/>
        <v>0</v>
      </c>
      <c r="U37">
        <v>0.26834999999999998</v>
      </c>
      <c r="V37">
        <f>Table5[[#This Row],[Total force ]]*Table5[[#This Row],[Tyre radius]]</f>
        <v>187.04140810410004</v>
      </c>
      <c r="W37">
        <v>8</v>
      </c>
      <c r="X37">
        <v>0.92</v>
      </c>
      <c r="Y37">
        <f>Table5[[#This Row],[Wheel torque]]/Table5[[#This Row],[Final drive ratio ]]/Table5[[#This Row],[Overall efficiency of enery conversion ]]</f>
        <v>25.413234796752722</v>
      </c>
      <c r="Z37">
        <f>(Table5[[#This Row],[Vehicle speed in m/s]]*60)/(2*3.14*Table5[[#This Row],[Tyre radius]])</f>
        <v>0</v>
      </c>
      <c r="AA37">
        <f>Table5[[#This Row],[Wheel speed]]*Table5[[#This Row],[Final drive ratio ]]</f>
        <v>0</v>
      </c>
      <c r="AB37" s="11">
        <f>(2*3.14*Table5[[#This Row],[Motor speed]]*Table5[[#This Row],[Motor torque]])/(60*1000)/Table5[[#This Row],[Overall efficiency of enery conversion ]]</f>
        <v>0</v>
      </c>
      <c r="AC37">
        <v>430</v>
      </c>
      <c r="AD37" s="20">
        <f>Table5[[#This Row],[Total elapsed time]]-B36</f>
        <v>1</v>
      </c>
      <c r="AE37" s="20">
        <f>(Table5[[#This Row],[Motor power]]*1000)*Table5[[#This Row],[Acceleration delT 1 second ]]</f>
        <v>0</v>
      </c>
      <c r="AF37" s="20">
        <f>Table5[[#This Row],[Etotal]]/3600</f>
        <v>0</v>
      </c>
      <c r="AG37" s="21">
        <f>Table5[[#This Row],[Average energy consumption]]/96</f>
        <v>0</v>
      </c>
      <c r="AH37" s="20"/>
      <c r="AI37" s="20"/>
    </row>
    <row r="38" spans="2:35">
      <c r="B38" s="14">
        <v>35</v>
      </c>
      <c r="C38" s="7">
        <v>1.5</v>
      </c>
      <c r="D38" s="9">
        <v>0.56000000000000005</v>
      </c>
      <c r="E38">
        <v>1500</v>
      </c>
      <c r="F38">
        <v>80</v>
      </c>
      <c r="G38">
        <f t="shared" si="0"/>
        <v>1580</v>
      </c>
      <c r="H38">
        <v>9.81</v>
      </c>
      <c r="I38" s="10">
        <v>0</v>
      </c>
      <c r="J38" s="10">
        <v>0</v>
      </c>
      <c r="K38">
        <f t="shared" si="1"/>
        <v>884.80000000000007</v>
      </c>
      <c r="L38">
        <v>1.4999999999999999E-2</v>
      </c>
      <c r="M38">
        <f t="shared" si="2"/>
        <v>365.20543359083308</v>
      </c>
      <c r="N38">
        <v>1.204</v>
      </c>
      <c r="O38">
        <v>1.52</v>
      </c>
      <c r="P38">
        <v>2.52</v>
      </c>
      <c r="Q38">
        <f t="shared" si="3"/>
        <v>0.41666666666666669</v>
      </c>
      <c r="R38">
        <f t="shared" si="4"/>
        <v>0.40033000000000002</v>
      </c>
      <c r="S38">
        <f t="shared" si="5"/>
        <v>1250.4057635908332</v>
      </c>
      <c r="T38" s="11">
        <f t="shared" si="6"/>
        <v>0.52100240149618049</v>
      </c>
      <c r="U38">
        <v>0.26834999999999998</v>
      </c>
      <c r="V38">
        <f>Table5[[#This Row],[Total force ]]*Table5[[#This Row],[Tyre radius]]</f>
        <v>335.54638665960005</v>
      </c>
      <c r="W38">
        <v>8</v>
      </c>
      <c r="X38">
        <v>0.92</v>
      </c>
      <c r="Y38">
        <f>Table5[[#This Row],[Wheel torque]]/Table5[[#This Row],[Final drive ratio ]]/Table5[[#This Row],[Overall efficiency of enery conversion ]]</f>
        <v>45.590541665706525</v>
      </c>
      <c r="Z38">
        <f>(Table5[[#This Row],[Vehicle speed in m/s]]*60)/(2*3.14*Table5[[#This Row],[Tyre radius]])</f>
        <v>14.834699905888664</v>
      </c>
      <c r="AA38">
        <f>Table5[[#This Row],[Wheel speed]]*Table5[[#This Row],[Final drive ratio ]]</f>
        <v>118.67759924710931</v>
      </c>
      <c r="AB38" s="11">
        <f>(2*3.14*Table5[[#This Row],[Motor speed]]*Table5[[#This Row],[Motor torque]])/(60*1000)/Table5[[#This Row],[Overall efficiency of enery conversion ]]</f>
        <v>0.61555104146524153</v>
      </c>
      <c r="AC38">
        <v>430</v>
      </c>
      <c r="AD38" s="20">
        <f>Table5[[#This Row],[Total elapsed time]]-B37</f>
        <v>1</v>
      </c>
      <c r="AE38" s="20">
        <f>(Table5[[#This Row],[Motor power]]*1000)*Table5[[#This Row],[Acceleration delT 1 second ]]</f>
        <v>615.5510414652415</v>
      </c>
      <c r="AF38" s="20">
        <f>Table5[[#This Row],[Etotal]]/3600</f>
        <v>0.17098640040701152</v>
      </c>
      <c r="AG38" s="21">
        <f>Table5[[#This Row],[Average energy consumption]]/96</f>
        <v>1.7811083375730366E-3</v>
      </c>
      <c r="AH38" s="20"/>
      <c r="AI38" s="20"/>
    </row>
    <row r="39" spans="2:35">
      <c r="B39" s="14">
        <v>36</v>
      </c>
      <c r="C39" s="7">
        <v>4</v>
      </c>
      <c r="D39" s="9">
        <v>0.6</v>
      </c>
      <c r="E39">
        <v>1500</v>
      </c>
      <c r="F39">
        <v>80</v>
      </c>
      <c r="G39">
        <f t="shared" si="0"/>
        <v>1580</v>
      </c>
      <c r="H39">
        <v>9.81</v>
      </c>
      <c r="I39" s="10">
        <v>0</v>
      </c>
      <c r="J39" s="10">
        <v>0</v>
      </c>
      <c r="K39">
        <f t="shared" si="1"/>
        <v>948</v>
      </c>
      <c r="L39">
        <v>1.4999999999999999E-2</v>
      </c>
      <c r="M39">
        <f t="shared" si="2"/>
        <v>365.20543359083308</v>
      </c>
      <c r="N39">
        <v>1.204</v>
      </c>
      <c r="O39">
        <v>1.52</v>
      </c>
      <c r="P39">
        <v>2.52</v>
      </c>
      <c r="Q39">
        <f t="shared" si="3"/>
        <v>1.1111111111111112</v>
      </c>
      <c r="R39">
        <f t="shared" si="4"/>
        <v>2.8467911111111111</v>
      </c>
      <c r="S39">
        <f t="shared" si="5"/>
        <v>1316.0522247019442</v>
      </c>
      <c r="T39" s="11">
        <f t="shared" si="6"/>
        <v>1.4622802496688267</v>
      </c>
      <c r="U39">
        <v>0.26834999999999998</v>
      </c>
      <c r="V39">
        <f>Table5[[#This Row],[Total force ]]*Table5[[#This Row],[Tyre radius]]</f>
        <v>353.16261449876669</v>
      </c>
      <c r="W39">
        <v>8</v>
      </c>
      <c r="X39">
        <v>0.92</v>
      </c>
      <c r="Y39">
        <f>Table5[[#This Row],[Wheel torque]]/Table5[[#This Row],[Final drive ratio ]]/Table5[[#This Row],[Overall efficiency of enery conversion ]]</f>
        <v>47.984050882984604</v>
      </c>
      <c r="Z39">
        <f>(Table5[[#This Row],[Vehicle speed in m/s]]*60)/(2*3.14*Table5[[#This Row],[Tyre radius]])</f>
        <v>39.559199749036438</v>
      </c>
      <c r="AA39">
        <f>Table5[[#This Row],[Wheel speed]]*Table5[[#This Row],[Final drive ratio ]]</f>
        <v>316.4735979922915</v>
      </c>
      <c r="AB39" s="11">
        <f>(2*3.14*Table5[[#This Row],[Motor speed]]*Table5[[#This Row],[Motor torque]])/(60*1000)/Table5[[#This Row],[Overall efficiency of enery conversion ]]</f>
        <v>1.727646797812886</v>
      </c>
      <c r="AC39">
        <v>430</v>
      </c>
      <c r="AD39" s="20">
        <f>Table5[[#This Row],[Total elapsed time]]-B38</f>
        <v>1</v>
      </c>
      <c r="AE39" s="20">
        <f>(Table5[[#This Row],[Motor power]]*1000)*Table5[[#This Row],[Acceleration delT 1 second ]]</f>
        <v>1727.646797812886</v>
      </c>
      <c r="AF39" s="20">
        <f>Table5[[#This Row],[Etotal]]/3600</f>
        <v>0.47990188828135721</v>
      </c>
      <c r="AG39" s="21">
        <f>Table5[[#This Row],[Average energy consumption]]/96</f>
        <v>4.9989780029308043E-3</v>
      </c>
      <c r="AH39" s="20"/>
      <c r="AI39" s="20"/>
    </row>
    <row r="40" spans="2:35">
      <c r="B40" s="14">
        <v>37</v>
      </c>
      <c r="C40" s="7">
        <v>5.8</v>
      </c>
      <c r="D40" s="9">
        <v>0.49</v>
      </c>
      <c r="E40">
        <v>1500</v>
      </c>
      <c r="F40">
        <v>80</v>
      </c>
      <c r="G40">
        <f t="shared" si="0"/>
        <v>1580</v>
      </c>
      <c r="H40">
        <v>9.81</v>
      </c>
      <c r="I40" s="10">
        <v>0</v>
      </c>
      <c r="J40" s="10">
        <v>0</v>
      </c>
      <c r="K40">
        <f t="shared" si="1"/>
        <v>774.19999999999993</v>
      </c>
      <c r="L40">
        <v>1.4999999999999999E-2</v>
      </c>
      <c r="M40">
        <f t="shared" si="2"/>
        <v>365.20543359083308</v>
      </c>
      <c r="N40">
        <v>1.204</v>
      </c>
      <c r="O40">
        <v>1.52</v>
      </c>
      <c r="P40">
        <v>2.52</v>
      </c>
      <c r="Q40">
        <f t="shared" si="3"/>
        <v>1.6111111111111112</v>
      </c>
      <c r="R40">
        <f t="shared" si="4"/>
        <v>5.9853783111111118</v>
      </c>
      <c r="S40">
        <f t="shared" si="5"/>
        <v>1145.3908119019441</v>
      </c>
      <c r="T40" s="11">
        <f t="shared" si="6"/>
        <v>1.845351863619799</v>
      </c>
      <c r="U40">
        <v>0.26834999999999998</v>
      </c>
      <c r="V40">
        <f>Table5[[#This Row],[Total force ]]*Table5[[#This Row],[Tyre radius]]</f>
        <v>307.36562437388665</v>
      </c>
      <c r="W40">
        <v>8</v>
      </c>
      <c r="X40">
        <v>0.92</v>
      </c>
      <c r="Y40">
        <f>Table5[[#This Row],[Wheel torque]]/Table5[[#This Row],[Final drive ratio ]]/Table5[[#This Row],[Overall efficiency of enery conversion ]]</f>
        <v>41.761633746451992</v>
      </c>
      <c r="Z40">
        <f>(Table5[[#This Row],[Vehicle speed in m/s]]*60)/(2*3.14*Table5[[#This Row],[Tyre radius]])</f>
        <v>57.360839636102838</v>
      </c>
      <c r="AA40">
        <f>Table5[[#This Row],[Wheel speed]]*Table5[[#This Row],[Final drive ratio ]]</f>
        <v>458.88671708882271</v>
      </c>
      <c r="AB40" s="11">
        <f>(2*3.14*Table5[[#This Row],[Motor speed]]*Table5[[#This Row],[Motor torque]])/(60*1000)/Table5[[#This Row],[Overall efficiency of enery conversion ]]</f>
        <v>2.1802361337663028</v>
      </c>
      <c r="AC40">
        <v>430</v>
      </c>
      <c r="AD40" s="20">
        <f>Table5[[#This Row],[Total elapsed time]]-B39</f>
        <v>1</v>
      </c>
      <c r="AE40" s="20">
        <f>(Table5[[#This Row],[Motor power]]*1000)*Table5[[#This Row],[Acceleration delT 1 second ]]</f>
        <v>2180.2361337663028</v>
      </c>
      <c r="AF40" s="20">
        <f>Table5[[#This Row],[Etotal]]/3600</f>
        <v>0.6056211482684174</v>
      </c>
      <c r="AG40" s="21">
        <f>Table5[[#This Row],[Average energy consumption]]/96</f>
        <v>6.3085536277960146E-3</v>
      </c>
      <c r="AH40" s="20"/>
      <c r="AI40" s="20"/>
    </row>
    <row r="41" spans="2:35">
      <c r="B41" s="14">
        <v>38</v>
      </c>
      <c r="C41" s="7">
        <v>7.5</v>
      </c>
      <c r="D41" s="9">
        <v>0.47</v>
      </c>
      <c r="E41">
        <v>1500</v>
      </c>
      <c r="F41">
        <v>80</v>
      </c>
      <c r="G41">
        <f t="shared" si="0"/>
        <v>1580</v>
      </c>
      <c r="H41">
        <v>9.81</v>
      </c>
      <c r="I41" s="10">
        <v>0</v>
      </c>
      <c r="J41" s="10">
        <v>0</v>
      </c>
      <c r="K41">
        <f t="shared" si="1"/>
        <v>742.59999999999991</v>
      </c>
      <c r="L41">
        <v>1.4999999999999999E-2</v>
      </c>
      <c r="M41">
        <f t="shared" si="2"/>
        <v>365.20543359083308</v>
      </c>
      <c r="N41">
        <v>1.204</v>
      </c>
      <c r="O41">
        <v>1.52</v>
      </c>
      <c r="P41">
        <v>2.52</v>
      </c>
      <c r="Q41">
        <f t="shared" si="3"/>
        <v>2.0833333333333335</v>
      </c>
      <c r="R41">
        <f t="shared" si="4"/>
        <v>10.00825</v>
      </c>
      <c r="S41">
        <f t="shared" si="5"/>
        <v>1117.8136835908331</v>
      </c>
      <c r="T41" s="11">
        <f t="shared" si="6"/>
        <v>2.3287785074809024</v>
      </c>
      <c r="U41">
        <v>0.26834999999999998</v>
      </c>
      <c r="V41">
        <f>Table5[[#This Row],[Total force ]]*Table5[[#This Row],[Tyre radius]]</f>
        <v>299.96530199160003</v>
      </c>
      <c r="W41">
        <v>8</v>
      </c>
      <c r="X41">
        <v>0.92</v>
      </c>
      <c r="Y41">
        <f>Table5[[#This Row],[Wheel torque]]/Table5[[#This Row],[Final drive ratio ]]/Table5[[#This Row],[Overall efficiency of enery conversion ]]</f>
        <v>40.756155161902178</v>
      </c>
      <c r="Z41">
        <f>(Table5[[#This Row],[Vehicle speed in m/s]]*60)/(2*3.14*Table5[[#This Row],[Tyre radius]])</f>
        <v>74.173499529443333</v>
      </c>
      <c r="AA41">
        <f>Table5[[#This Row],[Wheel speed]]*Table5[[#This Row],[Final drive ratio ]]</f>
        <v>593.38799623554667</v>
      </c>
      <c r="AB41" s="11">
        <f>(2*3.14*Table5[[#This Row],[Motor speed]]*Table5[[#This Row],[Motor torque]])/(60*1000)/Table5[[#This Row],[Overall efficiency of enery conversion ]]</f>
        <v>2.7513923765133534</v>
      </c>
      <c r="AC41">
        <v>430</v>
      </c>
      <c r="AD41" s="20">
        <f>Table5[[#This Row],[Total elapsed time]]-B40</f>
        <v>1</v>
      </c>
      <c r="AE41" s="20">
        <f>(Table5[[#This Row],[Motor power]]*1000)*Table5[[#This Row],[Acceleration delT 1 second ]]</f>
        <v>2751.3923765133536</v>
      </c>
      <c r="AF41" s="20">
        <f>Table5[[#This Row],[Etotal]]/3600</f>
        <v>0.76427566014259818</v>
      </c>
      <c r="AG41" s="21">
        <f>Table5[[#This Row],[Average energy consumption]]/96</f>
        <v>7.9612047931520644E-3</v>
      </c>
      <c r="AH41" s="20"/>
      <c r="AI41" s="20"/>
    </row>
    <row r="42" spans="2:35">
      <c r="B42" s="14">
        <v>39</v>
      </c>
      <c r="C42" s="7">
        <v>9.1999999999999993</v>
      </c>
      <c r="D42" s="9">
        <v>0.47</v>
      </c>
      <c r="E42">
        <v>1500</v>
      </c>
      <c r="F42">
        <v>80</v>
      </c>
      <c r="G42">
        <f t="shared" si="0"/>
        <v>1580</v>
      </c>
      <c r="H42">
        <v>9.81</v>
      </c>
      <c r="I42" s="10">
        <v>0</v>
      </c>
      <c r="J42" s="10">
        <v>0</v>
      </c>
      <c r="K42">
        <f t="shared" si="1"/>
        <v>742.59999999999991</v>
      </c>
      <c r="L42">
        <v>1.4999999999999999E-2</v>
      </c>
      <c r="M42">
        <f t="shared" si="2"/>
        <v>365.20543359083308</v>
      </c>
      <c r="N42">
        <v>1.204</v>
      </c>
      <c r="O42">
        <v>1.52</v>
      </c>
      <c r="P42">
        <v>2.52</v>
      </c>
      <c r="Q42">
        <f t="shared" si="3"/>
        <v>2.5555555555555554</v>
      </c>
      <c r="R42">
        <f t="shared" si="4"/>
        <v>15.059524977777777</v>
      </c>
      <c r="S42">
        <f t="shared" si="5"/>
        <v>1122.8649585686107</v>
      </c>
      <c r="T42" s="11">
        <f t="shared" si="6"/>
        <v>2.8695437830086719</v>
      </c>
      <c r="U42">
        <v>0.26834999999999998</v>
      </c>
      <c r="V42">
        <f>Table5[[#This Row],[Total force ]]*Table5[[#This Row],[Tyre radius]]</f>
        <v>301.32081163188667</v>
      </c>
      <c r="W42">
        <v>8</v>
      </c>
      <c r="X42">
        <v>0.92</v>
      </c>
      <c r="Y42">
        <f>Table5[[#This Row],[Wheel torque]]/Table5[[#This Row],[Final drive ratio ]]/Table5[[#This Row],[Overall efficiency of enery conversion ]]</f>
        <v>40.940327667375904</v>
      </c>
      <c r="Z42">
        <f>(Table5[[#This Row],[Vehicle speed in m/s]]*60)/(2*3.14*Table5[[#This Row],[Tyre radius]])</f>
        <v>90.986159422783786</v>
      </c>
      <c r="AA42">
        <f>Table5[[#This Row],[Wheel speed]]*Table5[[#This Row],[Final drive ratio ]]</f>
        <v>727.88927538227028</v>
      </c>
      <c r="AB42" s="11">
        <f>(2*3.14*Table5[[#This Row],[Motor speed]]*Table5[[#This Row],[Motor torque]])/(60*1000)/Table5[[#This Row],[Overall efficiency of enery conversion ]]</f>
        <v>3.3902927493013597</v>
      </c>
      <c r="AC42">
        <v>430</v>
      </c>
      <c r="AD42" s="20">
        <f>Table5[[#This Row],[Total elapsed time]]-B41</f>
        <v>1</v>
      </c>
      <c r="AE42" s="20">
        <f>(Table5[[#This Row],[Motor power]]*1000)*Table5[[#This Row],[Acceleration delT 1 second ]]</f>
        <v>3390.2927493013599</v>
      </c>
      <c r="AF42" s="20">
        <f>Table5[[#This Row],[Etotal]]/3600</f>
        <v>0.94174798591704445</v>
      </c>
      <c r="AG42" s="21">
        <f>Table5[[#This Row],[Average energy consumption]]/96</f>
        <v>9.8098748533025464E-3</v>
      </c>
      <c r="AH42" s="20"/>
      <c r="AI42" s="20"/>
    </row>
    <row r="43" spans="2:35">
      <c r="B43" s="14">
        <v>40</v>
      </c>
      <c r="C43" s="7">
        <v>10.9</v>
      </c>
      <c r="D43" s="9">
        <v>0.44</v>
      </c>
      <c r="E43">
        <v>1500</v>
      </c>
      <c r="F43">
        <v>80</v>
      </c>
      <c r="G43">
        <f t="shared" si="0"/>
        <v>1580</v>
      </c>
      <c r="H43">
        <v>9.81</v>
      </c>
      <c r="I43" s="10">
        <v>0</v>
      </c>
      <c r="J43" s="10">
        <v>0</v>
      </c>
      <c r="K43">
        <f t="shared" si="1"/>
        <v>695.2</v>
      </c>
      <c r="L43">
        <v>1.4999999999999999E-2</v>
      </c>
      <c r="M43">
        <f t="shared" si="2"/>
        <v>365.20543359083308</v>
      </c>
      <c r="N43">
        <v>1.204</v>
      </c>
      <c r="O43">
        <v>1.52</v>
      </c>
      <c r="P43">
        <v>2.52</v>
      </c>
      <c r="Q43">
        <f t="shared" si="3"/>
        <v>3.0277777777777781</v>
      </c>
      <c r="R43">
        <f t="shared" si="4"/>
        <v>21.139203244444449</v>
      </c>
      <c r="S43">
        <f t="shared" si="5"/>
        <v>1081.5446368352775</v>
      </c>
      <c r="T43" s="11">
        <f t="shared" si="6"/>
        <v>3.2746768170845906</v>
      </c>
      <c r="U43">
        <v>0.26834999999999998</v>
      </c>
      <c r="V43">
        <f>Table5[[#This Row],[Total force ]]*Table5[[#This Row],[Tyre radius]]</f>
        <v>290.23250329474672</v>
      </c>
      <c r="W43">
        <v>8</v>
      </c>
      <c r="X43">
        <v>0.92</v>
      </c>
      <c r="Y43">
        <f>Table5[[#This Row],[Wheel torque]]/Table5[[#This Row],[Final drive ratio ]]/Table5[[#This Row],[Overall efficiency of enery conversion ]]</f>
        <v>39.433764034612324</v>
      </c>
      <c r="Z43">
        <f>(Table5[[#This Row],[Vehicle speed in m/s]]*60)/(2*3.14*Table5[[#This Row],[Tyre radius]])</f>
        <v>107.79881931612429</v>
      </c>
      <c r="AA43">
        <f>Table5[[#This Row],[Wheel speed]]*Table5[[#This Row],[Final drive ratio ]]</f>
        <v>862.39055452899436</v>
      </c>
      <c r="AB43" s="11">
        <f>(2*3.14*Table5[[#This Row],[Motor speed]]*Table5[[#This Row],[Motor torque]])/(60*1000)/Table5[[#This Row],[Overall efficiency of enery conversion ]]</f>
        <v>3.8689470901282967</v>
      </c>
      <c r="AC43">
        <v>430</v>
      </c>
      <c r="AD43" s="20">
        <f>Table5[[#This Row],[Total elapsed time]]-B42</f>
        <v>1</v>
      </c>
      <c r="AE43" s="20">
        <f>(Table5[[#This Row],[Motor power]]*1000)*Table5[[#This Row],[Acceleration delT 1 second ]]</f>
        <v>3868.9470901282966</v>
      </c>
      <c r="AF43" s="20">
        <f>Table5[[#This Row],[Etotal]]/3600</f>
        <v>1.0747075250356379</v>
      </c>
      <c r="AG43" s="21">
        <f>Table5[[#This Row],[Average energy consumption]]/96</f>
        <v>1.1194870052454562E-2</v>
      </c>
      <c r="AH43" s="20"/>
      <c r="AI43" s="20"/>
    </row>
    <row r="44" spans="2:35">
      <c r="B44" s="14">
        <v>41</v>
      </c>
      <c r="C44" s="7">
        <v>12.4</v>
      </c>
      <c r="D44" s="9">
        <v>0.42</v>
      </c>
      <c r="E44">
        <v>1500</v>
      </c>
      <c r="F44">
        <v>80</v>
      </c>
      <c r="G44">
        <f t="shared" si="0"/>
        <v>1580</v>
      </c>
      <c r="H44">
        <v>9.81</v>
      </c>
      <c r="I44" s="10">
        <v>0</v>
      </c>
      <c r="J44" s="10">
        <v>0</v>
      </c>
      <c r="K44">
        <f t="shared" si="1"/>
        <v>663.6</v>
      </c>
      <c r="L44">
        <v>1.4999999999999999E-2</v>
      </c>
      <c r="M44">
        <f t="shared" si="2"/>
        <v>365.20543359083308</v>
      </c>
      <c r="N44">
        <v>1.204</v>
      </c>
      <c r="O44">
        <v>1.52</v>
      </c>
      <c r="P44">
        <v>2.52</v>
      </c>
      <c r="Q44">
        <f t="shared" si="3"/>
        <v>3.4444444444444446</v>
      </c>
      <c r="R44">
        <f t="shared" si="4"/>
        <v>27.357662577777781</v>
      </c>
      <c r="S44">
        <f t="shared" si="5"/>
        <v>1056.163096168611</v>
      </c>
      <c r="T44" s="11">
        <f t="shared" si="6"/>
        <v>3.6378951090252158</v>
      </c>
      <c r="U44">
        <v>0.26834999999999998</v>
      </c>
      <c r="V44">
        <f>Table5[[#This Row],[Total force ]]*Table5[[#This Row],[Tyre radius]]</f>
        <v>283.42136685684676</v>
      </c>
      <c r="W44">
        <v>8</v>
      </c>
      <c r="X44">
        <v>0.92</v>
      </c>
      <c r="Y44">
        <f>Table5[[#This Row],[Wheel torque]]/Table5[[#This Row],[Final drive ratio ]]/Table5[[#This Row],[Overall efficiency of enery conversion ]]</f>
        <v>38.508337888158529</v>
      </c>
      <c r="Z44">
        <f>(Table5[[#This Row],[Vehicle speed in m/s]]*60)/(2*3.14*Table5[[#This Row],[Tyre radius]])</f>
        <v>122.63351922201296</v>
      </c>
      <c r="AA44">
        <f>Table5[[#This Row],[Wheel speed]]*Table5[[#This Row],[Final drive ratio ]]</f>
        <v>981.06815377610371</v>
      </c>
      <c r="AB44" s="11">
        <f>(2*3.14*Table5[[#This Row],[Motor speed]]*Table5[[#This Row],[Motor torque]])/(60*1000)/Table5[[#This Row],[Overall efficiency of enery conversion ]]</f>
        <v>4.298080232780265</v>
      </c>
      <c r="AC44">
        <v>430</v>
      </c>
      <c r="AD44" s="20">
        <f>Table5[[#This Row],[Total elapsed time]]-B43</f>
        <v>1</v>
      </c>
      <c r="AE44" s="20">
        <f>(Table5[[#This Row],[Motor power]]*1000)*Table5[[#This Row],[Acceleration delT 1 second ]]</f>
        <v>4298.0802327802649</v>
      </c>
      <c r="AF44" s="20">
        <f>Table5[[#This Row],[Etotal]]/3600</f>
        <v>1.1939111757722958</v>
      </c>
      <c r="AG44" s="21">
        <f>Table5[[#This Row],[Average energy consumption]]/96</f>
        <v>1.2436574747628082E-2</v>
      </c>
      <c r="AH44" s="20"/>
      <c r="AI44" s="20"/>
    </row>
    <row r="45" spans="2:35">
      <c r="B45" s="14">
        <v>42</v>
      </c>
      <c r="C45" s="7">
        <v>13.9</v>
      </c>
      <c r="D45" s="9">
        <v>0.42</v>
      </c>
      <c r="E45">
        <v>1500</v>
      </c>
      <c r="F45">
        <v>80</v>
      </c>
      <c r="G45">
        <f t="shared" si="0"/>
        <v>1580</v>
      </c>
      <c r="H45">
        <v>9.81</v>
      </c>
      <c r="I45" s="10">
        <v>0</v>
      </c>
      <c r="J45" s="10">
        <v>0</v>
      </c>
      <c r="K45">
        <f t="shared" si="1"/>
        <v>663.6</v>
      </c>
      <c r="L45">
        <v>1.4999999999999999E-2</v>
      </c>
      <c r="M45">
        <f t="shared" si="2"/>
        <v>365.20543359083308</v>
      </c>
      <c r="N45">
        <v>1.204</v>
      </c>
      <c r="O45">
        <v>1.52</v>
      </c>
      <c r="P45">
        <v>2.52</v>
      </c>
      <c r="Q45">
        <f t="shared" si="3"/>
        <v>3.8611111111111112</v>
      </c>
      <c r="R45">
        <f t="shared" si="4"/>
        <v>34.376781911111109</v>
      </c>
      <c r="S45">
        <f t="shared" si="5"/>
        <v>1063.1822155019443</v>
      </c>
      <c r="T45" s="11">
        <f t="shared" si="6"/>
        <v>4.1050646654102847</v>
      </c>
      <c r="U45">
        <v>0.26834999999999998</v>
      </c>
      <c r="V45">
        <f>Table5[[#This Row],[Total force ]]*Table5[[#This Row],[Tyre radius]]</f>
        <v>285.30494752994673</v>
      </c>
      <c r="W45">
        <v>8</v>
      </c>
      <c r="X45">
        <v>0.92</v>
      </c>
      <c r="Y45">
        <f>Table5[[#This Row],[Wheel torque]]/Table5[[#This Row],[Final drive ratio ]]/Table5[[#This Row],[Overall efficiency of enery conversion ]]</f>
        <v>38.764259175264499</v>
      </c>
      <c r="Z45">
        <f>(Table5[[#This Row],[Vehicle speed in m/s]]*60)/(2*3.14*Table5[[#This Row],[Tyre radius]])</f>
        <v>137.46821912790162</v>
      </c>
      <c r="AA45">
        <f>Table5[[#This Row],[Wheel speed]]*Table5[[#This Row],[Final drive ratio ]]</f>
        <v>1099.745753023213</v>
      </c>
      <c r="AB45" s="11">
        <f>(2*3.14*Table5[[#This Row],[Motor speed]]*Table5[[#This Row],[Motor torque]])/(60*1000)/Table5[[#This Row],[Overall efficiency of enery conversion ]]</f>
        <v>4.8500291415527936</v>
      </c>
      <c r="AC45">
        <v>430</v>
      </c>
      <c r="AD45" s="20">
        <f>Table5[[#This Row],[Total elapsed time]]-B44</f>
        <v>1</v>
      </c>
      <c r="AE45" s="20">
        <f>(Table5[[#This Row],[Motor power]]*1000)*Table5[[#This Row],[Acceleration delT 1 second ]]</f>
        <v>4850.0291415527936</v>
      </c>
      <c r="AF45" s="20">
        <f>Table5[[#This Row],[Etotal]]/3600</f>
        <v>1.3472303170979982</v>
      </c>
      <c r="AG45" s="21">
        <f>Table5[[#This Row],[Average energy consumption]]/96</f>
        <v>1.4033649136437482E-2</v>
      </c>
      <c r="AH45" s="20"/>
      <c r="AI45" s="20"/>
    </row>
    <row r="46" spans="2:35">
      <c r="B46" s="14">
        <v>43</v>
      </c>
      <c r="C46" s="7">
        <v>15.4</v>
      </c>
      <c r="D46" s="9">
        <v>0.38</v>
      </c>
      <c r="E46">
        <v>1500</v>
      </c>
      <c r="F46">
        <v>80</v>
      </c>
      <c r="G46">
        <f t="shared" si="0"/>
        <v>1580</v>
      </c>
      <c r="H46">
        <v>9.81</v>
      </c>
      <c r="I46" s="10">
        <v>0</v>
      </c>
      <c r="J46" s="10">
        <v>0</v>
      </c>
      <c r="K46">
        <f t="shared" si="1"/>
        <v>600.4</v>
      </c>
      <c r="L46">
        <v>1.4999999999999999E-2</v>
      </c>
      <c r="M46">
        <f t="shared" si="2"/>
        <v>365.20543359083308</v>
      </c>
      <c r="N46">
        <v>1.204</v>
      </c>
      <c r="O46">
        <v>1.52</v>
      </c>
      <c r="P46">
        <v>2.52</v>
      </c>
      <c r="Q46">
        <f t="shared" si="3"/>
        <v>4.2777777777777777</v>
      </c>
      <c r="R46">
        <f t="shared" si="4"/>
        <v>42.196561244444439</v>
      </c>
      <c r="S46">
        <f t="shared" si="5"/>
        <v>1007.8019948352775</v>
      </c>
      <c r="T46" s="11">
        <f t="shared" si="6"/>
        <v>4.311152977906465</v>
      </c>
      <c r="U46">
        <v>0.26834999999999998</v>
      </c>
      <c r="V46">
        <f>Table5[[#This Row],[Total force ]]*Table5[[#This Row],[Tyre radius]]</f>
        <v>270.44366531404671</v>
      </c>
      <c r="W46">
        <v>8</v>
      </c>
      <c r="X46">
        <v>0.92</v>
      </c>
      <c r="Y46">
        <f>Table5[[#This Row],[Wheel torque]]/Table5[[#This Row],[Final drive ratio ]]/Table5[[#This Row],[Overall efficiency of enery conversion ]]</f>
        <v>36.745063222017215</v>
      </c>
      <c r="Z46">
        <f>(Table5[[#This Row],[Vehicle speed in m/s]]*60)/(2*3.14*Table5[[#This Row],[Tyre radius]])</f>
        <v>152.30291903379029</v>
      </c>
      <c r="AA46">
        <f>Table5[[#This Row],[Wheel speed]]*Table5[[#This Row],[Final drive ratio ]]</f>
        <v>1218.4233522703223</v>
      </c>
      <c r="AB46" s="11">
        <f>(2*3.14*Table5[[#This Row],[Motor speed]]*Table5[[#This Row],[Motor torque]])/(60*1000)/Table5[[#This Row],[Overall efficiency of enery conversion ]]</f>
        <v>5.0935172234244623</v>
      </c>
      <c r="AC46">
        <v>430</v>
      </c>
      <c r="AD46" s="20">
        <f>Table5[[#This Row],[Total elapsed time]]-B45</f>
        <v>1</v>
      </c>
      <c r="AE46" s="20">
        <f>(Table5[[#This Row],[Motor power]]*1000)*Table5[[#This Row],[Acceleration delT 1 second ]]</f>
        <v>5093.5172234244619</v>
      </c>
      <c r="AF46" s="20">
        <f>Table5[[#This Row],[Etotal]]/3600</f>
        <v>1.4148658953956839</v>
      </c>
      <c r="AG46" s="21">
        <f>Table5[[#This Row],[Average energy consumption]]/96</f>
        <v>1.4738186410371707E-2</v>
      </c>
      <c r="AH46" s="20"/>
      <c r="AI46" s="20"/>
    </row>
    <row r="47" spans="2:35">
      <c r="B47" s="14">
        <v>44</v>
      </c>
      <c r="C47" s="7">
        <v>16.600000000000001</v>
      </c>
      <c r="D47" s="9">
        <v>0.28999999999999998</v>
      </c>
      <c r="E47">
        <v>1500</v>
      </c>
      <c r="F47">
        <v>80</v>
      </c>
      <c r="G47">
        <f t="shared" si="0"/>
        <v>1580</v>
      </c>
      <c r="H47">
        <v>9.81</v>
      </c>
      <c r="I47" s="10">
        <v>0</v>
      </c>
      <c r="J47" s="10">
        <v>0</v>
      </c>
      <c r="K47">
        <f t="shared" si="1"/>
        <v>458.2</v>
      </c>
      <c r="L47">
        <v>1.4999999999999999E-2</v>
      </c>
      <c r="M47">
        <f t="shared" si="2"/>
        <v>365.20543359083308</v>
      </c>
      <c r="N47">
        <v>1.204</v>
      </c>
      <c r="O47">
        <v>1.52</v>
      </c>
      <c r="P47">
        <v>2.52</v>
      </c>
      <c r="Q47">
        <f t="shared" si="3"/>
        <v>4.6111111111111116</v>
      </c>
      <c r="R47">
        <f t="shared" si="4"/>
        <v>49.02885991111112</v>
      </c>
      <c r="S47">
        <f t="shared" si="5"/>
        <v>872.43429350194424</v>
      </c>
      <c r="T47" s="11">
        <f t="shared" si="6"/>
        <v>4.0228914644811873</v>
      </c>
      <c r="U47">
        <v>0.26834999999999998</v>
      </c>
      <c r="V47">
        <f>Table5[[#This Row],[Total force ]]*Table5[[#This Row],[Tyre radius]]</f>
        <v>234.11774266124672</v>
      </c>
      <c r="W47">
        <v>8</v>
      </c>
      <c r="X47">
        <v>0.92</v>
      </c>
      <c r="Y47">
        <f>Table5[[#This Row],[Wheel torque]]/Table5[[#This Row],[Final drive ratio ]]/Table5[[#This Row],[Overall efficiency of enery conversion ]]</f>
        <v>31.809475905060694</v>
      </c>
      <c r="Z47">
        <f>(Table5[[#This Row],[Vehicle speed in m/s]]*60)/(2*3.14*Table5[[#This Row],[Tyre radius]])</f>
        <v>164.17067895850121</v>
      </c>
      <c r="AA47">
        <f>Table5[[#This Row],[Wheel speed]]*Table5[[#This Row],[Final drive ratio ]]</f>
        <v>1313.3654316680097</v>
      </c>
      <c r="AB47" s="11">
        <f>(2*3.14*Table5[[#This Row],[Motor speed]]*Table5[[#This Row],[Motor torque]])/(60*1000)/Table5[[#This Row],[Overall efficiency of enery conversion ]]</f>
        <v>4.7529436017027251</v>
      </c>
      <c r="AC47">
        <v>430</v>
      </c>
      <c r="AD47" s="20">
        <f>Table5[[#This Row],[Total elapsed time]]-B46</f>
        <v>1</v>
      </c>
      <c r="AE47" s="20">
        <f>(Table5[[#This Row],[Motor power]]*1000)*Table5[[#This Row],[Acceleration delT 1 second ]]</f>
        <v>4752.9436017027256</v>
      </c>
      <c r="AF47" s="20">
        <f>Table5[[#This Row],[Etotal]]/3600</f>
        <v>1.3202621115840905</v>
      </c>
      <c r="AG47" s="21">
        <f>Table5[[#This Row],[Average energy consumption]]/96</f>
        <v>1.3752730329000942E-2</v>
      </c>
      <c r="AH47" s="20"/>
      <c r="AI47" s="20"/>
    </row>
    <row r="48" spans="2:35">
      <c r="B48" s="14">
        <v>45</v>
      </c>
      <c r="C48" s="7">
        <v>17.5</v>
      </c>
      <c r="D48" s="9">
        <v>0.24</v>
      </c>
      <c r="E48">
        <v>1500</v>
      </c>
      <c r="F48">
        <v>80</v>
      </c>
      <c r="G48">
        <f t="shared" si="0"/>
        <v>1580</v>
      </c>
      <c r="H48">
        <v>9.81</v>
      </c>
      <c r="I48" s="10">
        <v>0</v>
      </c>
      <c r="J48" s="10">
        <v>0</v>
      </c>
      <c r="K48">
        <f t="shared" si="1"/>
        <v>379.2</v>
      </c>
      <c r="L48">
        <v>1.4999999999999999E-2</v>
      </c>
      <c r="M48">
        <f t="shared" si="2"/>
        <v>365.20543359083308</v>
      </c>
      <c r="N48">
        <v>1.204</v>
      </c>
      <c r="O48">
        <v>1.52</v>
      </c>
      <c r="P48">
        <v>2.52</v>
      </c>
      <c r="Q48">
        <f t="shared" si="3"/>
        <v>4.8611111111111116</v>
      </c>
      <c r="R48">
        <f t="shared" si="4"/>
        <v>54.48936111111113</v>
      </c>
      <c r="S48">
        <f t="shared" si="5"/>
        <v>798.89479470194419</v>
      </c>
      <c r="T48" s="11">
        <f t="shared" si="6"/>
        <v>3.8835163631344511</v>
      </c>
      <c r="U48">
        <v>0.26834999999999998</v>
      </c>
      <c r="V48">
        <f>Table5[[#This Row],[Total force ]]*Table5[[#This Row],[Tyre radius]]</f>
        <v>214.38341815826669</v>
      </c>
      <c r="W48">
        <v>8</v>
      </c>
      <c r="X48">
        <v>0.92</v>
      </c>
      <c r="Y48">
        <f>Table5[[#This Row],[Wheel torque]]/Table5[[#This Row],[Final drive ratio ]]/Table5[[#This Row],[Overall efficiency of enery conversion ]]</f>
        <v>29.128181814981886</v>
      </c>
      <c r="Z48">
        <f>(Table5[[#This Row],[Vehicle speed in m/s]]*60)/(2*3.14*Table5[[#This Row],[Tyre radius]])</f>
        <v>173.07149890203442</v>
      </c>
      <c r="AA48">
        <f>Table5[[#This Row],[Wheel speed]]*Table5[[#This Row],[Final drive ratio ]]</f>
        <v>1384.5719912162754</v>
      </c>
      <c r="AB48" s="11">
        <f>(2*3.14*Table5[[#This Row],[Motor speed]]*Table5[[#This Row],[Motor torque]])/(60*1000)/Table5[[#This Row],[Overall efficiency of enery conversion ]]</f>
        <v>4.5882754762930649</v>
      </c>
      <c r="AC48">
        <v>430</v>
      </c>
      <c r="AD48" s="20">
        <f>Table5[[#This Row],[Total elapsed time]]-B47</f>
        <v>1</v>
      </c>
      <c r="AE48" s="20">
        <f>(Table5[[#This Row],[Motor power]]*1000)*Table5[[#This Row],[Acceleration delT 1 second ]]</f>
        <v>4588.2754762930645</v>
      </c>
      <c r="AF48" s="20">
        <f>Table5[[#This Row],[Etotal]]/3600</f>
        <v>1.2745209656369623</v>
      </c>
      <c r="AG48" s="21">
        <f>Table5[[#This Row],[Average energy consumption]]/96</f>
        <v>1.3276260058718356E-2</v>
      </c>
      <c r="AH48" s="20"/>
      <c r="AI48" s="20"/>
    </row>
    <row r="49" spans="2:35">
      <c r="B49" s="14">
        <v>46</v>
      </c>
      <c r="C49" s="7">
        <v>18.3</v>
      </c>
      <c r="D49" s="9">
        <v>0.19</v>
      </c>
      <c r="E49">
        <v>1500</v>
      </c>
      <c r="F49">
        <v>80</v>
      </c>
      <c r="G49">
        <f t="shared" si="0"/>
        <v>1580</v>
      </c>
      <c r="H49">
        <v>9.81</v>
      </c>
      <c r="I49" s="10">
        <v>0</v>
      </c>
      <c r="J49" s="10">
        <v>0</v>
      </c>
      <c r="K49">
        <f t="shared" si="1"/>
        <v>300.2</v>
      </c>
      <c r="L49">
        <v>1.4999999999999999E-2</v>
      </c>
      <c r="M49">
        <f t="shared" si="2"/>
        <v>365.20543359083308</v>
      </c>
      <c r="N49">
        <v>1.204</v>
      </c>
      <c r="O49">
        <v>1.52</v>
      </c>
      <c r="P49">
        <v>2.52</v>
      </c>
      <c r="Q49">
        <f t="shared" si="3"/>
        <v>5.0833333333333339</v>
      </c>
      <c r="R49">
        <f t="shared" si="4"/>
        <v>59.585117200000013</v>
      </c>
      <c r="S49">
        <f t="shared" si="5"/>
        <v>724.99055079083314</v>
      </c>
      <c r="T49" s="11">
        <f t="shared" si="6"/>
        <v>3.6853686331867355</v>
      </c>
      <c r="U49">
        <v>0.26834999999999998</v>
      </c>
      <c r="V49">
        <f>Table5[[#This Row],[Total force ]]*Table5[[#This Row],[Tyre radius]]</f>
        <v>194.55121430472005</v>
      </c>
      <c r="W49">
        <v>8</v>
      </c>
      <c r="X49">
        <v>0.92</v>
      </c>
      <c r="Y49">
        <f>Table5[[#This Row],[Wheel torque]]/Table5[[#This Row],[Final drive ratio ]]/Table5[[#This Row],[Overall efficiency of enery conversion ]]</f>
        <v>26.433588900097831</v>
      </c>
      <c r="Z49">
        <f>(Table5[[#This Row],[Vehicle speed in m/s]]*60)/(2*3.14*Table5[[#This Row],[Tyre radius]])</f>
        <v>180.98333885184172</v>
      </c>
      <c r="AA49">
        <f>Table5[[#This Row],[Wheel speed]]*Table5[[#This Row],[Final drive ratio ]]</f>
        <v>1447.8667108147338</v>
      </c>
      <c r="AB49" s="11">
        <f>(2*3.14*Table5[[#This Row],[Motor speed]]*Table5[[#This Row],[Motor torque]])/(60*1000)/Table5[[#This Row],[Overall efficiency of enery conversion ]]</f>
        <v>4.3541689900599421</v>
      </c>
      <c r="AC49">
        <v>430</v>
      </c>
      <c r="AD49" s="20">
        <f>Table5[[#This Row],[Total elapsed time]]-B48</f>
        <v>1</v>
      </c>
      <c r="AE49" s="20">
        <f>(Table5[[#This Row],[Motor power]]*1000)*Table5[[#This Row],[Acceleration delT 1 second ]]</f>
        <v>4354.1689900599422</v>
      </c>
      <c r="AF49" s="20">
        <f>Table5[[#This Row],[Etotal]]/3600</f>
        <v>1.2094913861277616</v>
      </c>
      <c r="AG49" s="21">
        <f>Table5[[#This Row],[Average energy consumption]]/96</f>
        <v>1.2598868605497518E-2</v>
      </c>
      <c r="AH49" s="20"/>
      <c r="AI49" s="20"/>
    </row>
    <row r="50" spans="2:35">
      <c r="B50" s="14">
        <v>47</v>
      </c>
      <c r="C50" s="7">
        <v>18.899999999999999</v>
      </c>
      <c r="D50" s="9">
        <v>0.17</v>
      </c>
      <c r="E50">
        <v>1500</v>
      </c>
      <c r="F50">
        <v>80</v>
      </c>
      <c r="G50">
        <f t="shared" si="0"/>
        <v>1580</v>
      </c>
      <c r="H50">
        <v>9.81</v>
      </c>
      <c r="I50" s="10">
        <v>0</v>
      </c>
      <c r="J50" s="10">
        <v>0</v>
      </c>
      <c r="K50">
        <f t="shared" si="1"/>
        <v>268.60000000000002</v>
      </c>
      <c r="L50">
        <v>1.4999999999999999E-2</v>
      </c>
      <c r="M50">
        <f t="shared" si="2"/>
        <v>365.20543359083308</v>
      </c>
      <c r="N50">
        <v>1.204</v>
      </c>
      <c r="O50">
        <v>1.52</v>
      </c>
      <c r="P50">
        <v>2.52</v>
      </c>
      <c r="Q50">
        <f t="shared" si="3"/>
        <v>5.25</v>
      </c>
      <c r="R50">
        <f t="shared" si="4"/>
        <v>63.556390800000003</v>
      </c>
      <c r="S50">
        <f t="shared" si="5"/>
        <v>697.36182439083314</v>
      </c>
      <c r="T50" s="11">
        <f t="shared" si="6"/>
        <v>3.6611495780518739</v>
      </c>
      <c r="U50">
        <v>0.26834999999999998</v>
      </c>
      <c r="V50">
        <f>Table5[[#This Row],[Total force ]]*Table5[[#This Row],[Tyre radius]]</f>
        <v>187.13704557528007</v>
      </c>
      <c r="W50">
        <v>8</v>
      </c>
      <c r="X50">
        <v>0.92</v>
      </c>
      <c r="Y50">
        <f>Table5[[#This Row],[Wheel torque]]/Table5[[#This Row],[Final drive ratio ]]/Table5[[#This Row],[Overall efficiency of enery conversion ]]</f>
        <v>25.426229018380443</v>
      </c>
      <c r="Z50">
        <f>(Table5[[#This Row],[Vehicle speed in m/s]]*60)/(2*3.14*Table5[[#This Row],[Tyre radius]])</f>
        <v>186.91721881419716</v>
      </c>
      <c r="AA50">
        <f>Table5[[#This Row],[Wheel speed]]*Table5[[#This Row],[Final drive ratio ]]</f>
        <v>1495.3377505135772</v>
      </c>
      <c r="AB50" s="11">
        <f>(2*3.14*Table5[[#This Row],[Motor speed]]*Table5[[#This Row],[Motor torque]])/(60*1000)/Table5[[#This Row],[Overall efficiency of enery conversion ]]</f>
        <v>4.3255547944847281</v>
      </c>
      <c r="AC50">
        <v>430</v>
      </c>
      <c r="AD50" s="20">
        <f>Table5[[#This Row],[Total elapsed time]]-B49</f>
        <v>1</v>
      </c>
      <c r="AE50" s="20">
        <f>(Table5[[#This Row],[Motor power]]*1000)*Table5[[#This Row],[Acceleration delT 1 second ]]</f>
        <v>4325.5547944847285</v>
      </c>
      <c r="AF50" s="20">
        <f>Table5[[#This Row],[Etotal]]/3600</f>
        <v>1.2015429984679802</v>
      </c>
      <c r="AG50" s="21">
        <f>Table5[[#This Row],[Average energy consumption]]/96</f>
        <v>1.2516072900708127E-2</v>
      </c>
      <c r="AH50" s="20"/>
      <c r="AI50" s="20"/>
    </row>
    <row r="51" spans="2:35">
      <c r="B51" s="14">
        <v>48</v>
      </c>
      <c r="C51" s="7">
        <v>19.5</v>
      </c>
      <c r="D51" s="9">
        <v>0.17</v>
      </c>
      <c r="E51">
        <v>1500</v>
      </c>
      <c r="F51">
        <v>80</v>
      </c>
      <c r="G51">
        <f t="shared" si="0"/>
        <v>1580</v>
      </c>
      <c r="H51">
        <v>9.81</v>
      </c>
      <c r="I51" s="10">
        <v>0</v>
      </c>
      <c r="J51" s="10">
        <v>0</v>
      </c>
      <c r="K51">
        <f t="shared" si="1"/>
        <v>268.60000000000002</v>
      </c>
      <c r="L51">
        <v>1.4999999999999999E-2</v>
      </c>
      <c r="M51">
        <f t="shared" si="2"/>
        <v>365.20543359083308</v>
      </c>
      <c r="N51">
        <v>1.204</v>
      </c>
      <c r="O51">
        <v>1.52</v>
      </c>
      <c r="P51">
        <v>2.52</v>
      </c>
      <c r="Q51">
        <f t="shared" si="3"/>
        <v>5.416666666666667</v>
      </c>
      <c r="R51">
        <f t="shared" si="4"/>
        <v>67.655770000000004</v>
      </c>
      <c r="S51">
        <f t="shared" si="5"/>
        <v>701.46120359083307</v>
      </c>
      <c r="T51" s="11">
        <f t="shared" si="6"/>
        <v>3.7995815194503462</v>
      </c>
      <c r="U51">
        <v>0.26834999999999998</v>
      </c>
      <c r="V51">
        <f>Table5[[#This Row],[Total force ]]*Table5[[#This Row],[Tyre radius]]</f>
        <v>188.23711398360004</v>
      </c>
      <c r="W51">
        <v>8</v>
      </c>
      <c r="X51">
        <v>0.92</v>
      </c>
      <c r="Y51">
        <f>Table5[[#This Row],[Wheel torque]]/Table5[[#This Row],[Final drive ratio ]]/Table5[[#This Row],[Overall efficiency of enery conversion ]]</f>
        <v>25.575694834728264</v>
      </c>
      <c r="Z51">
        <f>(Table5[[#This Row],[Vehicle speed in m/s]]*60)/(2*3.14*Table5[[#This Row],[Tyre radius]])</f>
        <v>192.85109877655262</v>
      </c>
      <c r="AA51">
        <f>Table5[[#This Row],[Wheel speed]]*Table5[[#This Row],[Final drive ratio ]]</f>
        <v>1542.8087902124209</v>
      </c>
      <c r="AB51" s="11">
        <f>(2*3.14*Table5[[#This Row],[Motor speed]]*Table5[[#This Row],[Motor torque]])/(60*1000)/Table5[[#This Row],[Overall efficiency of enery conversion ]]</f>
        <v>4.489108600484812</v>
      </c>
      <c r="AC51">
        <v>430</v>
      </c>
      <c r="AD51" s="20">
        <f>Table5[[#This Row],[Total elapsed time]]-B50</f>
        <v>1</v>
      </c>
      <c r="AE51" s="20">
        <f>(Table5[[#This Row],[Motor power]]*1000)*Table5[[#This Row],[Acceleration delT 1 second ]]</f>
        <v>4489.1086004848121</v>
      </c>
      <c r="AF51" s="20">
        <f>Table5[[#This Row],[Etotal]]/3600</f>
        <v>1.2469746112457811</v>
      </c>
      <c r="AG51" s="21">
        <f>Table5[[#This Row],[Average energy consumption]]/96</f>
        <v>1.2989318867143553E-2</v>
      </c>
      <c r="AH51" s="20"/>
      <c r="AI51" s="20"/>
    </row>
    <row r="52" spans="2:35">
      <c r="B52" s="14">
        <v>49</v>
      </c>
      <c r="C52" s="7">
        <v>20.100000000000001</v>
      </c>
      <c r="D52" s="9">
        <v>0.18</v>
      </c>
      <c r="E52">
        <v>1500</v>
      </c>
      <c r="F52">
        <v>80</v>
      </c>
      <c r="G52">
        <f t="shared" si="0"/>
        <v>1580</v>
      </c>
      <c r="H52">
        <v>9.81</v>
      </c>
      <c r="I52" s="10">
        <v>0</v>
      </c>
      <c r="J52" s="10">
        <v>0</v>
      </c>
      <c r="K52">
        <f t="shared" si="1"/>
        <v>284.39999999999998</v>
      </c>
      <c r="L52">
        <v>1.4999999999999999E-2</v>
      </c>
      <c r="M52">
        <f t="shared" si="2"/>
        <v>365.20543359083308</v>
      </c>
      <c r="N52">
        <v>1.204</v>
      </c>
      <c r="O52">
        <v>1.52</v>
      </c>
      <c r="P52">
        <v>2.52</v>
      </c>
      <c r="Q52">
        <f t="shared" si="3"/>
        <v>5.5833333333333339</v>
      </c>
      <c r="R52">
        <f t="shared" si="4"/>
        <v>71.883254800000017</v>
      </c>
      <c r="S52">
        <f t="shared" si="5"/>
        <v>721.48868839083309</v>
      </c>
      <c r="T52" s="11">
        <f t="shared" si="6"/>
        <v>4.0283118435154854</v>
      </c>
      <c r="U52">
        <v>0.26834999999999998</v>
      </c>
      <c r="V52">
        <f>Table5[[#This Row],[Total force ]]*Table5[[#This Row],[Tyre radius]]</f>
        <v>193.61148952968006</v>
      </c>
      <c r="W52">
        <v>8</v>
      </c>
      <c r="X52">
        <v>0.92</v>
      </c>
      <c r="Y52">
        <f>Table5[[#This Row],[Wheel torque]]/Table5[[#This Row],[Final drive ratio ]]/Table5[[#This Row],[Overall efficiency of enery conversion ]]</f>
        <v>26.305908903489136</v>
      </c>
      <c r="Z52">
        <f>(Table5[[#This Row],[Vehicle speed in m/s]]*60)/(2*3.14*Table5[[#This Row],[Tyre radius]])</f>
        <v>198.78497873890814</v>
      </c>
      <c r="AA52">
        <f>Table5[[#This Row],[Wheel speed]]*Table5[[#This Row],[Final drive ratio ]]</f>
        <v>1590.2798299112651</v>
      </c>
      <c r="AB52" s="11">
        <f>(2*3.14*Table5[[#This Row],[Motor speed]]*Table5[[#This Row],[Motor torque]])/(60*1000)/Table5[[#This Row],[Overall efficiency of enery conversion ]]</f>
        <v>4.7593476412044957</v>
      </c>
      <c r="AC52">
        <v>430</v>
      </c>
      <c r="AD52" s="20">
        <f>Table5[[#This Row],[Total elapsed time]]-B51</f>
        <v>1</v>
      </c>
      <c r="AE52" s="20">
        <f>(Table5[[#This Row],[Motor power]]*1000)*Table5[[#This Row],[Acceleration delT 1 second ]]</f>
        <v>4759.3476412044956</v>
      </c>
      <c r="AF52" s="20">
        <f>Table5[[#This Row],[Etotal]]/3600</f>
        <v>1.3220410114456933</v>
      </c>
      <c r="AG52" s="21">
        <f>Table5[[#This Row],[Average energy consumption]]/96</f>
        <v>1.3771260535892638E-2</v>
      </c>
      <c r="AH52" s="20"/>
      <c r="AI52" s="20"/>
    </row>
    <row r="53" spans="2:35">
      <c r="B53" s="14">
        <v>50</v>
      </c>
      <c r="C53" s="7">
        <v>20.8</v>
      </c>
      <c r="D53" s="9">
        <v>0.21</v>
      </c>
      <c r="E53">
        <v>1500</v>
      </c>
      <c r="F53">
        <v>80</v>
      </c>
      <c r="G53">
        <f t="shared" si="0"/>
        <v>1580</v>
      </c>
      <c r="H53">
        <v>9.81</v>
      </c>
      <c r="I53" s="10">
        <v>0</v>
      </c>
      <c r="J53" s="10">
        <v>0</v>
      </c>
      <c r="K53">
        <f t="shared" si="1"/>
        <v>331.8</v>
      </c>
      <c r="L53">
        <v>1.4999999999999999E-2</v>
      </c>
      <c r="M53">
        <f t="shared" si="2"/>
        <v>365.20543359083308</v>
      </c>
      <c r="N53">
        <v>1.204</v>
      </c>
      <c r="O53">
        <v>1.52</v>
      </c>
      <c r="P53">
        <v>2.52</v>
      </c>
      <c r="Q53">
        <f t="shared" si="3"/>
        <v>5.7777777777777786</v>
      </c>
      <c r="R53">
        <f t="shared" si="4"/>
        <v>76.977231644444458</v>
      </c>
      <c r="S53">
        <f t="shared" si="5"/>
        <v>773.98266523527764</v>
      </c>
      <c r="T53" s="11">
        <f t="shared" si="6"/>
        <v>4.4718998435816051</v>
      </c>
      <c r="U53">
        <v>0.26834999999999998</v>
      </c>
      <c r="V53">
        <f>Table5[[#This Row],[Total force ]]*Table5[[#This Row],[Tyre radius]]</f>
        <v>207.69824821588674</v>
      </c>
      <c r="W53">
        <v>8</v>
      </c>
      <c r="X53">
        <v>0.92</v>
      </c>
      <c r="Y53">
        <f>Table5[[#This Row],[Wheel torque]]/Table5[[#This Row],[Final drive ratio ]]/Table5[[#This Row],[Overall efficiency of enery conversion ]]</f>
        <v>28.21987068150635</v>
      </c>
      <c r="Z53">
        <f>(Table5[[#This Row],[Vehicle speed in m/s]]*60)/(2*3.14*Table5[[#This Row],[Tyre radius]])</f>
        <v>205.7078386949895</v>
      </c>
      <c r="AA53">
        <f>Table5[[#This Row],[Wheel speed]]*Table5[[#This Row],[Final drive ratio ]]</f>
        <v>1645.662709559916</v>
      </c>
      <c r="AB53" s="11">
        <f>(2*3.14*Table5[[#This Row],[Motor speed]]*Table5[[#This Row],[Motor torque]])/(60*1000)/Table5[[#This Row],[Overall efficiency of enery conversion ]]</f>
        <v>5.2834355429839377</v>
      </c>
      <c r="AC53">
        <v>430</v>
      </c>
      <c r="AD53" s="20">
        <f>Table5[[#This Row],[Total elapsed time]]-B52</f>
        <v>1</v>
      </c>
      <c r="AE53" s="20">
        <f>(Table5[[#This Row],[Motor power]]*1000)*Table5[[#This Row],[Acceleration delT 1 second ]]</f>
        <v>5283.4355429839379</v>
      </c>
      <c r="AF53" s="20">
        <f>Table5[[#This Row],[Etotal]]/3600</f>
        <v>1.467620984162205</v>
      </c>
      <c r="AG53" s="21">
        <f>Table5[[#This Row],[Average energy consumption]]/96</f>
        <v>1.5287718585022968E-2</v>
      </c>
      <c r="AH53" s="20"/>
      <c r="AI53" s="20"/>
    </row>
    <row r="54" spans="2:35">
      <c r="B54" s="14">
        <v>51</v>
      </c>
      <c r="C54" s="7">
        <v>21.6</v>
      </c>
      <c r="D54" s="9">
        <v>0.24</v>
      </c>
      <c r="E54">
        <v>1500</v>
      </c>
      <c r="F54">
        <v>80</v>
      </c>
      <c r="G54">
        <f t="shared" si="0"/>
        <v>1580</v>
      </c>
      <c r="H54">
        <v>9.81</v>
      </c>
      <c r="I54" s="10">
        <v>0</v>
      </c>
      <c r="J54" s="10">
        <v>0</v>
      </c>
      <c r="K54">
        <f t="shared" si="1"/>
        <v>379.2</v>
      </c>
      <c r="L54">
        <v>1.4999999999999999E-2</v>
      </c>
      <c r="M54">
        <f t="shared" si="2"/>
        <v>365.20543359083308</v>
      </c>
      <c r="N54">
        <v>1.204</v>
      </c>
      <c r="O54">
        <v>1.52</v>
      </c>
      <c r="P54">
        <v>2.52</v>
      </c>
      <c r="Q54">
        <f t="shared" si="3"/>
        <v>6.0000000000000009</v>
      </c>
      <c r="R54">
        <f t="shared" si="4"/>
        <v>83.012428800000023</v>
      </c>
      <c r="S54">
        <f t="shared" si="5"/>
        <v>827.41786239083308</v>
      </c>
      <c r="T54" s="11">
        <f t="shared" si="6"/>
        <v>4.9645071743449991</v>
      </c>
      <c r="U54">
        <v>0.26834999999999998</v>
      </c>
      <c r="V54">
        <f>Table5[[#This Row],[Total force ]]*Table5[[#This Row],[Tyre radius]]</f>
        <v>222.03758337258003</v>
      </c>
      <c r="W54">
        <v>8</v>
      </c>
      <c r="X54">
        <v>0.92</v>
      </c>
      <c r="Y54">
        <f>Table5[[#This Row],[Wheel torque]]/Table5[[#This Row],[Final drive ratio ]]/Table5[[#This Row],[Overall efficiency of enery conversion ]]</f>
        <v>30.168149914752721</v>
      </c>
      <c r="Z54">
        <f>(Table5[[#This Row],[Vehicle speed in m/s]]*60)/(2*3.14*Table5[[#This Row],[Tyre radius]])</f>
        <v>213.61967864479678</v>
      </c>
      <c r="AA54">
        <f>Table5[[#This Row],[Wheel speed]]*Table5[[#This Row],[Final drive ratio ]]</f>
        <v>1708.9574291583742</v>
      </c>
      <c r="AB54" s="11">
        <f>(2*3.14*Table5[[#This Row],[Motor speed]]*Table5[[#This Row],[Motor torque]])/(60*1000)/Table5[[#This Row],[Overall efficiency of enery conversion ]]</f>
        <v>5.8654385330163024</v>
      </c>
      <c r="AC54">
        <v>430</v>
      </c>
      <c r="AD54" s="20">
        <f>Table5[[#This Row],[Total elapsed time]]-B53</f>
        <v>1</v>
      </c>
      <c r="AE54" s="20">
        <f>(Table5[[#This Row],[Motor power]]*1000)*Table5[[#This Row],[Acceleration delT 1 second ]]</f>
        <v>5865.4385330163022</v>
      </c>
      <c r="AF54" s="20">
        <f>Table5[[#This Row],[Etotal]]/3600</f>
        <v>1.6292884813934172</v>
      </c>
      <c r="AG54" s="21">
        <f>Table5[[#This Row],[Average energy consumption]]/96</f>
        <v>1.6971755014514762E-2</v>
      </c>
      <c r="AH54" s="20"/>
      <c r="AI54" s="20"/>
    </row>
    <row r="55" spans="2:35">
      <c r="B55" s="14">
        <v>52</v>
      </c>
      <c r="C55" s="7">
        <v>22.5</v>
      </c>
      <c r="D55" s="9">
        <v>0.22</v>
      </c>
      <c r="E55">
        <v>1500</v>
      </c>
      <c r="F55">
        <v>80</v>
      </c>
      <c r="G55">
        <f t="shared" si="0"/>
        <v>1580</v>
      </c>
      <c r="H55">
        <v>9.81</v>
      </c>
      <c r="I55" s="10">
        <v>0</v>
      </c>
      <c r="J55" s="10">
        <v>0</v>
      </c>
      <c r="K55">
        <f t="shared" si="1"/>
        <v>347.6</v>
      </c>
      <c r="L55">
        <v>1.4999999999999999E-2</v>
      </c>
      <c r="M55">
        <f t="shared" si="2"/>
        <v>365.20543359083308</v>
      </c>
      <c r="N55">
        <v>1.204</v>
      </c>
      <c r="O55">
        <v>1.52</v>
      </c>
      <c r="P55">
        <v>2.52</v>
      </c>
      <c r="Q55">
        <f t="shared" si="3"/>
        <v>6.25</v>
      </c>
      <c r="R55">
        <f t="shared" si="4"/>
        <v>90.074250000000006</v>
      </c>
      <c r="S55">
        <f t="shared" si="5"/>
        <v>802.87968359083311</v>
      </c>
      <c r="T55" s="11">
        <f t="shared" si="6"/>
        <v>5.0179980224427077</v>
      </c>
      <c r="U55">
        <v>0.26834999999999998</v>
      </c>
      <c r="V55">
        <f>Table5[[#This Row],[Total force ]]*Table5[[#This Row],[Tyre radius]]</f>
        <v>215.45276309160005</v>
      </c>
      <c r="W55">
        <v>8</v>
      </c>
      <c r="X55">
        <v>0.92</v>
      </c>
      <c r="Y55">
        <f>Table5[[#This Row],[Wheel torque]]/Table5[[#This Row],[Final drive ratio ]]/Table5[[#This Row],[Overall efficiency of enery conversion ]]</f>
        <v>29.273473246141311</v>
      </c>
      <c r="Z55">
        <f>(Table5[[#This Row],[Vehicle speed in m/s]]*60)/(2*3.14*Table5[[#This Row],[Tyre radius]])</f>
        <v>222.52049858832996</v>
      </c>
      <c r="AA55">
        <f>Table5[[#This Row],[Wheel speed]]*Table5[[#This Row],[Final drive ratio ]]</f>
        <v>1780.1639887066397</v>
      </c>
      <c r="AB55" s="11">
        <f>(2*3.14*Table5[[#This Row],[Motor speed]]*Table5[[#This Row],[Motor torque]])/(60*1000)/Table5[[#This Row],[Overall efficiency of enery conversion ]]</f>
        <v>5.9286366049653916</v>
      </c>
      <c r="AC55">
        <v>430</v>
      </c>
      <c r="AD55" s="20">
        <f>Table5[[#This Row],[Total elapsed time]]-B54</f>
        <v>1</v>
      </c>
      <c r="AE55" s="20">
        <f>(Table5[[#This Row],[Motor power]]*1000)*Table5[[#This Row],[Acceleration delT 1 second ]]</f>
        <v>5928.6366049653916</v>
      </c>
      <c r="AF55" s="20">
        <f>Table5[[#This Row],[Etotal]]/3600</f>
        <v>1.6468435013792755</v>
      </c>
      <c r="AG55" s="21">
        <f>Table5[[#This Row],[Average energy consumption]]/96</f>
        <v>1.7154619806034121E-2</v>
      </c>
      <c r="AH55" s="20"/>
      <c r="AI55" s="20"/>
    </row>
    <row r="56" spans="2:35">
      <c r="B56" s="14">
        <v>53</v>
      </c>
      <c r="C56" s="7">
        <v>23.2</v>
      </c>
      <c r="D56" s="9">
        <v>0.19</v>
      </c>
      <c r="E56">
        <v>1500</v>
      </c>
      <c r="F56">
        <v>80</v>
      </c>
      <c r="G56">
        <f t="shared" si="0"/>
        <v>1580</v>
      </c>
      <c r="H56">
        <v>9.81</v>
      </c>
      <c r="I56" s="10">
        <v>0</v>
      </c>
      <c r="J56" s="10">
        <v>0</v>
      </c>
      <c r="K56">
        <f t="shared" si="1"/>
        <v>300.2</v>
      </c>
      <c r="L56">
        <v>1.4999999999999999E-2</v>
      </c>
      <c r="M56">
        <f t="shared" si="2"/>
        <v>365.20543359083308</v>
      </c>
      <c r="N56">
        <v>1.204</v>
      </c>
      <c r="O56">
        <v>1.52</v>
      </c>
      <c r="P56">
        <v>2.52</v>
      </c>
      <c r="Q56">
        <f t="shared" si="3"/>
        <v>6.4444444444444446</v>
      </c>
      <c r="R56">
        <f t="shared" si="4"/>
        <v>95.76605297777779</v>
      </c>
      <c r="S56">
        <f t="shared" si="5"/>
        <v>761.17148656861082</v>
      </c>
      <c r="T56" s="11">
        <f t="shared" si="6"/>
        <v>4.9053273578866028</v>
      </c>
      <c r="U56">
        <v>0.26834999999999998</v>
      </c>
      <c r="V56">
        <f>Table5[[#This Row],[Total force ]]*Table5[[#This Row],[Tyre radius]]</f>
        <v>204.26036842068669</v>
      </c>
      <c r="W56">
        <v>8</v>
      </c>
      <c r="X56">
        <v>0.92</v>
      </c>
      <c r="Y56">
        <f>Table5[[#This Row],[Wheel torque]]/Table5[[#This Row],[Final drive ratio ]]/Table5[[#This Row],[Overall efficiency of enery conversion ]]</f>
        <v>27.752767448462865</v>
      </c>
      <c r="Z56">
        <f>(Table5[[#This Row],[Vehicle speed in m/s]]*60)/(2*3.14*Table5[[#This Row],[Tyre radius]])</f>
        <v>229.44335854441135</v>
      </c>
      <c r="AA56">
        <f>Table5[[#This Row],[Wheel speed]]*Table5[[#This Row],[Final drive ratio ]]</f>
        <v>1835.5468683552908</v>
      </c>
      <c r="AB56" s="11">
        <f>(2*3.14*Table5[[#This Row],[Motor speed]]*Table5[[#This Row],[Motor torque]])/(60*1000)/Table5[[#This Row],[Overall efficiency of enery conversion ]]</f>
        <v>5.7955190901306741</v>
      </c>
      <c r="AC56">
        <v>430</v>
      </c>
      <c r="AD56" s="20">
        <f>Table5[[#This Row],[Total elapsed time]]-B55</f>
        <v>1</v>
      </c>
      <c r="AE56" s="20">
        <f>(Table5[[#This Row],[Motor power]]*1000)*Table5[[#This Row],[Acceleration delT 1 second ]]</f>
        <v>5795.5190901306742</v>
      </c>
      <c r="AF56" s="20">
        <f>Table5[[#This Row],[Etotal]]/3600</f>
        <v>1.6098664139251873</v>
      </c>
      <c r="AG56" s="21">
        <f>Table5[[#This Row],[Average energy consumption]]/96</f>
        <v>1.6769441811720701E-2</v>
      </c>
      <c r="AH56" s="20"/>
      <c r="AI56" s="20"/>
    </row>
    <row r="57" spans="2:35">
      <c r="B57" s="14">
        <v>54</v>
      </c>
      <c r="C57" s="7">
        <v>23.9</v>
      </c>
      <c r="D57" s="9">
        <v>0.18</v>
      </c>
      <c r="E57">
        <v>1500</v>
      </c>
      <c r="F57">
        <v>80</v>
      </c>
      <c r="G57">
        <f t="shared" si="0"/>
        <v>1580</v>
      </c>
      <c r="H57">
        <v>9.81</v>
      </c>
      <c r="I57" s="10">
        <v>0</v>
      </c>
      <c r="J57" s="10">
        <v>0</v>
      </c>
      <c r="K57">
        <f t="shared" si="1"/>
        <v>284.39999999999998</v>
      </c>
      <c r="L57">
        <v>1.4999999999999999E-2</v>
      </c>
      <c r="M57">
        <f t="shared" si="2"/>
        <v>365.20543359083308</v>
      </c>
      <c r="N57">
        <v>1.204</v>
      </c>
      <c r="O57">
        <v>1.52</v>
      </c>
      <c r="P57">
        <v>2.52</v>
      </c>
      <c r="Q57">
        <f t="shared" si="3"/>
        <v>6.6388888888888884</v>
      </c>
      <c r="R57">
        <f t="shared" si="4"/>
        <v>101.6322219111111</v>
      </c>
      <c r="S57">
        <f t="shared" si="5"/>
        <v>751.23765550194412</v>
      </c>
      <c r="T57" s="11">
        <f t="shared" si="6"/>
        <v>4.9873833240267951</v>
      </c>
      <c r="U57">
        <v>0.26834999999999998</v>
      </c>
      <c r="V57">
        <f>Table5[[#This Row],[Total force ]]*Table5[[#This Row],[Tyre radius]]</f>
        <v>201.5946248539467</v>
      </c>
      <c r="W57">
        <v>8</v>
      </c>
      <c r="X57">
        <v>0.92</v>
      </c>
      <c r="Y57">
        <f>Table5[[#This Row],[Wheel torque]]/Table5[[#This Row],[Final drive ratio ]]/Table5[[#This Row],[Overall efficiency of enery conversion ]]</f>
        <v>27.390574029068844</v>
      </c>
      <c r="Z57">
        <f>(Table5[[#This Row],[Vehicle speed in m/s]]*60)/(2*3.14*Table5[[#This Row],[Tyre radius]])</f>
        <v>236.36621850049269</v>
      </c>
      <c r="AA57">
        <f>Table5[[#This Row],[Wheel speed]]*Table5[[#This Row],[Final drive ratio ]]</f>
        <v>1890.9297480039415</v>
      </c>
      <c r="AB57" s="11">
        <f>(2*3.14*Table5[[#This Row],[Motor speed]]*Table5[[#This Row],[Motor torque]])/(60*1000)/Table5[[#This Row],[Overall efficiency of enery conversion ]]</f>
        <v>5.8924661200694652</v>
      </c>
      <c r="AC57">
        <v>430</v>
      </c>
      <c r="AD57" s="20">
        <f>Table5[[#This Row],[Total elapsed time]]-B56</f>
        <v>1</v>
      </c>
      <c r="AE57" s="20">
        <f>(Table5[[#This Row],[Motor power]]*1000)*Table5[[#This Row],[Acceleration delT 1 second ]]</f>
        <v>5892.4661200694654</v>
      </c>
      <c r="AF57" s="20">
        <f>Table5[[#This Row],[Etotal]]/3600</f>
        <v>1.6367961444637404</v>
      </c>
      <c r="AG57" s="21">
        <f>Table5[[#This Row],[Average energy consumption]]/96</f>
        <v>1.7049959838163962E-2</v>
      </c>
      <c r="AH57" s="20"/>
      <c r="AI57" s="20"/>
    </row>
    <row r="58" spans="2:35">
      <c r="B58" s="14">
        <v>55</v>
      </c>
      <c r="C58" s="7">
        <v>24.5</v>
      </c>
      <c r="D58" s="9">
        <v>0.17</v>
      </c>
      <c r="E58">
        <v>1500</v>
      </c>
      <c r="F58">
        <v>80</v>
      </c>
      <c r="G58">
        <f t="shared" si="0"/>
        <v>1580</v>
      </c>
      <c r="H58">
        <v>9.81</v>
      </c>
      <c r="I58" s="10">
        <v>0</v>
      </c>
      <c r="J58" s="10">
        <v>0</v>
      </c>
      <c r="K58">
        <f t="shared" si="1"/>
        <v>268.60000000000002</v>
      </c>
      <c r="L58">
        <v>1.4999999999999999E-2</v>
      </c>
      <c r="M58">
        <f t="shared" si="2"/>
        <v>365.20543359083308</v>
      </c>
      <c r="N58">
        <v>1.204</v>
      </c>
      <c r="O58">
        <v>1.52</v>
      </c>
      <c r="P58">
        <v>2.52</v>
      </c>
      <c r="Q58">
        <f t="shared" si="3"/>
        <v>6.8055555555555562</v>
      </c>
      <c r="R58">
        <f t="shared" si="4"/>
        <v>106.7991477777778</v>
      </c>
      <c r="S58">
        <f t="shared" si="5"/>
        <v>740.60458136861098</v>
      </c>
      <c r="T58" s="11">
        <f t="shared" si="6"/>
        <v>5.0402256232030478</v>
      </c>
      <c r="U58">
        <v>0.26834999999999998</v>
      </c>
      <c r="V58">
        <f>Table5[[#This Row],[Total force ]]*Table5[[#This Row],[Tyre radius]]</f>
        <v>198.74123941026673</v>
      </c>
      <c r="W58">
        <v>8</v>
      </c>
      <c r="X58">
        <v>0.92</v>
      </c>
      <c r="Y58">
        <f>Table5[[#This Row],[Wheel torque]]/Table5[[#This Row],[Final drive ratio ]]/Table5[[#This Row],[Overall efficiency of enery conversion ]]</f>
        <v>27.002885789438412</v>
      </c>
      <c r="Z58">
        <f>(Table5[[#This Row],[Vehicle speed in m/s]]*60)/(2*3.14*Table5[[#This Row],[Tyre radius]])</f>
        <v>242.30009846284818</v>
      </c>
      <c r="AA58">
        <f>Table5[[#This Row],[Wheel speed]]*Table5[[#This Row],[Final drive ratio ]]</f>
        <v>1938.4007877027855</v>
      </c>
      <c r="AB58" s="11">
        <f>(2*3.14*Table5[[#This Row],[Motor speed]]*Table5[[#This Row],[Motor torque]])/(60*1000)/Table5[[#This Row],[Overall efficiency of enery conversion ]]</f>
        <v>5.9548979480187221</v>
      </c>
      <c r="AC58">
        <v>430</v>
      </c>
      <c r="AD58" s="20">
        <f>Table5[[#This Row],[Total elapsed time]]-B57</f>
        <v>1</v>
      </c>
      <c r="AE58" s="20">
        <f>(Table5[[#This Row],[Motor power]]*1000)*Table5[[#This Row],[Acceleration delT 1 second ]]</f>
        <v>5954.8979480187218</v>
      </c>
      <c r="AF58" s="20">
        <f>Table5[[#This Row],[Etotal]]/3600</f>
        <v>1.6541383188940895</v>
      </c>
      <c r="AG58" s="21">
        <f>Table5[[#This Row],[Average energy consumption]]/96</f>
        <v>1.7230607488480099E-2</v>
      </c>
      <c r="AH58" s="20"/>
      <c r="AI58" s="20"/>
    </row>
    <row r="59" spans="2:35">
      <c r="B59" s="14">
        <v>56</v>
      </c>
      <c r="C59" s="7">
        <v>25.1</v>
      </c>
      <c r="D59" s="9">
        <v>0.12</v>
      </c>
      <c r="E59">
        <v>1500</v>
      </c>
      <c r="F59">
        <v>80</v>
      </c>
      <c r="G59">
        <f t="shared" si="0"/>
        <v>1580</v>
      </c>
      <c r="H59">
        <v>9.81</v>
      </c>
      <c r="I59" s="10">
        <v>0</v>
      </c>
      <c r="J59" s="10">
        <v>0</v>
      </c>
      <c r="K59">
        <f t="shared" si="1"/>
        <v>189.6</v>
      </c>
      <c r="L59">
        <v>1.4999999999999999E-2</v>
      </c>
      <c r="M59">
        <f t="shared" si="2"/>
        <v>365.20543359083308</v>
      </c>
      <c r="N59">
        <v>1.204</v>
      </c>
      <c r="O59">
        <v>1.52</v>
      </c>
      <c r="P59">
        <v>2.52</v>
      </c>
      <c r="Q59">
        <f t="shared" si="3"/>
        <v>6.9722222222222232</v>
      </c>
      <c r="R59">
        <f t="shared" si="4"/>
        <v>112.09417924444449</v>
      </c>
      <c r="S59">
        <f t="shared" si="5"/>
        <v>666.89961283527759</v>
      </c>
      <c r="T59" s="11">
        <f t="shared" si="6"/>
        <v>4.6497723006015192</v>
      </c>
      <c r="U59">
        <v>0.26834999999999998</v>
      </c>
      <c r="V59">
        <f>Table5[[#This Row],[Total force ]]*Table5[[#This Row],[Tyre radius]]</f>
        <v>178.96251110434673</v>
      </c>
      <c r="W59">
        <v>8</v>
      </c>
      <c r="X59">
        <v>0.92</v>
      </c>
      <c r="Y59">
        <f>Table5[[#This Row],[Wheel torque]]/Table5[[#This Row],[Final drive ratio ]]/Table5[[#This Row],[Overall efficiency of enery conversion ]]</f>
        <v>24.315558573960153</v>
      </c>
      <c r="Z59">
        <f>(Table5[[#This Row],[Vehicle speed in m/s]]*60)/(2*3.14*Table5[[#This Row],[Tyre radius]])</f>
        <v>248.23397842520367</v>
      </c>
      <c r="AA59">
        <f>Table5[[#This Row],[Wheel speed]]*Table5[[#This Row],[Final drive ratio ]]</f>
        <v>1985.8718274016294</v>
      </c>
      <c r="AB59" s="11">
        <f>(2*3.14*Table5[[#This Row],[Motor speed]]*Table5[[#This Row],[Motor torque]])/(60*1000)/Table5[[#This Row],[Overall efficiency of enery conversion ]]</f>
        <v>5.4935873116747622</v>
      </c>
      <c r="AC59">
        <v>430</v>
      </c>
      <c r="AD59" s="20">
        <f>Table5[[#This Row],[Total elapsed time]]-B58</f>
        <v>1</v>
      </c>
      <c r="AE59" s="20">
        <f>(Table5[[#This Row],[Motor power]]*1000)*Table5[[#This Row],[Acceleration delT 1 second ]]</f>
        <v>5493.5873116747625</v>
      </c>
      <c r="AF59" s="20">
        <f>Table5[[#This Row],[Etotal]]/3600</f>
        <v>1.5259964754652118</v>
      </c>
      <c r="AG59" s="21">
        <f>Table5[[#This Row],[Average energy consumption]]/96</f>
        <v>1.5895796619429289E-2</v>
      </c>
      <c r="AH59" s="20"/>
      <c r="AI59" s="20"/>
    </row>
    <row r="60" spans="2:35">
      <c r="B60" s="14">
        <v>57</v>
      </c>
      <c r="C60" s="7">
        <v>25.4</v>
      </c>
      <c r="D60" s="9">
        <v>0.01</v>
      </c>
      <c r="E60">
        <v>1500</v>
      </c>
      <c r="F60">
        <v>80</v>
      </c>
      <c r="G60">
        <f t="shared" si="0"/>
        <v>1580</v>
      </c>
      <c r="H60">
        <v>9.81</v>
      </c>
      <c r="I60" s="10">
        <v>0</v>
      </c>
      <c r="J60" s="10">
        <v>0</v>
      </c>
      <c r="K60">
        <f t="shared" si="1"/>
        <v>15.8</v>
      </c>
      <c r="L60">
        <v>1.4999999999999999E-2</v>
      </c>
      <c r="M60">
        <f t="shared" si="2"/>
        <v>365.20543359083308</v>
      </c>
      <c r="N60">
        <v>1.204</v>
      </c>
      <c r="O60">
        <v>1.52</v>
      </c>
      <c r="P60">
        <v>2.52</v>
      </c>
      <c r="Q60">
        <f t="shared" si="3"/>
        <v>7.0555555555555554</v>
      </c>
      <c r="R60">
        <f t="shared" si="4"/>
        <v>114.78973457777778</v>
      </c>
      <c r="S60">
        <f t="shared" si="5"/>
        <v>495.79516816861087</v>
      </c>
      <c r="T60" s="11">
        <f t="shared" si="6"/>
        <v>3.4981103531896434</v>
      </c>
      <c r="U60">
        <v>0.26834999999999998</v>
      </c>
      <c r="V60">
        <f>Table5[[#This Row],[Total force ]]*Table5[[#This Row],[Tyre radius]]</f>
        <v>133.04663337804672</v>
      </c>
      <c r="W60">
        <v>8</v>
      </c>
      <c r="X60">
        <v>0.92</v>
      </c>
      <c r="Y60">
        <f>Table5[[#This Row],[Wheel torque]]/Table5[[#This Row],[Final drive ratio ]]/Table5[[#This Row],[Overall efficiency of enery conversion ]]</f>
        <v>18.076988230712868</v>
      </c>
      <c r="Z60">
        <f>(Table5[[#This Row],[Vehicle speed in m/s]]*60)/(2*3.14*Table5[[#This Row],[Tyre radius]])</f>
        <v>251.20091840638136</v>
      </c>
      <c r="AA60">
        <f>Table5[[#This Row],[Wheel speed]]*Table5[[#This Row],[Final drive ratio ]]</f>
        <v>2009.6073472510509</v>
      </c>
      <c r="AB60" s="11">
        <f>(2*3.14*Table5[[#This Row],[Motor speed]]*Table5[[#This Row],[Motor torque]])/(60*1000)/Table5[[#This Row],[Overall efficiency of enery conversion ]]</f>
        <v>4.1329281110463638</v>
      </c>
      <c r="AC60">
        <v>430</v>
      </c>
      <c r="AD60" s="20">
        <f>Table5[[#This Row],[Total elapsed time]]-B59</f>
        <v>1</v>
      </c>
      <c r="AE60" s="20">
        <f>(Table5[[#This Row],[Motor power]]*1000)*Table5[[#This Row],[Acceleration delT 1 second ]]</f>
        <v>4132.9281110463635</v>
      </c>
      <c r="AF60" s="20">
        <f>Table5[[#This Row],[Etotal]]/3600</f>
        <v>1.1480355864017677</v>
      </c>
      <c r="AG60" s="21">
        <f>Table5[[#This Row],[Average energy consumption]]/96</f>
        <v>1.1958704025018413E-2</v>
      </c>
      <c r="AH60" s="20"/>
      <c r="AI60" s="20"/>
    </row>
    <row r="61" spans="2:35">
      <c r="B61" s="14">
        <v>58</v>
      </c>
      <c r="C61" s="7">
        <v>25.2</v>
      </c>
      <c r="D61" s="9">
        <v>-0.17</v>
      </c>
      <c r="E61">
        <v>1500</v>
      </c>
      <c r="F61">
        <v>80</v>
      </c>
      <c r="G61">
        <f t="shared" si="0"/>
        <v>1580</v>
      </c>
      <c r="H61">
        <v>9.81</v>
      </c>
      <c r="I61" s="10">
        <v>0</v>
      </c>
      <c r="J61" s="10">
        <v>0</v>
      </c>
      <c r="K61">
        <f t="shared" si="1"/>
        <v>-268.60000000000002</v>
      </c>
      <c r="L61">
        <v>1.4999999999999999E-2</v>
      </c>
      <c r="M61">
        <f t="shared" si="2"/>
        <v>365.20543359083308</v>
      </c>
      <c r="N61">
        <v>1.204</v>
      </c>
      <c r="O61">
        <v>1.52</v>
      </c>
      <c r="P61">
        <v>2.52</v>
      </c>
      <c r="Q61">
        <f t="shared" si="3"/>
        <v>7</v>
      </c>
      <c r="R61">
        <f t="shared" si="4"/>
        <v>112.98913920000001</v>
      </c>
      <c r="S61">
        <f t="shared" si="5"/>
        <v>209.59457279083307</v>
      </c>
      <c r="T61" s="11">
        <f t="shared" si="6"/>
        <v>1.4671620095358315</v>
      </c>
      <c r="U61">
        <v>0.26834999999999998</v>
      </c>
      <c r="V61">
        <f>Table5[[#This Row],[Total force ]]*Table5[[#This Row],[Tyre radius]]</f>
        <v>56.244703608420046</v>
      </c>
      <c r="W61">
        <v>8</v>
      </c>
      <c r="X61">
        <v>0.92</v>
      </c>
      <c r="Y61">
        <f>Table5[[#This Row],[Wheel torque]]/Table5[[#This Row],[Final drive ratio ]]/Table5[[#This Row],[Overall efficiency of enery conversion ]]</f>
        <v>7.6419434250570708</v>
      </c>
      <c r="Z61">
        <f>(Table5[[#This Row],[Vehicle speed in m/s]]*60)/(2*3.14*Table5[[#This Row],[Tyre radius]])</f>
        <v>249.22295841892955</v>
      </c>
      <c r="AA61">
        <f>Table5[[#This Row],[Wheel speed]]*Table5[[#This Row],[Final drive ratio ]]</f>
        <v>1993.7836673514364</v>
      </c>
      <c r="AB61" s="11">
        <f>(2*3.14*Table5[[#This Row],[Motor speed]]*Table5[[#This Row],[Motor torque]])/(60*1000)/Table5[[#This Row],[Overall efficiency of enery conversion ]]</f>
        <v>1.7334144725139782</v>
      </c>
      <c r="AC61">
        <v>430</v>
      </c>
      <c r="AD61" s="20">
        <f>Table5[[#This Row],[Total elapsed time]]-B60</f>
        <v>1</v>
      </c>
      <c r="AE61" s="20">
        <f>(Table5[[#This Row],[Motor power]]*1000)*Table5[[#This Row],[Acceleration delT 1 second ]]</f>
        <v>1733.4144725139781</v>
      </c>
      <c r="AF61" s="20">
        <f>Table5[[#This Row],[Etotal]]/3600</f>
        <v>0.48150402014277172</v>
      </c>
      <c r="AG61" s="21">
        <f>Table5[[#This Row],[Average energy consumption]]/96</f>
        <v>5.0156668764872051E-3</v>
      </c>
      <c r="AH61" s="20"/>
      <c r="AI61" s="20"/>
    </row>
    <row r="62" spans="2:35">
      <c r="B62" s="14">
        <v>59</v>
      </c>
      <c r="C62" s="7">
        <v>24.2</v>
      </c>
      <c r="D62" s="9">
        <v>-0.4</v>
      </c>
      <c r="E62">
        <v>1500</v>
      </c>
      <c r="F62">
        <v>80</v>
      </c>
      <c r="G62">
        <f t="shared" si="0"/>
        <v>1580</v>
      </c>
      <c r="H62">
        <v>9.81</v>
      </c>
      <c r="I62" s="10">
        <v>0</v>
      </c>
      <c r="J62" s="10">
        <v>0</v>
      </c>
      <c r="K62">
        <f t="shared" si="1"/>
        <v>-632</v>
      </c>
      <c r="L62">
        <v>1.4999999999999999E-2</v>
      </c>
      <c r="M62">
        <f t="shared" si="2"/>
        <v>365.20543359083308</v>
      </c>
      <c r="N62">
        <v>1.204</v>
      </c>
      <c r="O62">
        <v>1.52</v>
      </c>
      <c r="P62">
        <v>2.52</v>
      </c>
      <c r="Q62">
        <f t="shared" si="3"/>
        <v>6.7222222222222223</v>
      </c>
      <c r="R62">
        <f t="shared" si="4"/>
        <v>104.19967164444445</v>
      </c>
      <c r="S62">
        <f t="shared" si="5"/>
        <v>-162.59489476472248</v>
      </c>
      <c r="T62" s="11">
        <f t="shared" si="6"/>
        <v>-1.0929990148073012</v>
      </c>
      <c r="U62">
        <v>0.26834999999999998</v>
      </c>
      <c r="V62">
        <f>Table5[[#This Row],[Total force ]]*Table5[[#This Row],[Tyre radius]]</f>
        <v>-43.632340010113275</v>
      </c>
      <c r="W62">
        <v>8</v>
      </c>
      <c r="X62">
        <v>0.92</v>
      </c>
      <c r="Y62">
        <f>Table5[[#This Row],[Wheel torque]]/Table5[[#This Row],[Final drive ratio ]]/Table5[[#This Row],[Overall efficiency of enery conversion ]]</f>
        <v>-5.9283070665914774</v>
      </c>
      <c r="Z62">
        <f>(Table5[[#This Row],[Vehicle speed in m/s]]*60)/(2*3.14*Table5[[#This Row],[Tyre radius]])</f>
        <v>239.33315848167044</v>
      </c>
      <c r="AA62">
        <f>Table5[[#This Row],[Wheel speed]]*Table5[[#This Row],[Final drive ratio ]]</f>
        <v>1914.6652678533635</v>
      </c>
      <c r="AB62" s="11">
        <f>(2*3.14*Table5[[#This Row],[Motor speed]]*Table5[[#This Row],[Motor torque]])/(60*1000)/Table5[[#This Row],[Overall efficiency of enery conversion ]]</f>
        <v>-1.2913504428252611</v>
      </c>
      <c r="AC62">
        <v>430</v>
      </c>
      <c r="AD62" s="20">
        <f>Table5[[#This Row],[Total elapsed time]]-B61</f>
        <v>1</v>
      </c>
      <c r="AE62" s="20">
        <f>(Table5[[#This Row],[Motor power]]*1000)*Table5[[#This Row],[Acceleration delT 1 second ]]</f>
        <v>-1291.3504428252611</v>
      </c>
      <c r="AF62" s="20">
        <f>Table5[[#This Row],[Etotal]]/3600</f>
        <v>-0.35870845634035031</v>
      </c>
      <c r="AG62" s="21">
        <f>Table5[[#This Row],[Average energy consumption]]/96</f>
        <v>-3.7365464202119823E-3</v>
      </c>
      <c r="AH62" s="20"/>
      <c r="AI62" s="20"/>
    </row>
    <row r="63" spans="2:35">
      <c r="B63" s="14">
        <v>60</v>
      </c>
      <c r="C63" s="7">
        <v>22.3</v>
      </c>
      <c r="D63" s="9">
        <v>-0.6</v>
      </c>
      <c r="E63">
        <v>1500</v>
      </c>
      <c r="F63">
        <v>80</v>
      </c>
      <c r="G63">
        <f t="shared" si="0"/>
        <v>1580</v>
      </c>
      <c r="H63">
        <v>9.81</v>
      </c>
      <c r="I63" s="10">
        <v>0</v>
      </c>
      <c r="J63" s="10">
        <v>0</v>
      </c>
      <c r="K63">
        <f t="shared" si="1"/>
        <v>-948</v>
      </c>
      <c r="L63">
        <v>1.4999999999999999E-2</v>
      </c>
      <c r="M63">
        <f t="shared" si="2"/>
        <v>365.20543359083308</v>
      </c>
      <c r="N63">
        <v>1.204</v>
      </c>
      <c r="O63">
        <v>1.52</v>
      </c>
      <c r="P63">
        <v>2.52</v>
      </c>
      <c r="Q63">
        <f t="shared" si="3"/>
        <v>6.1944444444444446</v>
      </c>
      <c r="R63">
        <f t="shared" si="4"/>
        <v>88.480046977777789</v>
      </c>
      <c r="S63">
        <f t="shared" si="5"/>
        <v>-494.31451943138916</v>
      </c>
      <c r="T63" s="11">
        <f t="shared" si="6"/>
        <v>-3.0620038286999938</v>
      </c>
      <c r="U63">
        <v>0.26834999999999998</v>
      </c>
      <c r="V63">
        <f>Table5[[#This Row],[Total force ]]*Table5[[#This Row],[Tyre radius]]</f>
        <v>-132.64930128941327</v>
      </c>
      <c r="W63">
        <v>8</v>
      </c>
      <c r="X63">
        <v>0.92</v>
      </c>
      <c r="Y63">
        <f>Table5[[#This Row],[Wheel torque]]/Table5[[#This Row],[Final drive ratio ]]/Table5[[#This Row],[Overall efficiency of enery conversion ]]</f>
        <v>-18.023002892583325</v>
      </c>
      <c r="Z63">
        <f>(Table5[[#This Row],[Vehicle speed in m/s]]*60)/(2*3.14*Table5[[#This Row],[Tyre radius]])</f>
        <v>220.54253860087815</v>
      </c>
      <c r="AA63">
        <f>Table5[[#This Row],[Wheel speed]]*Table5[[#This Row],[Final drive ratio ]]</f>
        <v>1764.3403088070252</v>
      </c>
      <c r="AB63" s="11">
        <f>(2*3.14*Table5[[#This Row],[Motor speed]]*Table5[[#This Row],[Motor torque]])/(60*1000)/Table5[[#This Row],[Overall efficiency of enery conversion ]]</f>
        <v>-3.6176793817343973</v>
      </c>
      <c r="AC63">
        <v>430</v>
      </c>
      <c r="AD63" s="20">
        <f>Table5[[#This Row],[Total elapsed time]]-B62</f>
        <v>1</v>
      </c>
      <c r="AE63" s="20">
        <f>(Table5[[#This Row],[Motor power]]*1000)*Table5[[#This Row],[Acceleration delT 1 second ]]</f>
        <v>-3617.6793817343973</v>
      </c>
      <c r="AF63" s="20">
        <f>Table5[[#This Row],[Etotal]]/3600</f>
        <v>-1.0049109393706659</v>
      </c>
      <c r="AG63" s="21">
        <f>Table5[[#This Row],[Average energy consumption]]/96</f>
        <v>-1.0467822285111103E-2</v>
      </c>
      <c r="AH63" s="20"/>
      <c r="AI63" s="20"/>
    </row>
    <row r="64" spans="2:35">
      <c r="B64" s="14">
        <v>61</v>
      </c>
      <c r="C64" s="7">
        <v>19.899999999999999</v>
      </c>
      <c r="D64" s="9">
        <v>-0.69</v>
      </c>
      <c r="E64">
        <v>1500</v>
      </c>
      <c r="F64">
        <v>80</v>
      </c>
      <c r="G64">
        <f t="shared" si="0"/>
        <v>1580</v>
      </c>
      <c r="H64">
        <v>9.81</v>
      </c>
      <c r="I64" s="10">
        <v>0</v>
      </c>
      <c r="J64" s="10">
        <v>0</v>
      </c>
      <c r="K64">
        <f t="shared" si="1"/>
        <v>-1090.1999999999998</v>
      </c>
      <c r="L64">
        <v>1.4999999999999999E-2</v>
      </c>
      <c r="M64">
        <f t="shared" si="2"/>
        <v>365.20543359083308</v>
      </c>
      <c r="N64">
        <v>1.204</v>
      </c>
      <c r="O64">
        <v>1.52</v>
      </c>
      <c r="P64">
        <v>2.52</v>
      </c>
      <c r="Q64">
        <f t="shared" si="3"/>
        <v>5.5277777777777777</v>
      </c>
      <c r="R64">
        <f t="shared" si="4"/>
        <v>70.459859244444445</v>
      </c>
      <c r="S64">
        <f t="shared" si="5"/>
        <v>-654.53470716472225</v>
      </c>
      <c r="T64" s="11">
        <f t="shared" si="6"/>
        <v>-3.618122409049437</v>
      </c>
      <c r="U64">
        <v>0.26834999999999998</v>
      </c>
      <c r="V64">
        <f>Table5[[#This Row],[Total force ]]*Table5[[#This Row],[Tyre radius]]</f>
        <v>-175.6443886676532</v>
      </c>
      <c r="W64">
        <v>8</v>
      </c>
      <c r="X64">
        <v>0.92</v>
      </c>
      <c r="Y64">
        <f>Table5[[#This Row],[Wheel torque]]/Table5[[#This Row],[Final drive ratio ]]/Table5[[#This Row],[Overall efficiency of enery conversion ]]</f>
        <v>-23.864726721148532</v>
      </c>
      <c r="Z64">
        <f>(Table5[[#This Row],[Vehicle speed in m/s]]*60)/(2*3.14*Table5[[#This Row],[Tyre radius]])</f>
        <v>196.80701875145627</v>
      </c>
      <c r="AA64">
        <f>Table5[[#This Row],[Wheel speed]]*Table5[[#This Row],[Final drive ratio ]]</f>
        <v>1574.4561500116502</v>
      </c>
      <c r="AB64" s="11">
        <f>(2*3.14*Table5[[#This Row],[Motor speed]]*Table5[[#This Row],[Motor torque]])/(60*1000)/Table5[[#This Row],[Overall efficiency of enery conversion ]]</f>
        <v>-4.2747192923551944</v>
      </c>
      <c r="AC64">
        <v>430</v>
      </c>
      <c r="AD64" s="20">
        <f>Table5[[#This Row],[Total elapsed time]]-B63</f>
        <v>1</v>
      </c>
      <c r="AE64" s="20">
        <f>(Table5[[#This Row],[Motor power]]*1000)*Table5[[#This Row],[Acceleration delT 1 second ]]</f>
        <v>-4274.7192923551947</v>
      </c>
      <c r="AF64" s="20">
        <f>Table5[[#This Row],[Etotal]]/3600</f>
        <v>-1.1874220256542207</v>
      </c>
      <c r="AG64" s="21">
        <f>Table5[[#This Row],[Average energy consumption]]/96</f>
        <v>-1.2368979433898133E-2</v>
      </c>
      <c r="AH64" s="20"/>
      <c r="AI64" s="20"/>
    </row>
    <row r="65" spans="2:35">
      <c r="B65" s="14">
        <v>62</v>
      </c>
      <c r="C65" s="7">
        <v>17.3</v>
      </c>
      <c r="D65" s="9">
        <v>-0.72</v>
      </c>
      <c r="E65">
        <v>1500</v>
      </c>
      <c r="F65">
        <v>80</v>
      </c>
      <c r="G65">
        <f t="shared" si="0"/>
        <v>1580</v>
      </c>
      <c r="H65">
        <v>9.81</v>
      </c>
      <c r="I65" s="10">
        <v>0</v>
      </c>
      <c r="J65" s="10">
        <v>0</v>
      </c>
      <c r="K65">
        <f t="shared" si="1"/>
        <v>-1137.5999999999999</v>
      </c>
      <c r="L65">
        <v>1.4999999999999999E-2</v>
      </c>
      <c r="M65">
        <f t="shared" si="2"/>
        <v>365.20543359083308</v>
      </c>
      <c r="N65">
        <v>1.204</v>
      </c>
      <c r="O65">
        <v>1.52</v>
      </c>
      <c r="P65">
        <v>2.52</v>
      </c>
      <c r="Q65">
        <f t="shared" si="3"/>
        <v>4.8055555555555562</v>
      </c>
      <c r="R65">
        <f t="shared" si="4"/>
        <v>53.251006977777791</v>
      </c>
      <c r="S65">
        <f t="shared" si="5"/>
        <v>-719.14355943138901</v>
      </c>
      <c r="T65" s="11">
        <f t="shared" si="6"/>
        <v>-3.4558843272675088</v>
      </c>
      <c r="U65">
        <v>0.26834999999999998</v>
      </c>
      <c r="V65">
        <f>Table5[[#This Row],[Total force ]]*Table5[[#This Row],[Tyre radius]]</f>
        <v>-192.98217417341323</v>
      </c>
      <c r="W65">
        <v>8</v>
      </c>
      <c r="X65">
        <v>0.92</v>
      </c>
      <c r="Y65">
        <f>Table5[[#This Row],[Wheel torque]]/Table5[[#This Row],[Final drive ratio ]]/Table5[[#This Row],[Overall efficiency of enery conversion ]]</f>
        <v>-26.220404099648537</v>
      </c>
      <c r="Z65">
        <f>(Table5[[#This Row],[Vehicle speed in m/s]]*60)/(2*3.14*Table5[[#This Row],[Tyre radius]])</f>
        <v>171.09353891458261</v>
      </c>
      <c r="AA65">
        <f>Table5[[#This Row],[Wheel speed]]*Table5[[#This Row],[Final drive ratio ]]</f>
        <v>1368.7483113166609</v>
      </c>
      <c r="AB65" s="11">
        <f>(2*3.14*Table5[[#This Row],[Motor speed]]*Table5[[#This Row],[Motor torque]])/(60*1000)/Table5[[#This Row],[Overall efficiency of enery conversion ]]</f>
        <v>-4.0830391390211584</v>
      </c>
      <c r="AC65">
        <v>430</v>
      </c>
      <c r="AD65" s="20">
        <f>Table5[[#This Row],[Total elapsed time]]-B64</f>
        <v>1</v>
      </c>
      <c r="AE65" s="20">
        <f>(Table5[[#This Row],[Motor power]]*1000)*Table5[[#This Row],[Acceleration delT 1 second ]]</f>
        <v>-4083.0391390211585</v>
      </c>
      <c r="AF65" s="20">
        <f>Table5[[#This Row],[Etotal]]/3600</f>
        <v>-1.1341775386169886</v>
      </c>
      <c r="AG65" s="21">
        <f>Table5[[#This Row],[Average energy consumption]]/96</f>
        <v>-1.1814349360593631E-2</v>
      </c>
      <c r="AH65" s="20"/>
      <c r="AI65" s="20"/>
    </row>
    <row r="66" spans="2:35">
      <c r="B66" s="14">
        <v>63</v>
      </c>
      <c r="C66" s="7">
        <v>14.7</v>
      </c>
      <c r="D66" s="9">
        <v>-0.72</v>
      </c>
      <c r="E66">
        <v>1500</v>
      </c>
      <c r="F66">
        <v>80</v>
      </c>
      <c r="G66">
        <f t="shared" si="0"/>
        <v>1580</v>
      </c>
      <c r="H66">
        <v>9.81</v>
      </c>
      <c r="I66" s="10">
        <v>0</v>
      </c>
      <c r="J66" s="10">
        <v>0</v>
      </c>
      <c r="K66">
        <f t="shared" si="1"/>
        <v>-1137.5999999999999</v>
      </c>
      <c r="L66">
        <v>1.4999999999999999E-2</v>
      </c>
      <c r="M66">
        <f t="shared" si="2"/>
        <v>365.20543359083308</v>
      </c>
      <c r="N66">
        <v>1.204</v>
      </c>
      <c r="O66">
        <v>1.52</v>
      </c>
      <c r="P66">
        <v>2.52</v>
      </c>
      <c r="Q66">
        <f t="shared" si="3"/>
        <v>4.083333333333333</v>
      </c>
      <c r="R66">
        <f t="shared" si="4"/>
        <v>38.447693199999996</v>
      </c>
      <c r="S66">
        <f t="shared" si="5"/>
        <v>-733.94687320916682</v>
      </c>
      <c r="T66" s="11">
        <f t="shared" si="6"/>
        <v>-2.9969497322707643</v>
      </c>
      <c r="U66">
        <v>0.26834999999999998</v>
      </c>
      <c r="V66">
        <f>Table5[[#This Row],[Total force ]]*Table5[[#This Row],[Tyre radius]]</f>
        <v>-196.9546434256799</v>
      </c>
      <c r="W66">
        <v>8</v>
      </c>
      <c r="X66">
        <v>0.92</v>
      </c>
      <c r="Y66">
        <f>Table5[[#This Row],[Wheel torque]]/Table5[[#This Row],[Final drive ratio ]]/Table5[[#This Row],[Overall efficiency of enery conversion ]]</f>
        <v>-26.760141769793464</v>
      </c>
      <c r="Z66">
        <f>(Table5[[#This Row],[Vehicle speed in m/s]]*60)/(2*3.14*Table5[[#This Row],[Tyre radius]])</f>
        <v>145.38005907770889</v>
      </c>
      <c r="AA66">
        <f>Table5[[#This Row],[Wheel speed]]*Table5[[#This Row],[Final drive ratio ]]</f>
        <v>1163.0404726216711</v>
      </c>
      <c r="AB66" s="11">
        <f>(2*3.14*Table5[[#This Row],[Motor speed]]*Table5[[#This Row],[Motor torque]])/(60*1000)/Table5[[#This Row],[Overall efficiency of enery conversion ]]</f>
        <v>-3.5408196269739647</v>
      </c>
      <c r="AC66">
        <v>430</v>
      </c>
      <c r="AD66" s="20">
        <f>Table5[[#This Row],[Total elapsed time]]-B65</f>
        <v>1</v>
      </c>
      <c r="AE66" s="20">
        <f>(Table5[[#This Row],[Motor power]]*1000)*Table5[[#This Row],[Acceleration delT 1 second ]]</f>
        <v>-3540.8196269739647</v>
      </c>
      <c r="AF66" s="20">
        <f>Table5[[#This Row],[Etotal]]/3600</f>
        <v>-0.98356100749276798</v>
      </c>
      <c r="AG66" s="21">
        <f>Table5[[#This Row],[Average energy consumption]]/96</f>
        <v>-1.0245427161383E-2</v>
      </c>
      <c r="AH66" s="20"/>
      <c r="AI66" s="20"/>
    </row>
    <row r="67" spans="2:35">
      <c r="B67" s="14">
        <v>64</v>
      </c>
      <c r="C67" s="7">
        <v>12.1</v>
      </c>
      <c r="D67" s="9">
        <v>-0.72</v>
      </c>
      <c r="E67">
        <v>1500</v>
      </c>
      <c r="F67">
        <v>80</v>
      </c>
      <c r="G67">
        <f t="shared" si="0"/>
        <v>1580</v>
      </c>
      <c r="H67">
        <v>9.81</v>
      </c>
      <c r="I67" s="10">
        <v>0</v>
      </c>
      <c r="J67" s="10">
        <v>0</v>
      </c>
      <c r="K67">
        <f t="shared" si="1"/>
        <v>-1137.5999999999999</v>
      </c>
      <c r="L67">
        <v>1.4999999999999999E-2</v>
      </c>
      <c r="M67">
        <f t="shared" si="2"/>
        <v>365.20543359083308</v>
      </c>
      <c r="N67">
        <v>1.204</v>
      </c>
      <c r="O67">
        <v>1.52</v>
      </c>
      <c r="P67">
        <v>2.52</v>
      </c>
      <c r="Q67">
        <f t="shared" si="3"/>
        <v>3.3611111111111112</v>
      </c>
      <c r="R67">
        <f t="shared" si="4"/>
        <v>26.049917911111113</v>
      </c>
      <c r="S67">
        <f t="shared" si="5"/>
        <v>-746.34464849805568</v>
      </c>
      <c r="T67" s="11">
        <f t="shared" si="6"/>
        <v>-2.5085472907851316</v>
      </c>
      <c r="U67">
        <v>0.26834999999999998</v>
      </c>
      <c r="V67">
        <f>Table5[[#This Row],[Total force ]]*Table5[[#This Row],[Tyre radius]]</f>
        <v>-200.28158642445322</v>
      </c>
      <c r="W67">
        <v>8</v>
      </c>
      <c r="X67">
        <v>0.92</v>
      </c>
      <c r="Y67">
        <f>Table5[[#This Row],[Wheel torque]]/Table5[[#This Row],[Final drive ratio ]]/Table5[[#This Row],[Overall efficiency of enery conversion ]]</f>
        <v>-27.212172068539839</v>
      </c>
      <c r="Z67">
        <f>(Table5[[#This Row],[Vehicle speed in m/s]]*60)/(2*3.14*Table5[[#This Row],[Tyre radius]])</f>
        <v>119.66657924083522</v>
      </c>
      <c r="AA67">
        <f>Table5[[#This Row],[Wheel speed]]*Table5[[#This Row],[Final drive ratio ]]</f>
        <v>957.33263392668175</v>
      </c>
      <c r="AB67" s="11">
        <f>(2*3.14*Table5[[#This Row],[Motor speed]]*Table5[[#This Row],[Motor torque]])/(60*1000)/Table5[[#This Row],[Overall efficiency of enery conversion ]]</f>
        <v>-2.9637846063151363</v>
      </c>
      <c r="AC67">
        <v>430</v>
      </c>
      <c r="AD67" s="20">
        <f>Table5[[#This Row],[Total elapsed time]]-B66</f>
        <v>1</v>
      </c>
      <c r="AE67" s="20">
        <f>(Table5[[#This Row],[Motor power]]*1000)*Table5[[#This Row],[Acceleration delT 1 second ]]</f>
        <v>-2963.7846063151364</v>
      </c>
      <c r="AF67" s="20">
        <f>Table5[[#This Row],[Etotal]]/3600</f>
        <v>-0.82327350175420455</v>
      </c>
      <c r="AG67" s="21">
        <f>Table5[[#This Row],[Average energy consumption]]/96</f>
        <v>-8.5757656432729635E-3</v>
      </c>
      <c r="AH67" s="20"/>
      <c r="AI67" s="20"/>
    </row>
    <row r="68" spans="2:35">
      <c r="B68" s="14">
        <v>65</v>
      </c>
      <c r="C68" s="7">
        <v>9.5</v>
      </c>
      <c r="D68" s="9">
        <v>-0.76</v>
      </c>
      <c r="E68">
        <v>1500</v>
      </c>
      <c r="F68">
        <v>80</v>
      </c>
      <c r="G68">
        <f t="shared" ref="G68:G131" si="7">E68+F68</f>
        <v>1580</v>
      </c>
      <c r="H68">
        <v>9.81</v>
      </c>
      <c r="I68" s="10">
        <v>0</v>
      </c>
      <c r="J68" s="10">
        <v>0</v>
      </c>
      <c r="K68">
        <f t="shared" ref="K68:K131" si="8">G68*D68</f>
        <v>-1200.8</v>
      </c>
      <c r="L68">
        <v>1.4999999999999999E-2</v>
      </c>
      <c r="M68">
        <f t="shared" ref="M68:M131" si="9">G68*H68*L68*ACOS(I68)</f>
        <v>365.20543359083308</v>
      </c>
      <c r="N68">
        <v>1.204</v>
      </c>
      <c r="O68">
        <v>1.52</v>
      </c>
      <c r="P68">
        <v>2.52</v>
      </c>
      <c r="Q68">
        <f t="shared" ref="Q68:Q131" si="10">C68*(5/18)</f>
        <v>2.6388888888888888</v>
      </c>
      <c r="R68">
        <f t="shared" ref="R68:R131" si="11">(Q68*P68*O68*N68*Q68)/2</f>
        <v>16.057681111111112</v>
      </c>
      <c r="S68">
        <f t="shared" ref="S68:S131" si="12">R68+M68+K68+J68</f>
        <v>-819.53688529805572</v>
      </c>
      <c r="T68" s="11">
        <f t="shared" ref="T68:T131" si="13">(S68*Q68)/1000</f>
        <v>-2.1626667806476472</v>
      </c>
      <c r="U68">
        <v>0.26834999999999998</v>
      </c>
      <c r="V68">
        <f>Table5[[#This Row],[Total force ]]*Table5[[#This Row],[Tyre radius]]</f>
        <v>-219.92272316973325</v>
      </c>
      <c r="W68">
        <v>8</v>
      </c>
      <c r="X68">
        <v>0.92</v>
      </c>
      <c r="Y68">
        <f>Table5[[#This Row],[Wheel torque]]/Table5[[#This Row],[Final drive ratio ]]/Table5[[#This Row],[Overall efficiency of enery conversion ]]</f>
        <v>-29.880804778496362</v>
      </c>
      <c r="Z68">
        <f>(Table5[[#This Row],[Vehicle speed in m/s]]*60)/(2*3.14*Table5[[#This Row],[Tyre radius]])</f>
        <v>93.953099403961545</v>
      </c>
      <c r="AA68">
        <f>Table5[[#This Row],[Wheel speed]]*Table5[[#This Row],[Final drive ratio ]]</f>
        <v>751.62479523169236</v>
      </c>
      <c r="AB68" s="11">
        <f>(2*3.14*Table5[[#This Row],[Motor speed]]*Table5[[#This Row],[Motor torque]])/(60*1000)/Table5[[#This Row],[Overall efficiency of enery conversion ]]</f>
        <v>-2.5551356104060101</v>
      </c>
      <c r="AC68">
        <v>430</v>
      </c>
      <c r="AD68" s="20">
        <f>Table5[[#This Row],[Total elapsed time]]-B67</f>
        <v>1</v>
      </c>
      <c r="AE68" s="20">
        <f>(Table5[[#This Row],[Motor power]]*1000)*Table5[[#This Row],[Acceleration delT 1 second ]]</f>
        <v>-2555.1356104060101</v>
      </c>
      <c r="AF68" s="20">
        <f>Table5[[#This Row],[Etotal]]/3600</f>
        <v>-0.70975989177944721</v>
      </c>
      <c r="AG68" s="21">
        <f>Table5[[#This Row],[Average energy consumption]]/96</f>
        <v>-7.3933322060359087E-3</v>
      </c>
      <c r="AH68" s="20"/>
      <c r="AI68" s="20"/>
    </row>
    <row r="69" spans="2:35">
      <c r="B69" s="14">
        <v>66</v>
      </c>
      <c r="C69" s="7">
        <v>6.6</v>
      </c>
      <c r="D69" s="9">
        <v>-0.75</v>
      </c>
      <c r="E69">
        <v>1500</v>
      </c>
      <c r="F69">
        <v>80</v>
      </c>
      <c r="G69">
        <f t="shared" si="7"/>
        <v>1580</v>
      </c>
      <c r="H69">
        <v>9.81</v>
      </c>
      <c r="I69" s="10">
        <v>0</v>
      </c>
      <c r="J69" s="10">
        <v>0</v>
      </c>
      <c r="K69">
        <f t="shared" si="8"/>
        <v>-1185</v>
      </c>
      <c r="L69">
        <v>1.4999999999999999E-2</v>
      </c>
      <c r="M69">
        <f t="shared" si="9"/>
        <v>365.20543359083308</v>
      </c>
      <c r="N69">
        <v>1.204</v>
      </c>
      <c r="O69">
        <v>1.52</v>
      </c>
      <c r="P69">
        <v>2.52</v>
      </c>
      <c r="Q69">
        <f t="shared" si="10"/>
        <v>1.8333333333333333</v>
      </c>
      <c r="R69">
        <f t="shared" si="11"/>
        <v>7.7503887999999996</v>
      </c>
      <c r="S69">
        <f t="shared" si="12"/>
        <v>-812.04417760916692</v>
      </c>
      <c r="T69" s="11">
        <f t="shared" si="13"/>
        <v>-1.4887476589501394</v>
      </c>
      <c r="U69">
        <v>0.26834999999999998</v>
      </c>
      <c r="V69">
        <f>Table5[[#This Row],[Total force ]]*Table5[[#This Row],[Tyre radius]]</f>
        <v>-217.91205506141992</v>
      </c>
      <c r="W69">
        <v>8</v>
      </c>
      <c r="X69">
        <v>0.92</v>
      </c>
      <c r="Y69">
        <f>Table5[[#This Row],[Wheel torque]]/Table5[[#This Row],[Final drive ratio ]]/Table5[[#This Row],[Overall efficiency of enery conversion ]]</f>
        <v>-29.607616176823356</v>
      </c>
      <c r="Z69">
        <f>(Table5[[#This Row],[Vehicle speed in m/s]]*60)/(2*3.14*Table5[[#This Row],[Tyre radius]])</f>
        <v>65.272679585910126</v>
      </c>
      <c r="AA69">
        <f>Table5[[#This Row],[Wheel speed]]*Table5[[#This Row],[Final drive ratio ]]</f>
        <v>522.18143668728101</v>
      </c>
      <c r="AB69" s="11">
        <f>(2*3.14*Table5[[#This Row],[Motor speed]]*Table5[[#This Row],[Motor torque]])/(60*1000)/Table5[[#This Row],[Overall efficiency of enery conversion ]]</f>
        <v>-1.7589173664344746</v>
      </c>
      <c r="AC69">
        <v>430</v>
      </c>
      <c r="AD69" s="20">
        <f>Table5[[#This Row],[Total elapsed time]]-B68</f>
        <v>1</v>
      </c>
      <c r="AE69" s="20">
        <f>(Table5[[#This Row],[Motor power]]*1000)*Table5[[#This Row],[Acceleration delT 1 second ]]</f>
        <v>-1758.9173664344746</v>
      </c>
      <c r="AF69" s="20">
        <f>Table5[[#This Row],[Etotal]]/3600</f>
        <v>-0.48858815734290961</v>
      </c>
      <c r="AG69" s="21">
        <f>Table5[[#This Row],[Average energy consumption]]/96</f>
        <v>-5.0894599723219748E-3</v>
      </c>
      <c r="AH69" s="20"/>
      <c r="AI69" s="20"/>
    </row>
    <row r="70" spans="2:35">
      <c r="B70" s="14">
        <v>67</v>
      </c>
      <c r="C70" s="7">
        <v>4.0999999999999996</v>
      </c>
      <c r="D70" s="9">
        <v>-0.92</v>
      </c>
      <c r="E70">
        <v>1500</v>
      </c>
      <c r="F70">
        <v>80</v>
      </c>
      <c r="G70">
        <f t="shared" si="7"/>
        <v>1580</v>
      </c>
      <c r="H70">
        <v>9.81</v>
      </c>
      <c r="I70" s="10">
        <v>0</v>
      </c>
      <c r="J70" s="10">
        <v>0</v>
      </c>
      <c r="K70">
        <f t="shared" si="8"/>
        <v>-1453.6000000000001</v>
      </c>
      <c r="L70">
        <v>1.4999999999999999E-2</v>
      </c>
      <c r="M70">
        <f t="shared" si="9"/>
        <v>365.20543359083308</v>
      </c>
      <c r="N70">
        <v>1.204</v>
      </c>
      <c r="O70">
        <v>1.52</v>
      </c>
      <c r="P70">
        <v>2.52</v>
      </c>
      <c r="Q70">
        <f t="shared" si="10"/>
        <v>1.1388888888888888</v>
      </c>
      <c r="R70">
        <f t="shared" si="11"/>
        <v>2.9909099111111108</v>
      </c>
      <c r="S70">
        <f t="shared" si="12"/>
        <v>-1085.4036564980561</v>
      </c>
      <c r="T70" s="11">
        <f t="shared" si="13"/>
        <v>-1.2361541643450082</v>
      </c>
      <c r="U70">
        <v>0.26834999999999998</v>
      </c>
      <c r="V70">
        <f>Table5[[#This Row],[Total force ]]*Table5[[#This Row],[Tyre radius]]</f>
        <v>-291.26807122125331</v>
      </c>
      <c r="W70">
        <v>8</v>
      </c>
      <c r="X70">
        <v>0.92</v>
      </c>
      <c r="Y70">
        <f>Table5[[#This Row],[Wheel torque]]/Table5[[#This Row],[Final drive ratio ]]/Table5[[#This Row],[Overall efficiency of enery conversion ]]</f>
        <v>-39.574466198539852</v>
      </c>
      <c r="Z70">
        <f>(Table5[[#This Row],[Vehicle speed in m/s]]*60)/(2*3.14*Table5[[#This Row],[Tyre radius]])</f>
        <v>40.548179742762343</v>
      </c>
      <c r="AA70">
        <f>Table5[[#This Row],[Wheel speed]]*Table5[[#This Row],[Final drive ratio ]]</f>
        <v>324.38543794209875</v>
      </c>
      <c r="AB70" s="11">
        <f>(2*3.14*Table5[[#This Row],[Motor speed]]*Table5[[#This Row],[Motor torque]])/(60*1000)/Table5[[#This Row],[Overall efficiency of enery conversion ]]</f>
        <v>-1.4604845987062949</v>
      </c>
      <c r="AC70">
        <v>430</v>
      </c>
      <c r="AD70" s="20">
        <f>Table5[[#This Row],[Total elapsed time]]-B69</f>
        <v>1</v>
      </c>
      <c r="AE70" s="20">
        <f>(Table5[[#This Row],[Motor power]]*1000)*Table5[[#This Row],[Acceleration delT 1 second ]]</f>
        <v>-1460.4845987062949</v>
      </c>
      <c r="AF70" s="20">
        <f>Table5[[#This Row],[Etotal]]/3600</f>
        <v>-0.40569016630730415</v>
      </c>
      <c r="AG70" s="21">
        <f>Table5[[#This Row],[Average energy consumption]]/96</f>
        <v>-4.2259392323677515E-3</v>
      </c>
      <c r="AH70" s="20"/>
      <c r="AI70" s="20"/>
    </row>
    <row r="71" spans="2:35">
      <c r="B71" s="14">
        <v>68</v>
      </c>
      <c r="C71" s="7">
        <v>0</v>
      </c>
      <c r="D71" s="9">
        <v>-0.56999999999999995</v>
      </c>
      <c r="E71">
        <v>1500</v>
      </c>
      <c r="F71">
        <v>80</v>
      </c>
      <c r="G71">
        <f t="shared" si="7"/>
        <v>1580</v>
      </c>
      <c r="H71">
        <v>9.81</v>
      </c>
      <c r="I71" s="10">
        <v>0</v>
      </c>
      <c r="J71" s="10">
        <v>0</v>
      </c>
      <c r="K71">
        <f t="shared" si="8"/>
        <v>-900.59999999999991</v>
      </c>
      <c r="L71">
        <v>1.4999999999999999E-2</v>
      </c>
      <c r="M71">
        <f t="shared" si="9"/>
        <v>365.20543359083308</v>
      </c>
      <c r="N71">
        <v>1.204</v>
      </c>
      <c r="O71">
        <v>1.52</v>
      </c>
      <c r="P71">
        <v>2.52</v>
      </c>
      <c r="Q71">
        <f t="shared" si="10"/>
        <v>0</v>
      </c>
      <c r="R71">
        <f t="shared" si="11"/>
        <v>0</v>
      </c>
      <c r="S71">
        <f t="shared" si="12"/>
        <v>-535.39456640916683</v>
      </c>
      <c r="T71" s="11">
        <f t="shared" si="13"/>
        <v>0</v>
      </c>
      <c r="U71">
        <v>0.26834999999999998</v>
      </c>
      <c r="V71">
        <f>Table5[[#This Row],[Total force ]]*Table5[[#This Row],[Tyre radius]]</f>
        <v>-143.6731318958999</v>
      </c>
      <c r="W71">
        <v>8</v>
      </c>
      <c r="X71">
        <v>0.92</v>
      </c>
      <c r="Y71">
        <f>Table5[[#This Row],[Wheel torque]]/Table5[[#This Row],[Final drive ratio ]]/Table5[[#This Row],[Overall efficiency of enery conversion ]]</f>
        <v>-19.520805964116832</v>
      </c>
      <c r="Z71">
        <f>(Table5[[#This Row],[Vehicle speed in m/s]]*60)/(2*3.14*Table5[[#This Row],[Tyre radius]])</f>
        <v>0</v>
      </c>
      <c r="AA71">
        <f>Table5[[#This Row],[Wheel speed]]*Table5[[#This Row],[Final drive ratio ]]</f>
        <v>0</v>
      </c>
      <c r="AB71" s="11">
        <f>(2*3.14*Table5[[#This Row],[Motor speed]]*Table5[[#This Row],[Motor torque]])/(60*1000)/Table5[[#This Row],[Overall efficiency of enery conversion ]]</f>
        <v>0</v>
      </c>
      <c r="AC71">
        <v>430</v>
      </c>
      <c r="AD71" s="20">
        <f>Table5[[#This Row],[Total elapsed time]]-B70</f>
        <v>1</v>
      </c>
      <c r="AE71" s="20">
        <f>(Table5[[#This Row],[Motor power]]*1000)*Table5[[#This Row],[Acceleration delT 1 second ]]</f>
        <v>0</v>
      </c>
      <c r="AF71" s="20">
        <f>Table5[[#This Row],[Etotal]]/3600</f>
        <v>0</v>
      </c>
      <c r="AG71" s="21">
        <f>Table5[[#This Row],[Average energy consumption]]/96</f>
        <v>0</v>
      </c>
      <c r="AH71" s="20"/>
      <c r="AI71" s="20"/>
    </row>
    <row r="72" spans="2:35">
      <c r="B72" s="14">
        <v>69</v>
      </c>
      <c r="C72" s="7">
        <v>0</v>
      </c>
      <c r="D72" s="9">
        <v>0</v>
      </c>
      <c r="E72">
        <v>1500</v>
      </c>
      <c r="F72">
        <v>80</v>
      </c>
      <c r="G72">
        <f t="shared" si="7"/>
        <v>1580</v>
      </c>
      <c r="H72">
        <v>9.81</v>
      </c>
      <c r="I72" s="10">
        <v>0</v>
      </c>
      <c r="J72" s="10">
        <v>0</v>
      </c>
      <c r="K72">
        <f t="shared" si="8"/>
        <v>0</v>
      </c>
      <c r="L72">
        <v>1.4999999999999999E-2</v>
      </c>
      <c r="M72">
        <f t="shared" si="9"/>
        <v>365.20543359083308</v>
      </c>
      <c r="N72">
        <v>1.204</v>
      </c>
      <c r="O72">
        <v>1.52</v>
      </c>
      <c r="P72">
        <v>2.52</v>
      </c>
      <c r="Q72">
        <f t="shared" si="10"/>
        <v>0</v>
      </c>
      <c r="R72">
        <f t="shared" si="11"/>
        <v>0</v>
      </c>
      <c r="S72">
        <f t="shared" si="12"/>
        <v>365.20543359083308</v>
      </c>
      <c r="T72" s="11">
        <f t="shared" si="13"/>
        <v>0</v>
      </c>
      <c r="U72">
        <v>0.26834999999999998</v>
      </c>
      <c r="V72">
        <f>Table5[[#This Row],[Total force ]]*Table5[[#This Row],[Tyre radius]]</f>
        <v>98.002878104100049</v>
      </c>
      <c r="W72">
        <v>8</v>
      </c>
      <c r="X72">
        <v>0.92</v>
      </c>
      <c r="Y72">
        <f>Table5[[#This Row],[Wheel torque]]/Table5[[#This Row],[Final drive ratio ]]/Table5[[#This Row],[Overall efficiency of enery conversion ]]</f>
        <v>13.315608438057071</v>
      </c>
      <c r="Z72">
        <f>(Table5[[#This Row],[Vehicle speed in m/s]]*60)/(2*3.14*Table5[[#This Row],[Tyre radius]])</f>
        <v>0</v>
      </c>
      <c r="AA72">
        <f>Table5[[#This Row],[Wheel speed]]*Table5[[#This Row],[Final drive ratio ]]</f>
        <v>0</v>
      </c>
      <c r="AB72" s="11">
        <f>(2*3.14*Table5[[#This Row],[Motor speed]]*Table5[[#This Row],[Motor torque]])/(60*1000)/Table5[[#This Row],[Overall efficiency of enery conversion ]]</f>
        <v>0</v>
      </c>
      <c r="AC72">
        <v>430</v>
      </c>
      <c r="AD72" s="20">
        <f>Table5[[#This Row],[Total elapsed time]]-B71</f>
        <v>1</v>
      </c>
      <c r="AE72" s="20">
        <f>(Table5[[#This Row],[Motor power]]*1000)*Table5[[#This Row],[Acceleration delT 1 second ]]</f>
        <v>0</v>
      </c>
      <c r="AF72" s="20">
        <f>Table5[[#This Row],[Etotal]]/3600</f>
        <v>0</v>
      </c>
      <c r="AG72" s="21">
        <f>Table5[[#This Row],[Average energy consumption]]/96</f>
        <v>0</v>
      </c>
      <c r="AH72" s="20"/>
      <c r="AI72" s="20"/>
    </row>
    <row r="73" spans="2:35">
      <c r="B73" s="14">
        <v>70</v>
      </c>
      <c r="C73" s="7">
        <v>0</v>
      </c>
      <c r="D73" s="9">
        <v>0</v>
      </c>
      <c r="E73">
        <v>1500</v>
      </c>
      <c r="F73">
        <v>80</v>
      </c>
      <c r="G73">
        <f t="shared" si="7"/>
        <v>1580</v>
      </c>
      <c r="H73">
        <v>9.81</v>
      </c>
      <c r="I73" s="10">
        <v>0</v>
      </c>
      <c r="J73" s="10">
        <v>0</v>
      </c>
      <c r="K73">
        <f t="shared" si="8"/>
        <v>0</v>
      </c>
      <c r="L73">
        <v>1.4999999999999999E-2</v>
      </c>
      <c r="M73">
        <f t="shared" si="9"/>
        <v>365.20543359083308</v>
      </c>
      <c r="N73">
        <v>1.204</v>
      </c>
      <c r="O73">
        <v>1.52</v>
      </c>
      <c r="P73">
        <v>2.52</v>
      </c>
      <c r="Q73">
        <f t="shared" si="10"/>
        <v>0</v>
      </c>
      <c r="R73">
        <f t="shared" si="11"/>
        <v>0</v>
      </c>
      <c r="S73">
        <f t="shared" si="12"/>
        <v>365.20543359083308</v>
      </c>
      <c r="T73" s="11">
        <f t="shared" si="13"/>
        <v>0</v>
      </c>
      <c r="U73">
        <v>0.26834999999999998</v>
      </c>
      <c r="V73">
        <f>Table5[[#This Row],[Total force ]]*Table5[[#This Row],[Tyre radius]]</f>
        <v>98.002878104100049</v>
      </c>
      <c r="W73">
        <v>8</v>
      </c>
      <c r="X73">
        <v>0.92</v>
      </c>
      <c r="Y73">
        <f>Table5[[#This Row],[Wheel torque]]/Table5[[#This Row],[Final drive ratio ]]/Table5[[#This Row],[Overall efficiency of enery conversion ]]</f>
        <v>13.315608438057071</v>
      </c>
      <c r="Z73">
        <f>(Table5[[#This Row],[Vehicle speed in m/s]]*60)/(2*3.14*Table5[[#This Row],[Tyre radius]])</f>
        <v>0</v>
      </c>
      <c r="AA73">
        <f>Table5[[#This Row],[Wheel speed]]*Table5[[#This Row],[Final drive ratio ]]</f>
        <v>0</v>
      </c>
      <c r="AB73" s="11">
        <f>(2*3.14*Table5[[#This Row],[Motor speed]]*Table5[[#This Row],[Motor torque]])/(60*1000)/Table5[[#This Row],[Overall efficiency of enery conversion ]]</f>
        <v>0</v>
      </c>
      <c r="AC73">
        <v>430</v>
      </c>
      <c r="AD73" s="20">
        <f>Table5[[#This Row],[Total elapsed time]]-B72</f>
        <v>1</v>
      </c>
      <c r="AE73" s="20">
        <f>(Table5[[#This Row],[Motor power]]*1000)*Table5[[#This Row],[Acceleration delT 1 second ]]</f>
        <v>0</v>
      </c>
      <c r="AF73" s="20">
        <f>Table5[[#This Row],[Etotal]]/3600</f>
        <v>0</v>
      </c>
      <c r="AG73" s="21">
        <f>Table5[[#This Row],[Average energy consumption]]/96</f>
        <v>0</v>
      </c>
      <c r="AH73" s="20"/>
      <c r="AI73" s="20"/>
    </row>
    <row r="74" spans="2:35">
      <c r="B74" s="14">
        <v>71</v>
      </c>
      <c r="C74" s="7">
        <v>0</v>
      </c>
      <c r="D74" s="9">
        <v>0</v>
      </c>
      <c r="E74">
        <v>1500</v>
      </c>
      <c r="F74">
        <v>80</v>
      </c>
      <c r="G74">
        <f t="shared" si="7"/>
        <v>1580</v>
      </c>
      <c r="H74">
        <v>9.81</v>
      </c>
      <c r="I74" s="10">
        <v>0</v>
      </c>
      <c r="J74" s="10">
        <v>0</v>
      </c>
      <c r="K74">
        <f t="shared" si="8"/>
        <v>0</v>
      </c>
      <c r="L74">
        <v>1.4999999999999999E-2</v>
      </c>
      <c r="M74">
        <f t="shared" si="9"/>
        <v>365.20543359083308</v>
      </c>
      <c r="N74">
        <v>1.204</v>
      </c>
      <c r="O74">
        <v>1.52</v>
      </c>
      <c r="P74">
        <v>2.52</v>
      </c>
      <c r="Q74">
        <f t="shared" si="10"/>
        <v>0</v>
      </c>
      <c r="R74">
        <f t="shared" si="11"/>
        <v>0</v>
      </c>
      <c r="S74">
        <f t="shared" si="12"/>
        <v>365.20543359083308</v>
      </c>
      <c r="T74" s="11">
        <f t="shared" si="13"/>
        <v>0</v>
      </c>
      <c r="U74">
        <v>0.26834999999999998</v>
      </c>
      <c r="V74">
        <f>Table5[[#This Row],[Total force ]]*Table5[[#This Row],[Tyre radius]]</f>
        <v>98.002878104100049</v>
      </c>
      <c r="W74">
        <v>8</v>
      </c>
      <c r="X74">
        <v>0.92</v>
      </c>
      <c r="Y74">
        <f>Table5[[#This Row],[Wheel torque]]/Table5[[#This Row],[Final drive ratio ]]/Table5[[#This Row],[Overall efficiency of enery conversion ]]</f>
        <v>13.315608438057071</v>
      </c>
      <c r="Z74">
        <f>(Table5[[#This Row],[Vehicle speed in m/s]]*60)/(2*3.14*Table5[[#This Row],[Tyre radius]])</f>
        <v>0</v>
      </c>
      <c r="AA74">
        <f>Table5[[#This Row],[Wheel speed]]*Table5[[#This Row],[Final drive ratio ]]</f>
        <v>0</v>
      </c>
      <c r="AB74" s="11">
        <f>(2*3.14*Table5[[#This Row],[Motor speed]]*Table5[[#This Row],[Motor torque]])/(60*1000)/Table5[[#This Row],[Overall efficiency of enery conversion ]]</f>
        <v>0</v>
      </c>
      <c r="AC74">
        <v>430</v>
      </c>
      <c r="AD74" s="20">
        <f>Table5[[#This Row],[Total elapsed time]]-B73</f>
        <v>1</v>
      </c>
      <c r="AE74" s="20">
        <f>(Table5[[#This Row],[Motor power]]*1000)*Table5[[#This Row],[Acceleration delT 1 second ]]</f>
        <v>0</v>
      </c>
      <c r="AF74" s="20">
        <f>Table5[[#This Row],[Etotal]]/3600</f>
        <v>0</v>
      </c>
      <c r="AG74" s="21">
        <f>Table5[[#This Row],[Average energy consumption]]/96</f>
        <v>0</v>
      </c>
      <c r="AH74" s="20"/>
      <c r="AI74" s="20"/>
    </row>
    <row r="75" spans="2:35">
      <c r="B75" s="14">
        <v>72</v>
      </c>
      <c r="C75" s="7">
        <v>0</v>
      </c>
      <c r="D75" s="9">
        <v>0</v>
      </c>
      <c r="E75">
        <v>1500</v>
      </c>
      <c r="F75">
        <v>80</v>
      </c>
      <c r="G75">
        <f t="shared" si="7"/>
        <v>1580</v>
      </c>
      <c r="H75">
        <v>9.81</v>
      </c>
      <c r="I75" s="10">
        <v>0</v>
      </c>
      <c r="J75" s="10">
        <v>0</v>
      </c>
      <c r="K75">
        <f t="shared" si="8"/>
        <v>0</v>
      </c>
      <c r="L75">
        <v>1.4999999999999999E-2</v>
      </c>
      <c r="M75">
        <f t="shared" si="9"/>
        <v>365.20543359083308</v>
      </c>
      <c r="N75">
        <v>1.204</v>
      </c>
      <c r="O75">
        <v>1.52</v>
      </c>
      <c r="P75">
        <v>2.52</v>
      </c>
      <c r="Q75">
        <f t="shared" si="10"/>
        <v>0</v>
      </c>
      <c r="R75">
        <f t="shared" si="11"/>
        <v>0</v>
      </c>
      <c r="S75">
        <f t="shared" si="12"/>
        <v>365.20543359083308</v>
      </c>
      <c r="T75" s="11">
        <f t="shared" si="13"/>
        <v>0</v>
      </c>
      <c r="U75">
        <v>0.26834999999999998</v>
      </c>
      <c r="V75">
        <f>Table5[[#This Row],[Total force ]]*Table5[[#This Row],[Tyre radius]]</f>
        <v>98.002878104100049</v>
      </c>
      <c r="W75">
        <v>8</v>
      </c>
      <c r="X75">
        <v>0.92</v>
      </c>
      <c r="Y75">
        <f>Table5[[#This Row],[Wheel torque]]/Table5[[#This Row],[Final drive ratio ]]/Table5[[#This Row],[Overall efficiency of enery conversion ]]</f>
        <v>13.315608438057071</v>
      </c>
      <c r="Z75">
        <f>(Table5[[#This Row],[Vehicle speed in m/s]]*60)/(2*3.14*Table5[[#This Row],[Tyre radius]])</f>
        <v>0</v>
      </c>
      <c r="AA75">
        <f>Table5[[#This Row],[Wheel speed]]*Table5[[#This Row],[Final drive ratio ]]</f>
        <v>0</v>
      </c>
      <c r="AB75" s="11">
        <f>(2*3.14*Table5[[#This Row],[Motor speed]]*Table5[[#This Row],[Motor torque]])/(60*1000)/Table5[[#This Row],[Overall efficiency of enery conversion ]]</f>
        <v>0</v>
      </c>
      <c r="AC75">
        <v>430</v>
      </c>
      <c r="AD75" s="20">
        <f>Table5[[#This Row],[Total elapsed time]]-B74</f>
        <v>1</v>
      </c>
      <c r="AE75" s="20">
        <f>(Table5[[#This Row],[Motor power]]*1000)*Table5[[#This Row],[Acceleration delT 1 second ]]</f>
        <v>0</v>
      </c>
      <c r="AF75" s="20">
        <f>Table5[[#This Row],[Etotal]]/3600</f>
        <v>0</v>
      </c>
      <c r="AG75" s="21">
        <f>Table5[[#This Row],[Average energy consumption]]/96</f>
        <v>0</v>
      </c>
      <c r="AH75" s="20"/>
      <c r="AI75" s="20"/>
    </row>
    <row r="76" spans="2:35">
      <c r="B76" s="14">
        <v>73</v>
      </c>
      <c r="C76" s="7">
        <v>0</v>
      </c>
      <c r="D76" s="9">
        <v>0</v>
      </c>
      <c r="E76">
        <v>1500</v>
      </c>
      <c r="F76">
        <v>80</v>
      </c>
      <c r="G76">
        <f t="shared" si="7"/>
        <v>1580</v>
      </c>
      <c r="H76">
        <v>9.81</v>
      </c>
      <c r="I76" s="10">
        <v>0</v>
      </c>
      <c r="J76" s="10">
        <v>0</v>
      </c>
      <c r="K76">
        <f t="shared" si="8"/>
        <v>0</v>
      </c>
      <c r="L76">
        <v>1.4999999999999999E-2</v>
      </c>
      <c r="M76">
        <f t="shared" si="9"/>
        <v>365.20543359083308</v>
      </c>
      <c r="N76">
        <v>1.204</v>
      </c>
      <c r="O76">
        <v>1.52</v>
      </c>
      <c r="P76">
        <v>2.52</v>
      </c>
      <c r="Q76">
        <f t="shared" si="10"/>
        <v>0</v>
      </c>
      <c r="R76">
        <f t="shared" si="11"/>
        <v>0</v>
      </c>
      <c r="S76">
        <f t="shared" si="12"/>
        <v>365.20543359083308</v>
      </c>
      <c r="T76" s="11">
        <f t="shared" si="13"/>
        <v>0</v>
      </c>
      <c r="U76">
        <v>0.26834999999999998</v>
      </c>
      <c r="V76">
        <f>Table5[[#This Row],[Total force ]]*Table5[[#This Row],[Tyre radius]]</f>
        <v>98.002878104100049</v>
      </c>
      <c r="W76">
        <v>8</v>
      </c>
      <c r="X76">
        <v>0.92</v>
      </c>
      <c r="Y76">
        <f>Table5[[#This Row],[Wheel torque]]/Table5[[#This Row],[Final drive ratio ]]/Table5[[#This Row],[Overall efficiency of enery conversion ]]</f>
        <v>13.315608438057071</v>
      </c>
      <c r="Z76">
        <f>(Table5[[#This Row],[Vehicle speed in m/s]]*60)/(2*3.14*Table5[[#This Row],[Tyre radius]])</f>
        <v>0</v>
      </c>
      <c r="AA76">
        <f>Table5[[#This Row],[Wheel speed]]*Table5[[#This Row],[Final drive ratio ]]</f>
        <v>0</v>
      </c>
      <c r="AB76" s="11">
        <f>(2*3.14*Table5[[#This Row],[Motor speed]]*Table5[[#This Row],[Motor torque]])/(60*1000)/Table5[[#This Row],[Overall efficiency of enery conversion ]]</f>
        <v>0</v>
      </c>
      <c r="AC76">
        <v>430</v>
      </c>
      <c r="AD76" s="20">
        <f>Table5[[#This Row],[Total elapsed time]]-B75</f>
        <v>1</v>
      </c>
      <c r="AE76" s="20">
        <f>(Table5[[#This Row],[Motor power]]*1000)*Table5[[#This Row],[Acceleration delT 1 second ]]</f>
        <v>0</v>
      </c>
      <c r="AF76" s="20">
        <f>Table5[[#This Row],[Etotal]]/3600</f>
        <v>0</v>
      </c>
      <c r="AG76" s="21">
        <f>Table5[[#This Row],[Average energy consumption]]/96</f>
        <v>0</v>
      </c>
      <c r="AH76" s="20"/>
      <c r="AI76" s="20"/>
    </row>
    <row r="77" spans="2:35">
      <c r="B77" s="14">
        <v>74</v>
      </c>
      <c r="C77" s="7">
        <v>0</v>
      </c>
      <c r="D77" s="9">
        <v>0</v>
      </c>
      <c r="E77">
        <v>1500</v>
      </c>
      <c r="F77">
        <v>80</v>
      </c>
      <c r="G77">
        <f t="shared" si="7"/>
        <v>1580</v>
      </c>
      <c r="H77">
        <v>9.81</v>
      </c>
      <c r="I77" s="10">
        <v>0</v>
      </c>
      <c r="J77" s="10">
        <v>0</v>
      </c>
      <c r="K77">
        <f t="shared" si="8"/>
        <v>0</v>
      </c>
      <c r="L77">
        <v>1.4999999999999999E-2</v>
      </c>
      <c r="M77">
        <f t="shared" si="9"/>
        <v>365.20543359083308</v>
      </c>
      <c r="N77">
        <v>1.204</v>
      </c>
      <c r="O77">
        <v>1.52</v>
      </c>
      <c r="P77">
        <v>2.52</v>
      </c>
      <c r="Q77">
        <f t="shared" si="10"/>
        <v>0</v>
      </c>
      <c r="R77">
        <f t="shared" si="11"/>
        <v>0</v>
      </c>
      <c r="S77">
        <f t="shared" si="12"/>
        <v>365.20543359083308</v>
      </c>
      <c r="T77" s="11">
        <f t="shared" si="13"/>
        <v>0</v>
      </c>
      <c r="U77">
        <v>0.26834999999999998</v>
      </c>
      <c r="V77">
        <f>Table5[[#This Row],[Total force ]]*Table5[[#This Row],[Tyre radius]]</f>
        <v>98.002878104100049</v>
      </c>
      <c r="W77">
        <v>8</v>
      </c>
      <c r="X77">
        <v>0.92</v>
      </c>
      <c r="Y77">
        <f>Table5[[#This Row],[Wheel torque]]/Table5[[#This Row],[Final drive ratio ]]/Table5[[#This Row],[Overall efficiency of enery conversion ]]</f>
        <v>13.315608438057071</v>
      </c>
      <c r="Z77">
        <f>(Table5[[#This Row],[Vehicle speed in m/s]]*60)/(2*3.14*Table5[[#This Row],[Tyre radius]])</f>
        <v>0</v>
      </c>
      <c r="AA77">
        <f>Table5[[#This Row],[Wheel speed]]*Table5[[#This Row],[Final drive ratio ]]</f>
        <v>0</v>
      </c>
      <c r="AB77" s="11">
        <f>(2*3.14*Table5[[#This Row],[Motor speed]]*Table5[[#This Row],[Motor torque]])/(60*1000)/Table5[[#This Row],[Overall efficiency of enery conversion ]]</f>
        <v>0</v>
      </c>
      <c r="AC77">
        <v>430</v>
      </c>
      <c r="AD77" s="20">
        <f>Table5[[#This Row],[Total elapsed time]]-B76</f>
        <v>1</v>
      </c>
      <c r="AE77" s="20">
        <f>(Table5[[#This Row],[Motor power]]*1000)*Table5[[#This Row],[Acceleration delT 1 second ]]</f>
        <v>0</v>
      </c>
      <c r="AF77" s="20">
        <f>Table5[[#This Row],[Etotal]]/3600</f>
        <v>0</v>
      </c>
      <c r="AG77" s="21">
        <f>Table5[[#This Row],[Average energy consumption]]/96</f>
        <v>0</v>
      </c>
      <c r="AH77" s="20"/>
      <c r="AI77" s="20"/>
    </row>
    <row r="78" spans="2:35">
      <c r="B78" s="14">
        <v>75</v>
      </c>
      <c r="C78" s="7">
        <v>0</v>
      </c>
      <c r="D78" s="9">
        <v>0</v>
      </c>
      <c r="E78">
        <v>1500</v>
      </c>
      <c r="F78">
        <v>80</v>
      </c>
      <c r="G78">
        <f t="shared" si="7"/>
        <v>1580</v>
      </c>
      <c r="H78">
        <v>9.81</v>
      </c>
      <c r="I78" s="10">
        <v>0</v>
      </c>
      <c r="J78" s="10">
        <v>0</v>
      </c>
      <c r="K78">
        <f t="shared" si="8"/>
        <v>0</v>
      </c>
      <c r="L78">
        <v>1.4999999999999999E-2</v>
      </c>
      <c r="M78">
        <f t="shared" si="9"/>
        <v>365.20543359083308</v>
      </c>
      <c r="N78">
        <v>1.204</v>
      </c>
      <c r="O78">
        <v>1.52</v>
      </c>
      <c r="P78">
        <v>2.52</v>
      </c>
      <c r="Q78">
        <f t="shared" si="10"/>
        <v>0</v>
      </c>
      <c r="R78">
        <f t="shared" si="11"/>
        <v>0</v>
      </c>
      <c r="S78">
        <f t="shared" si="12"/>
        <v>365.20543359083308</v>
      </c>
      <c r="T78" s="11">
        <f t="shared" si="13"/>
        <v>0</v>
      </c>
      <c r="U78">
        <v>0.26834999999999998</v>
      </c>
      <c r="V78">
        <f>Table5[[#This Row],[Total force ]]*Table5[[#This Row],[Tyre radius]]</f>
        <v>98.002878104100049</v>
      </c>
      <c r="W78">
        <v>8</v>
      </c>
      <c r="X78">
        <v>0.92</v>
      </c>
      <c r="Y78">
        <f>Table5[[#This Row],[Wheel torque]]/Table5[[#This Row],[Final drive ratio ]]/Table5[[#This Row],[Overall efficiency of enery conversion ]]</f>
        <v>13.315608438057071</v>
      </c>
      <c r="Z78">
        <f>(Table5[[#This Row],[Vehicle speed in m/s]]*60)/(2*3.14*Table5[[#This Row],[Tyre radius]])</f>
        <v>0</v>
      </c>
      <c r="AA78">
        <f>Table5[[#This Row],[Wheel speed]]*Table5[[#This Row],[Final drive ratio ]]</f>
        <v>0</v>
      </c>
      <c r="AB78" s="11">
        <f>(2*3.14*Table5[[#This Row],[Motor speed]]*Table5[[#This Row],[Motor torque]])/(60*1000)/Table5[[#This Row],[Overall efficiency of enery conversion ]]</f>
        <v>0</v>
      </c>
      <c r="AC78">
        <v>430</v>
      </c>
      <c r="AD78" s="20">
        <f>Table5[[#This Row],[Total elapsed time]]-B77</f>
        <v>1</v>
      </c>
      <c r="AE78" s="20">
        <f>(Table5[[#This Row],[Motor power]]*1000)*Table5[[#This Row],[Acceleration delT 1 second ]]</f>
        <v>0</v>
      </c>
      <c r="AF78" s="20">
        <f>Table5[[#This Row],[Etotal]]/3600</f>
        <v>0</v>
      </c>
      <c r="AG78" s="21">
        <f>Table5[[#This Row],[Average energy consumption]]/96</f>
        <v>0</v>
      </c>
      <c r="AH78" s="20"/>
      <c r="AI78" s="20"/>
    </row>
    <row r="79" spans="2:35">
      <c r="B79" s="14">
        <v>76</v>
      </c>
      <c r="C79" s="7">
        <v>0</v>
      </c>
      <c r="D79" s="9">
        <v>0</v>
      </c>
      <c r="E79">
        <v>1500</v>
      </c>
      <c r="F79">
        <v>80</v>
      </c>
      <c r="G79">
        <f t="shared" si="7"/>
        <v>1580</v>
      </c>
      <c r="H79">
        <v>9.81</v>
      </c>
      <c r="I79" s="10">
        <v>0</v>
      </c>
      <c r="J79" s="10">
        <v>0</v>
      </c>
      <c r="K79">
        <f t="shared" si="8"/>
        <v>0</v>
      </c>
      <c r="L79">
        <v>1.4999999999999999E-2</v>
      </c>
      <c r="M79">
        <f t="shared" si="9"/>
        <v>365.20543359083308</v>
      </c>
      <c r="N79">
        <v>1.204</v>
      </c>
      <c r="O79">
        <v>1.52</v>
      </c>
      <c r="P79">
        <v>2.52</v>
      </c>
      <c r="Q79">
        <f t="shared" si="10"/>
        <v>0</v>
      </c>
      <c r="R79">
        <f t="shared" si="11"/>
        <v>0</v>
      </c>
      <c r="S79">
        <f t="shared" si="12"/>
        <v>365.20543359083308</v>
      </c>
      <c r="T79" s="11">
        <f t="shared" si="13"/>
        <v>0</v>
      </c>
      <c r="U79">
        <v>0.26834999999999998</v>
      </c>
      <c r="V79">
        <f>Table5[[#This Row],[Total force ]]*Table5[[#This Row],[Tyre radius]]</f>
        <v>98.002878104100049</v>
      </c>
      <c r="W79">
        <v>8</v>
      </c>
      <c r="X79">
        <v>0.92</v>
      </c>
      <c r="Y79">
        <f>Table5[[#This Row],[Wheel torque]]/Table5[[#This Row],[Final drive ratio ]]/Table5[[#This Row],[Overall efficiency of enery conversion ]]</f>
        <v>13.315608438057071</v>
      </c>
      <c r="Z79">
        <f>(Table5[[#This Row],[Vehicle speed in m/s]]*60)/(2*3.14*Table5[[#This Row],[Tyre radius]])</f>
        <v>0</v>
      </c>
      <c r="AA79">
        <f>Table5[[#This Row],[Wheel speed]]*Table5[[#This Row],[Final drive ratio ]]</f>
        <v>0</v>
      </c>
      <c r="AB79" s="11">
        <f>(2*3.14*Table5[[#This Row],[Motor speed]]*Table5[[#This Row],[Motor torque]])/(60*1000)/Table5[[#This Row],[Overall efficiency of enery conversion ]]</f>
        <v>0</v>
      </c>
      <c r="AC79">
        <v>430</v>
      </c>
      <c r="AD79" s="20">
        <f>Table5[[#This Row],[Total elapsed time]]-B78</f>
        <v>1</v>
      </c>
      <c r="AE79" s="20">
        <f>(Table5[[#This Row],[Motor power]]*1000)*Table5[[#This Row],[Acceleration delT 1 second ]]</f>
        <v>0</v>
      </c>
      <c r="AF79" s="20">
        <f>Table5[[#This Row],[Etotal]]/3600</f>
        <v>0</v>
      </c>
      <c r="AG79" s="21">
        <f>Table5[[#This Row],[Average energy consumption]]/96</f>
        <v>0</v>
      </c>
      <c r="AH79" s="20"/>
      <c r="AI79" s="20"/>
    </row>
    <row r="80" spans="2:35">
      <c r="B80" s="14">
        <v>77</v>
      </c>
      <c r="C80" s="7">
        <v>0</v>
      </c>
      <c r="D80" s="9">
        <v>0</v>
      </c>
      <c r="E80">
        <v>1500</v>
      </c>
      <c r="F80">
        <v>80</v>
      </c>
      <c r="G80">
        <f t="shared" si="7"/>
        <v>1580</v>
      </c>
      <c r="H80">
        <v>9.81</v>
      </c>
      <c r="I80" s="10">
        <v>0</v>
      </c>
      <c r="J80" s="10">
        <v>0</v>
      </c>
      <c r="K80">
        <f t="shared" si="8"/>
        <v>0</v>
      </c>
      <c r="L80">
        <v>1.4999999999999999E-2</v>
      </c>
      <c r="M80">
        <f t="shared" si="9"/>
        <v>365.20543359083308</v>
      </c>
      <c r="N80">
        <v>1.204</v>
      </c>
      <c r="O80">
        <v>1.52</v>
      </c>
      <c r="P80">
        <v>2.52</v>
      </c>
      <c r="Q80">
        <f t="shared" si="10"/>
        <v>0</v>
      </c>
      <c r="R80">
        <f t="shared" si="11"/>
        <v>0</v>
      </c>
      <c r="S80">
        <f t="shared" si="12"/>
        <v>365.20543359083308</v>
      </c>
      <c r="T80" s="11">
        <f t="shared" si="13"/>
        <v>0</v>
      </c>
      <c r="U80">
        <v>0.26834999999999998</v>
      </c>
      <c r="V80">
        <f>Table5[[#This Row],[Total force ]]*Table5[[#This Row],[Tyre radius]]</f>
        <v>98.002878104100049</v>
      </c>
      <c r="W80">
        <v>8</v>
      </c>
      <c r="X80">
        <v>0.92</v>
      </c>
      <c r="Y80">
        <f>Table5[[#This Row],[Wheel torque]]/Table5[[#This Row],[Final drive ratio ]]/Table5[[#This Row],[Overall efficiency of enery conversion ]]</f>
        <v>13.315608438057071</v>
      </c>
      <c r="Z80">
        <f>(Table5[[#This Row],[Vehicle speed in m/s]]*60)/(2*3.14*Table5[[#This Row],[Tyre radius]])</f>
        <v>0</v>
      </c>
      <c r="AA80">
        <f>Table5[[#This Row],[Wheel speed]]*Table5[[#This Row],[Final drive ratio ]]</f>
        <v>0</v>
      </c>
      <c r="AB80" s="11">
        <f>(2*3.14*Table5[[#This Row],[Motor speed]]*Table5[[#This Row],[Motor torque]])/(60*1000)/Table5[[#This Row],[Overall efficiency of enery conversion ]]</f>
        <v>0</v>
      </c>
      <c r="AC80">
        <v>430</v>
      </c>
      <c r="AD80" s="20">
        <f>Table5[[#This Row],[Total elapsed time]]-B79</f>
        <v>1</v>
      </c>
      <c r="AE80" s="20">
        <f>(Table5[[#This Row],[Motor power]]*1000)*Table5[[#This Row],[Acceleration delT 1 second ]]</f>
        <v>0</v>
      </c>
      <c r="AF80" s="20">
        <f>Table5[[#This Row],[Etotal]]/3600</f>
        <v>0</v>
      </c>
      <c r="AG80" s="21">
        <f>Table5[[#This Row],[Average energy consumption]]/96</f>
        <v>0</v>
      </c>
      <c r="AH80" s="20"/>
      <c r="AI80" s="20"/>
    </row>
    <row r="81" spans="2:35">
      <c r="B81" s="14">
        <v>78</v>
      </c>
      <c r="C81" s="7">
        <v>0</v>
      </c>
      <c r="D81" s="9">
        <v>0</v>
      </c>
      <c r="E81">
        <v>1500</v>
      </c>
      <c r="F81">
        <v>80</v>
      </c>
      <c r="G81">
        <f t="shared" si="7"/>
        <v>1580</v>
      </c>
      <c r="H81">
        <v>9.81</v>
      </c>
      <c r="I81" s="10">
        <v>0</v>
      </c>
      <c r="J81" s="10">
        <v>0</v>
      </c>
      <c r="K81">
        <f t="shared" si="8"/>
        <v>0</v>
      </c>
      <c r="L81">
        <v>1.4999999999999999E-2</v>
      </c>
      <c r="M81">
        <f t="shared" si="9"/>
        <v>365.20543359083308</v>
      </c>
      <c r="N81">
        <v>1.204</v>
      </c>
      <c r="O81">
        <v>1.52</v>
      </c>
      <c r="P81">
        <v>2.52</v>
      </c>
      <c r="Q81">
        <f t="shared" si="10"/>
        <v>0</v>
      </c>
      <c r="R81">
        <f t="shared" si="11"/>
        <v>0</v>
      </c>
      <c r="S81">
        <f t="shared" si="12"/>
        <v>365.20543359083308</v>
      </c>
      <c r="T81" s="11">
        <f t="shared" si="13"/>
        <v>0</v>
      </c>
      <c r="U81">
        <v>0.26834999999999998</v>
      </c>
      <c r="V81">
        <f>Table5[[#This Row],[Total force ]]*Table5[[#This Row],[Tyre radius]]</f>
        <v>98.002878104100049</v>
      </c>
      <c r="W81">
        <v>8</v>
      </c>
      <c r="X81">
        <v>0.92</v>
      </c>
      <c r="Y81">
        <f>Table5[[#This Row],[Wheel torque]]/Table5[[#This Row],[Final drive ratio ]]/Table5[[#This Row],[Overall efficiency of enery conversion ]]</f>
        <v>13.315608438057071</v>
      </c>
      <c r="Z81">
        <f>(Table5[[#This Row],[Vehicle speed in m/s]]*60)/(2*3.14*Table5[[#This Row],[Tyre radius]])</f>
        <v>0</v>
      </c>
      <c r="AA81">
        <f>Table5[[#This Row],[Wheel speed]]*Table5[[#This Row],[Final drive ratio ]]</f>
        <v>0</v>
      </c>
      <c r="AB81" s="11">
        <f>(2*3.14*Table5[[#This Row],[Motor speed]]*Table5[[#This Row],[Motor torque]])/(60*1000)/Table5[[#This Row],[Overall efficiency of enery conversion ]]</f>
        <v>0</v>
      </c>
      <c r="AC81">
        <v>430</v>
      </c>
      <c r="AD81" s="20">
        <f>Table5[[#This Row],[Total elapsed time]]-B80</f>
        <v>1</v>
      </c>
      <c r="AE81" s="20">
        <f>(Table5[[#This Row],[Motor power]]*1000)*Table5[[#This Row],[Acceleration delT 1 second ]]</f>
        <v>0</v>
      </c>
      <c r="AF81" s="20">
        <f>Table5[[#This Row],[Etotal]]/3600</f>
        <v>0</v>
      </c>
      <c r="AG81" s="21">
        <f>Table5[[#This Row],[Average energy consumption]]/96</f>
        <v>0</v>
      </c>
      <c r="AH81" s="20"/>
      <c r="AI81" s="20"/>
    </row>
    <row r="82" spans="2:35">
      <c r="B82" s="14">
        <v>79</v>
      </c>
      <c r="C82" s="7">
        <v>0</v>
      </c>
      <c r="D82" s="9">
        <v>0</v>
      </c>
      <c r="E82">
        <v>1500</v>
      </c>
      <c r="F82">
        <v>80</v>
      </c>
      <c r="G82">
        <f t="shared" si="7"/>
        <v>1580</v>
      </c>
      <c r="H82">
        <v>9.81</v>
      </c>
      <c r="I82" s="10">
        <v>0</v>
      </c>
      <c r="J82" s="10">
        <v>0</v>
      </c>
      <c r="K82">
        <f t="shared" si="8"/>
        <v>0</v>
      </c>
      <c r="L82">
        <v>1.4999999999999999E-2</v>
      </c>
      <c r="M82">
        <f t="shared" si="9"/>
        <v>365.20543359083308</v>
      </c>
      <c r="N82">
        <v>1.204</v>
      </c>
      <c r="O82">
        <v>1.52</v>
      </c>
      <c r="P82">
        <v>2.52</v>
      </c>
      <c r="Q82">
        <f t="shared" si="10"/>
        <v>0</v>
      </c>
      <c r="R82">
        <f t="shared" si="11"/>
        <v>0</v>
      </c>
      <c r="S82">
        <f t="shared" si="12"/>
        <v>365.20543359083308</v>
      </c>
      <c r="T82" s="11">
        <f t="shared" si="13"/>
        <v>0</v>
      </c>
      <c r="U82">
        <v>0.26834999999999998</v>
      </c>
      <c r="V82">
        <f>Table5[[#This Row],[Total force ]]*Table5[[#This Row],[Tyre radius]]</f>
        <v>98.002878104100049</v>
      </c>
      <c r="W82">
        <v>8</v>
      </c>
      <c r="X82">
        <v>0.92</v>
      </c>
      <c r="Y82">
        <f>Table5[[#This Row],[Wheel torque]]/Table5[[#This Row],[Final drive ratio ]]/Table5[[#This Row],[Overall efficiency of enery conversion ]]</f>
        <v>13.315608438057071</v>
      </c>
      <c r="Z82">
        <f>(Table5[[#This Row],[Vehicle speed in m/s]]*60)/(2*3.14*Table5[[#This Row],[Tyre radius]])</f>
        <v>0</v>
      </c>
      <c r="AA82">
        <f>Table5[[#This Row],[Wheel speed]]*Table5[[#This Row],[Final drive ratio ]]</f>
        <v>0</v>
      </c>
      <c r="AB82" s="11">
        <f>(2*3.14*Table5[[#This Row],[Motor speed]]*Table5[[#This Row],[Motor torque]])/(60*1000)/Table5[[#This Row],[Overall efficiency of enery conversion ]]</f>
        <v>0</v>
      </c>
      <c r="AC82">
        <v>430</v>
      </c>
      <c r="AD82" s="20">
        <f>Table5[[#This Row],[Total elapsed time]]-B81</f>
        <v>1</v>
      </c>
      <c r="AE82" s="20">
        <f>(Table5[[#This Row],[Motor power]]*1000)*Table5[[#This Row],[Acceleration delT 1 second ]]</f>
        <v>0</v>
      </c>
      <c r="AF82" s="20">
        <f>Table5[[#This Row],[Etotal]]/3600</f>
        <v>0</v>
      </c>
      <c r="AG82" s="21">
        <f>Table5[[#This Row],[Average energy consumption]]/96</f>
        <v>0</v>
      </c>
      <c r="AH82" s="20"/>
      <c r="AI82" s="20"/>
    </row>
    <row r="83" spans="2:35">
      <c r="B83" s="14">
        <v>80</v>
      </c>
      <c r="C83" s="7">
        <v>0</v>
      </c>
      <c r="D83" s="9">
        <v>0</v>
      </c>
      <c r="E83">
        <v>1500</v>
      </c>
      <c r="F83">
        <v>80</v>
      </c>
      <c r="G83">
        <f t="shared" si="7"/>
        <v>1580</v>
      </c>
      <c r="H83">
        <v>9.81</v>
      </c>
      <c r="I83" s="10">
        <v>0</v>
      </c>
      <c r="J83" s="10">
        <v>0</v>
      </c>
      <c r="K83">
        <f t="shared" si="8"/>
        <v>0</v>
      </c>
      <c r="L83">
        <v>1.4999999999999999E-2</v>
      </c>
      <c r="M83">
        <f t="shared" si="9"/>
        <v>365.20543359083308</v>
      </c>
      <c r="N83">
        <v>1.204</v>
      </c>
      <c r="O83">
        <v>1.52</v>
      </c>
      <c r="P83">
        <v>2.52</v>
      </c>
      <c r="Q83">
        <f t="shared" si="10"/>
        <v>0</v>
      </c>
      <c r="R83">
        <f t="shared" si="11"/>
        <v>0</v>
      </c>
      <c r="S83">
        <f t="shared" si="12"/>
        <v>365.20543359083308</v>
      </c>
      <c r="T83" s="11">
        <f t="shared" si="13"/>
        <v>0</v>
      </c>
      <c r="U83">
        <v>0.26834999999999998</v>
      </c>
      <c r="V83">
        <f>Table5[[#This Row],[Total force ]]*Table5[[#This Row],[Tyre radius]]</f>
        <v>98.002878104100049</v>
      </c>
      <c r="W83">
        <v>8</v>
      </c>
      <c r="X83">
        <v>0.92</v>
      </c>
      <c r="Y83">
        <f>Table5[[#This Row],[Wheel torque]]/Table5[[#This Row],[Final drive ratio ]]/Table5[[#This Row],[Overall efficiency of enery conversion ]]</f>
        <v>13.315608438057071</v>
      </c>
      <c r="Z83">
        <f>(Table5[[#This Row],[Vehicle speed in m/s]]*60)/(2*3.14*Table5[[#This Row],[Tyre radius]])</f>
        <v>0</v>
      </c>
      <c r="AA83">
        <f>Table5[[#This Row],[Wheel speed]]*Table5[[#This Row],[Final drive ratio ]]</f>
        <v>0</v>
      </c>
      <c r="AB83" s="11">
        <f>(2*3.14*Table5[[#This Row],[Motor speed]]*Table5[[#This Row],[Motor torque]])/(60*1000)/Table5[[#This Row],[Overall efficiency of enery conversion ]]</f>
        <v>0</v>
      </c>
      <c r="AC83">
        <v>430</v>
      </c>
      <c r="AD83" s="20">
        <f>Table5[[#This Row],[Total elapsed time]]-B82</f>
        <v>1</v>
      </c>
      <c r="AE83" s="20">
        <f>(Table5[[#This Row],[Motor power]]*1000)*Table5[[#This Row],[Acceleration delT 1 second ]]</f>
        <v>0</v>
      </c>
      <c r="AF83" s="20">
        <f>Table5[[#This Row],[Etotal]]/3600</f>
        <v>0</v>
      </c>
      <c r="AG83" s="21">
        <f>Table5[[#This Row],[Average energy consumption]]/96</f>
        <v>0</v>
      </c>
      <c r="AH83" s="20"/>
      <c r="AI83" s="20"/>
    </row>
    <row r="84" spans="2:35">
      <c r="B84" s="14">
        <v>81</v>
      </c>
      <c r="C84" s="7">
        <v>0</v>
      </c>
      <c r="D84" s="9">
        <v>0</v>
      </c>
      <c r="E84">
        <v>1500</v>
      </c>
      <c r="F84">
        <v>80</v>
      </c>
      <c r="G84">
        <f t="shared" si="7"/>
        <v>1580</v>
      </c>
      <c r="H84">
        <v>9.81</v>
      </c>
      <c r="I84" s="10">
        <v>0</v>
      </c>
      <c r="J84" s="10">
        <v>0</v>
      </c>
      <c r="K84">
        <f t="shared" si="8"/>
        <v>0</v>
      </c>
      <c r="L84">
        <v>1.4999999999999999E-2</v>
      </c>
      <c r="M84">
        <f t="shared" si="9"/>
        <v>365.20543359083308</v>
      </c>
      <c r="N84">
        <v>1.204</v>
      </c>
      <c r="O84">
        <v>1.52</v>
      </c>
      <c r="P84">
        <v>2.52</v>
      </c>
      <c r="Q84">
        <f t="shared" si="10"/>
        <v>0</v>
      </c>
      <c r="R84">
        <f t="shared" si="11"/>
        <v>0</v>
      </c>
      <c r="S84">
        <f t="shared" si="12"/>
        <v>365.20543359083308</v>
      </c>
      <c r="T84" s="11">
        <f t="shared" si="13"/>
        <v>0</v>
      </c>
      <c r="U84">
        <v>0.26834999999999998</v>
      </c>
      <c r="V84">
        <f>Table5[[#This Row],[Total force ]]*Table5[[#This Row],[Tyre radius]]</f>
        <v>98.002878104100049</v>
      </c>
      <c r="W84">
        <v>8</v>
      </c>
      <c r="X84">
        <v>0.92</v>
      </c>
      <c r="Y84">
        <f>Table5[[#This Row],[Wheel torque]]/Table5[[#This Row],[Final drive ratio ]]/Table5[[#This Row],[Overall efficiency of enery conversion ]]</f>
        <v>13.315608438057071</v>
      </c>
      <c r="Z84">
        <f>(Table5[[#This Row],[Vehicle speed in m/s]]*60)/(2*3.14*Table5[[#This Row],[Tyre radius]])</f>
        <v>0</v>
      </c>
      <c r="AA84">
        <f>Table5[[#This Row],[Wheel speed]]*Table5[[#This Row],[Final drive ratio ]]</f>
        <v>0</v>
      </c>
      <c r="AB84" s="11">
        <f>(2*3.14*Table5[[#This Row],[Motor speed]]*Table5[[#This Row],[Motor torque]])/(60*1000)/Table5[[#This Row],[Overall efficiency of enery conversion ]]</f>
        <v>0</v>
      </c>
      <c r="AC84">
        <v>430</v>
      </c>
      <c r="AD84" s="20">
        <f>Table5[[#This Row],[Total elapsed time]]-B83</f>
        <v>1</v>
      </c>
      <c r="AE84" s="20">
        <f>(Table5[[#This Row],[Motor power]]*1000)*Table5[[#This Row],[Acceleration delT 1 second ]]</f>
        <v>0</v>
      </c>
      <c r="AF84" s="20">
        <f>Table5[[#This Row],[Etotal]]/3600</f>
        <v>0</v>
      </c>
      <c r="AG84" s="21">
        <f>Table5[[#This Row],[Average energy consumption]]/96</f>
        <v>0</v>
      </c>
      <c r="AH84" s="20"/>
      <c r="AI84" s="20"/>
    </row>
    <row r="85" spans="2:35">
      <c r="B85" s="14">
        <v>82</v>
      </c>
      <c r="C85" s="7">
        <v>0</v>
      </c>
      <c r="D85" s="9">
        <v>0</v>
      </c>
      <c r="E85">
        <v>1500</v>
      </c>
      <c r="F85">
        <v>80</v>
      </c>
      <c r="G85">
        <f t="shared" si="7"/>
        <v>1580</v>
      </c>
      <c r="H85">
        <v>9.81</v>
      </c>
      <c r="I85" s="10">
        <v>0</v>
      </c>
      <c r="J85" s="10">
        <v>0</v>
      </c>
      <c r="K85">
        <f t="shared" si="8"/>
        <v>0</v>
      </c>
      <c r="L85">
        <v>1.4999999999999999E-2</v>
      </c>
      <c r="M85">
        <f t="shared" si="9"/>
        <v>365.20543359083308</v>
      </c>
      <c r="N85">
        <v>1.204</v>
      </c>
      <c r="O85">
        <v>1.52</v>
      </c>
      <c r="P85">
        <v>2.52</v>
      </c>
      <c r="Q85">
        <f t="shared" si="10"/>
        <v>0</v>
      </c>
      <c r="R85">
        <f t="shared" si="11"/>
        <v>0</v>
      </c>
      <c r="S85">
        <f t="shared" si="12"/>
        <v>365.20543359083308</v>
      </c>
      <c r="T85" s="11">
        <f t="shared" si="13"/>
        <v>0</v>
      </c>
      <c r="U85">
        <v>0.26834999999999998</v>
      </c>
      <c r="V85">
        <f>Table5[[#This Row],[Total force ]]*Table5[[#This Row],[Tyre radius]]</f>
        <v>98.002878104100049</v>
      </c>
      <c r="W85">
        <v>8</v>
      </c>
      <c r="X85">
        <v>0.92</v>
      </c>
      <c r="Y85">
        <f>Table5[[#This Row],[Wheel torque]]/Table5[[#This Row],[Final drive ratio ]]/Table5[[#This Row],[Overall efficiency of enery conversion ]]</f>
        <v>13.315608438057071</v>
      </c>
      <c r="Z85">
        <f>(Table5[[#This Row],[Vehicle speed in m/s]]*60)/(2*3.14*Table5[[#This Row],[Tyre radius]])</f>
        <v>0</v>
      </c>
      <c r="AA85">
        <f>Table5[[#This Row],[Wheel speed]]*Table5[[#This Row],[Final drive ratio ]]</f>
        <v>0</v>
      </c>
      <c r="AB85" s="11">
        <f>(2*3.14*Table5[[#This Row],[Motor speed]]*Table5[[#This Row],[Motor torque]])/(60*1000)/Table5[[#This Row],[Overall efficiency of enery conversion ]]</f>
        <v>0</v>
      </c>
      <c r="AC85">
        <v>430</v>
      </c>
      <c r="AD85" s="20">
        <f>Table5[[#This Row],[Total elapsed time]]-B84</f>
        <v>1</v>
      </c>
      <c r="AE85" s="20">
        <f>(Table5[[#This Row],[Motor power]]*1000)*Table5[[#This Row],[Acceleration delT 1 second ]]</f>
        <v>0</v>
      </c>
      <c r="AF85" s="20">
        <f>Table5[[#This Row],[Etotal]]/3600</f>
        <v>0</v>
      </c>
      <c r="AG85" s="21">
        <f>Table5[[#This Row],[Average energy consumption]]/96</f>
        <v>0</v>
      </c>
      <c r="AH85" s="20"/>
      <c r="AI85" s="20"/>
    </row>
    <row r="86" spans="2:35">
      <c r="B86" s="14">
        <v>83</v>
      </c>
      <c r="C86" s="7">
        <v>0</v>
      </c>
      <c r="D86" s="9">
        <v>0</v>
      </c>
      <c r="E86">
        <v>1500</v>
      </c>
      <c r="F86">
        <v>80</v>
      </c>
      <c r="G86">
        <f t="shared" si="7"/>
        <v>1580</v>
      </c>
      <c r="H86">
        <v>9.81</v>
      </c>
      <c r="I86" s="10">
        <v>0</v>
      </c>
      <c r="J86" s="10">
        <v>0</v>
      </c>
      <c r="K86">
        <f t="shared" si="8"/>
        <v>0</v>
      </c>
      <c r="L86">
        <v>1.4999999999999999E-2</v>
      </c>
      <c r="M86">
        <f t="shared" si="9"/>
        <v>365.20543359083308</v>
      </c>
      <c r="N86">
        <v>1.204</v>
      </c>
      <c r="O86">
        <v>1.52</v>
      </c>
      <c r="P86">
        <v>2.52</v>
      </c>
      <c r="Q86">
        <f t="shared" si="10"/>
        <v>0</v>
      </c>
      <c r="R86">
        <f t="shared" si="11"/>
        <v>0</v>
      </c>
      <c r="S86">
        <f t="shared" si="12"/>
        <v>365.20543359083308</v>
      </c>
      <c r="T86" s="11">
        <f t="shared" si="13"/>
        <v>0</v>
      </c>
      <c r="U86">
        <v>0.26834999999999998</v>
      </c>
      <c r="V86">
        <f>Table5[[#This Row],[Total force ]]*Table5[[#This Row],[Tyre radius]]</f>
        <v>98.002878104100049</v>
      </c>
      <c r="W86">
        <v>8</v>
      </c>
      <c r="X86">
        <v>0.92</v>
      </c>
      <c r="Y86">
        <f>Table5[[#This Row],[Wheel torque]]/Table5[[#This Row],[Final drive ratio ]]/Table5[[#This Row],[Overall efficiency of enery conversion ]]</f>
        <v>13.315608438057071</v>
      </c>
      <c r="Z86">
        <f>(Table5[[#This Row],[Vehicle speed in m/s]]*60)/(2*3.14*Table5[[#This Row],[Tyre radius]])</f>
        <v>0</v>
      </c>
      <c r="AA86">
        <f>Table5[[#This Row],[Wheel speed]]*Table5[[#This Row],[Final drive ratio ]]</f>
        <v>0</v>
      </c>
      <c r="AB86" s="11">
        <f>(2*3.14*Table5[[#This Row],[Motor speed]]*Table5[[#This Row],[Motor torque]])/(60*1000)/Table5[[#This Row],[Overall efficiency of enery conversion ]]</f>
        <v>0</v>
      </c>
      <c r="AC86">
        <v>430</v>
      </c>
      <c r="AD86" s="20">
        <f>Table5[[#This Row],[Total elapsed time]]-B85</f>
        <v>1</v>
      </c>
      <c r="AE86" s="20">
        <f>(Table5[[#This Row],[Motor power]]*1000)*Table5[[#This Row],[Acceleration delT 1 second ]]</f>
        <v>0</v>
      </c>
      <c r="AF86" s="20">
        <f>Table5[[#This Row],[Etotal]]/3600</f>
        <v>0</v>
      </c>
      <c r="AG86" s="21">
        <f>Table5[[#This Row],[Average energy consumption]]/96</f>
        <v>0</v>
      </c>
      <c r="AH86" s="20"/>
      <c r="AI86" s="20"/>
    </row>
    <row r="87" spans="2:35">
      <c r="B87" s="14">
        <v>84</v>
      </c>
      <c r="C87" s="7">
        <v>0</v>
      </c>
      <c r="D87" s="9">
        <v>0</v>
      </c>
      <c r="E87">
        <v>1500</v>
      </c>
      <c r="F87">
        <v>80</v>
      </c>
      <c r="G87">
        <f t="shared" si="7"/>
        <v>1580</v>
      </c>
      <c r="H87">
        <v>9.81</v>
      </c>
      <c r="I87" s="10">
        <v>0</v>
      </c>
      <c r="J87" s="10">
        <v>0</v>
      </c>
      <c r="K87">
        <f t="shared" si="8"/>
        <v>0</v>
      </c>
      <c r="L87">
        <v>1.4999999999999999E-2</v>
      </c>
      <c r="M87">
        <f t="shared" si="9"/>
        <v>365.20543359083308</v>
      </c>
      <c r="N87">
        <v>1.204</v>
      </c>
      <c r="O87">
        <v>1.52</v>
      </c>
      <c r="P87">
        <v>2.52</v>
      </c>
      <c r="Q87">
        <f t="shared" si="10"/>
        <v>0</v>
      </c>
      <c r="R87">
        <f t="shared" si="11"/>
        <v>0</v>
      </c>
      <c r="S87">
        <f t="shared" si="12"/>
        <v>365.20543359083308</v>
      </c>
      <c r="T87" s="11">
        <f t="shared" si="13"/>
        <v>0</v>
      </c>
      <c r="U87">
        <v>0.26834999999999998</v>
      </c>
      <c r="V87">
        <f>Table5[[#This Row],[Total force ]]*Table5[[#This Row],[Tyre radius]]</f>
        <v>98.002878104100049</v>
      </c>
      <c r="W87">
        <v>8</v>
      </c>
      <c r="X87">
        <v>0.92</v>
      </c>
      <c r="Y87">
        <f>Table5[[#This Row],[Wheel torque]]/Table5[[#This Row],[Final drive ratio ]]/Table5[[#This Row],[Overall efficiency of enery conversion ]]</f>
        <v>13.315608438057071</v>
      </c>
      <c r="Z87">
        <f>(Table5[[#This Row],[Vehicle speed in m/s]]*60)/(2*3.14*Table5[[#This Row],[Tyre radius]])</f>
        <v>0</v>
      </c>
      <c r="AA87">
        <f>Table5[[#This Row],[Wheel speed]]*Table5[[#This Row],[Final drive ratio ]]</f>
        <v>0</v>
      </c>
      <c r="AB87" s="11">
        <f>(2*3.14*Table5[[#This Row],[Motor speed]]*Table5[[#This Row],[Motor torque]])/(60*1000)/Table5[[#This Row],[Overall efficiency of enery conversion ]]</f>
        <v>0</v>
      </c>
      <c r="AC87">
        <v>430</v>
      </c>
      <c r="AD87" s="20">
        <f>Table5[[#This Row],[Total elapsed time]]-B86</f>
        <v>1</v>
      </c>
      <c r="AE87" s="20">
        <f>(Table5[[#This Row],[Motor power]]*1000)*Table5[[#This Row],[Acceleration delT 1 second ]]</f>
        <v>0</v>
      </c>
      <c r="AF87" s="20">
        <f>Table5[[#This Row],[Etotal]]/3600</f>
        <v>0</v>
      </c>
      <c r="AG87" s="21">
        <f>Table5[[#This Row],[Average energy consumption]]/96</f>
        <v>0</v>
      </c>
      <c r="AH87" s="20"/>
      <c r="AI87" s="20"/>
    </row>
    <row r="88" spans="2:35">
      <c r="B88" s="14">
        <v>85</v>
      </c>
      <c r="C88" s="7">
        <v>0</v>
      </c>
      <c r="D88" s="9">
        <v>0</v>
      </c>
      <c r="E88">
        <v>1500</v>
      </c>
      <c r="F88">
        <v>80</v>
      </c>
      <c r="G88">
        <f t="shared" si="7"/>
        <v>1580</v>
      </c>
      <c r="H88">
        <v>9.81</v>
      </c>
      <c r="I88" s="10">
        <v>0</v>
      </c>
      <c r="J88" s="10">
        <v>0</v>
      </c>
      <c r="K88">
        <f t="shared" si="8"/>
        <v>0</v>
      </c>
      <c r="L88">
        <v>1.4999999999999999E-2</v>
      </c>
      <c r="M88">
        <f t="shared" si="9"/>
        <v>365.20543359083308</v>
      </c>
      <c r="N88">
        <v>1.204</v>
      </c>
      <c r="O88">
        <v>1.52</v>
      </c>
      <c r="P88">
        <v>2.52</v>
      </c>
      <c r="Q88">
        <f t="shared" si="10"/>
        <v>0</v>
      </c>
      <c r="R88">
        <f t="shared" si="11"/>
        <v>0</v>
      </c>
      <c r="S88">
        <f t="shared" si="12"/>
        <v>365.20543359083308</v>
      </c>
      <c r="T88" s="11">
        <f t="shared" si="13"/>
        <v>0</v>
      </c>
      <c r="U88">
        <v>0.26834999999999998</v>
      </c>
      <c r="V88">
        <f>Table5[[#This Row],[Total force ]]*Table5[[#This Row],[Tyre radius]]</f>
        <v>98.002878104100049</v>
      </c>
      <c r="W88">
        <v>8</v>
      </c>
      <c r="X88">
        <v>0.92</v>
      </c>
      <c r="Y88">
        <f>Table5[[#This Row],[Wheel torque]]/Table5[[#This Row],[Final drive ratio ]]/Table5[[#This Row],[Overall efficiency of enery conversion ]]</f>
        <v>13.315608438057071</v>
      </c>
      <c r="Z88">
        <f>(Table5[[#This Row],[Vehicle speed in m/s]]*60)/(2*3.14*Table5[[#This Row],[Tyre radius]])</f>
        <v>0</v>
      </c>
      <c r="AA88">
        <f>Table5[[#This Row],[Wheel speed]]*Table5[[#This Row],[Final drive ratio ]]</f>
        <v>0</v>
      </c>
      <c r="AB88" s="11">
        <f>(2*3.14*Table5[[#This Row],[Motor speed]]*Table5[[#This Row],[Motor torque]])/(60*1000)/Table5[[#This Row],[Overall efficiency of enery conversion ]]</f>
        <v>0</v>
      </c>
      <c r="AC88">
        <v>430</v>
      </c>
      <c r="AD88" s="20">
        <f>Table5[[#This Row],[Total elapsed time]]-B87</f>
        <v>1</v>
      </c>
      <c r="AE88" s="20">
        <f>(Table5[[#This Row],[Motor power]]*1000)*Table5[[#This Row],[Acceleration delT 1 second ]]</f>
        <v>0</v>
      </c>
      <c r="AF88" s="20">
        <f>Table5[[#This Row],[Etotal]]/3600</f>
        <v>0</v>
      </c>
      <c r="AG88" s="21">
        <f>Table5[[#This Row],[Average energy consumption]]/96</f>
        <v>0</v>
      </c>
      <c r="AH88" s="20"/>
      <c r="AI88" s="20"/>
    </row>
    <row r="89" spans="2:35">
      <c r="B89" s="14">
        <v>86</v>
      </c>
      <c r="C89" s="7">
        <v>0</v>
      </c>
      <c r="D89" s="9">
        <v>0</v>
      </c>
      <c r="E89">
        <v>1500</v>
      </c>
      <c r="F89">
        <v>80</v>
      </c>
      <c r="G89">
        <f t="shared" si="7"/>
        <v>1580</v>
      </c>
      <c r="H89">
        <v>9.81</v>
      </c>
      <c r="I89" s="10">
        <v>0</v>
      </c>
      <c r="J89" s="10">
        <v>0</v>
      </c>
      <c r="K89">
        <f t="shared" si="8"/>
        <v>0</v>
      </c>
      <c r="L89">
        <v>1.4999999999999999E-2</v>
      </c>
      <c r="M89">
        <f t="shared" si="9"/>
        <v>365.20543359083308</v>
      </c>
      <c r="N89">
        <v>1.204</v>
      </c>
      <c r="O89">
        <v>1.52</v>
      </c>
      <c r="P89">
        <v>2.52</v>
      </c>
      <c r="Q89">
        <f t="shared" si="10"/>
        <v>0</v>
      </c>
      <c r="R89">
        <f t="shared" si="11"/>
        <v>0</v>
      </c>
      <c r="S89">
        <f t="shared" si="12"/>
        <v>365.20543359083308</v>
      </c>
      <c r="T89" s="11">
        <f t="shared" si="13"/>
        <v>0</v>
      </c>
      <c r="U89">
        <v>0.26834999999999998</v>
      </c>
      <c r="V89">
        <f>Table5[[#This Row],[Total force ]]*Table5[[#This Row],[Tyre radius]]</f>
        <v>98.002878104100049</v>
      </c>
      <c r="W89">
        <v>8</v>
      </c>
      <c r="X89">
        <v>0.92</v>
      </c>
      <c r="Y89">
        <f>Table5[[#This Row],[Wheel torque]]/Table5[[#This Row],[Final drive ratio ]]/Table5[[#This Row],[Overall efficiency of enery conversion ]]</f>
        <v>13.315608438057071</v>
      </c>
      <c r="Z89">
        <f>(Table5[[#This Row],[Vehicle speed in m/s]]*60)/(2*3.14*Table5[[#This Row],[Tyre radius]])</f>
        <v>0</v>
      </c>
      <c r="AA89">
        <f>Table5[[#This Row],[Wheel speed]]*Table5[[#This Row],[Final drive ratio ]]</f>
        <v>0</v>
      </c>
      <c r="AB89" s="11">
        <f>(2*3.14*Table5[[#This Row],[Motor speed]]*Table5[[#This Row],[Motor torque]])/(60*1000)/Table5[[#This Row],[Overall efficiency of enery conversion ]]</f>
        <v>0</v>
      </c>
      <c r="AC89">
        <v>430</v>
      </c>
      <c r="AD89" s="20">
        <f>Table5[[#This Row],[Total elapsed time]]-B88</f>
        <v>1</v>
      </c>
      <c r="AE89" s="20">
        <f>(Table5[[#This Row],[Motor power]]*1000)*Table5[[#This Row],[Acceleration delT 1 second ]]</f>
        <v>0</v>
      </c>
      <c r="AF89" s="20">
        <f>Table5[[#This Row],[Etotal]]/3600</f>
        <v>0</v>
      </c>
      <c r="AG89" s="21">
        <f>Table5[[#This Row],[Average energy consumption]]/96</f>
        <v>0</v>
      </c>
      <c r="AH89" s="20"/>
      <c r="AI89" s="20"/>
    </row>
    <row r="90" spans="2:35">
      <c r="B90" s="14">
        <v>87</v>
      </c>
      <c r="C90" s="7">
        <v>0</v>
      </c>
      <c r="D90" s="9">
        <v>0</v>
      </c>
      <c r="E90">
        <v>1500</v>
      </c>
      <c r="F90">
        <v>80</v>
      </c>
      <c r="G90">
        <f t="shared" si="7"/>
        <v>1580</v>
      </c>
      <c r="H90">
        <v>9.81</v>
      </c>
      <c r="I90" s="10">
        <v>0</v>
      </c>
      <c r="J90" s="10">
        <v>0</v>
      </c>
      <c r="K90">
        <f t="shared" si="8"/>
        <v>0</v>
      </c>
      <c r="L90">
        <v>1.4999999999999999E-2</v>
      </c>
      <c r="M90">
        <f t="shared" si="9"/>
        <v>365.20543359083308</v>
      </c>
      <c r="N90">
        <v>1.204</v>
      </c>
      <c r="O90">
        <v>1.52</v>
      </c>
      <c r="P90">
        <v>2.52</v>
      </c>
      <c r="Q90">
        <f t="shared" si="10"/>
        <v>0</v>
      </c>
      <c r="R90">
        <f t="shared" si="11"/>
        <v>0</v>
      </c>
      <c r="S90">
        <f t="shared" si="12"/>
        <v>365.20543359083308</v>
      </c>
      <c r="T90" s="11">
        <f t="shared" si="13"/>
        <v>0</v>
      </c>
      <c r="U90">
        <v>0.26834999999999998</v>
      </c>
      <c r="V90">
        <f>Table5[[#This Row],[Total force ]]*Table5[[#This Row],[Tyre radius]]</f>
        <v>98.002878104100049</v>
      </c>
      <c r="W90">
        <v>8</v>
      </c>
      <c r="X90">
        <v>0.92</v>
      </c>
      <c r="Y90">
        <f>Table5[[#This Row],[Wheel torque]]/Table5[[#This Row],[Final drive ratio ]]/Table5[[#This Row],[Overall efficiency of enery conversion ]]</f>
        <v>13.315608438057071</v>
      </c>
      <c r="Z90">
        <f>(Table5[[#This Row],[Vehicle speed in m/s]]*60)/(2*3.14*Table5[[#This Row],[Tyre radius]])</f>
        <v>0</v>
      </c>
      <c r="AA90">
        <f>Table5[[#This Row],[Wheel speed]]*Table5[[#This Row],[Final drive ratio ]]</f>
        <v>0</v>
      </c>
      <c r="AB90" s="11">
        <f>(2*3.14*Table5[[#This Row],[Motor speed]]*Table5[[#This Row],[Motor torque]])/(60*1000)/Table5[[#This Row],[Overall efficiency of enery conversion ]]</f>
        <v>0</v>
      </c>
      <c r="AC90">
        <v>430</v>
      </c>
      <c r="AD90" s="20">
        <f>Table5[[#This Row],[Total elapsed time]]-B89</f>
        <v>1</v>
      </c>
      <c r="AE90" s="20">
        <f>(Table5[[#This Row],[Motor power]]*1000)*Table5[[#This Row],[Acceleration delT 1 second ]]</f>
        <v>0</v>
      </c>
      <c r="AF90" s="20">
        <f>Table5[[#This Row],[Etotal]]/3600</f>
        <v>0</v>
      </c>
      <c r="AG90" s="21">
        <f>Table5[[#This Row],[Average energy consumption]]/96</f>
        <v>0</v>
      </c>
      <c r="AH90" s="20"/>
      <c r="AI90" s="20"/>
    </row>
    <row r="91" spans="2:35">
      <c r="B91" s="14">
        <v>88</v>
      </c>
      <c r="C91" s="7">
        <v>0</v>
      </c>
      <c r="D91" s="9">
        <v>0</v>
      </c>
      <c r="E91">
        <v>1500</v>
      </c>
      <c r="F91">
        <v>80</v>
      </c>
      <c r="G91">
        <f t="shared" si="7"/>
        <v>1580</v>
      </c>
      <c r="H91">
        <v>9.81</v>
      </c>
      <c r="I91" s="10">
        <v>0</v>
      </c>
      <c r="J91" s="10">
        <v>0</v>
      </c>
      <c r="K91">
        <f t="shared" si="8"/>
        <v>0</v>
      </c>
      <c r="L91">
        <v>1.4999999999999999E-2</v>
      </c>
      <c r="M91">
        <f t="shared" si="9"/>
        <v>365.20543359083308</v>
      </c>
      <c r="N91">
        <v>1.204</v>
      </c>
      <c r="O91">
        <v>1.52</v>
      </c>
      <c r="P91">
        <v>2.52</v>
      </c>
      <c r="Q91">
        <f t="shared" si="10"/>
        <v>0</v>
      </c>
      <c r="R91">
        <f t="shared" si="11"/>
        <v>0</v>
      </c>
      <c r="S91">
        <f t="shared" si="12"/>
        <v>365.20543359083308</v>
      </c>
      <c r="T91" s="11">
        <f t="shared" si="13"/>
        <v>0</v>
      </c>
      <c r="U91">
        <v>0.26834999999999998</v>
      </c>
      <c r="V91">
        <f>Table5[[#This Row],[Total force ]]*Table5[[#This Row],[Tyre radius]]</f>
        <v>98.002878104100049</v>
      </c>
      <c r="W91">
        <v>8</v>
      </c>
      <c r="X91">
        <v>0.92</v>
      </c>
      <c r="Y91">
        <f>Table5[[#This Row],[Wheel torque]]/Table5[[#This Row],[Final drive ratio ]]/Table5[[#This Row],[Overall efficiency of enery conversion ]]</f>
        <v>13.315608438057071</v>
      </c>
      <c r="Z91">
        <f>(Table5[[#This Row],[Vehicle speed in m/s]]*60)/(2*3.14*Table5[[#This Row],[Tyre radius]])</f>
        <v>0</v>
      </c>
      <c r="AA91">
        <f>Table5[[#This Row],[Wheel speed]]*Table5[[#This Row],[Final drive ratio ]]</f>
        <v>0</v>
      </c>
      <c r="AB91" s="11">
        <f>(2*3.14*Table5[[#This Row],[Motor speed]]*Table5[[#This Row],[Motor torque]])/(60*1000)/Table5[[#This Row],[Overall efficiency of enery conversion ]]</f>
        <v>0</v>
      </c>
      <c r="AC91">
        <v>430</v>
      </c>
      <c r="AD91" s="20">
        <f>Table5[[#This Row],[Total elapsed time]]-B90</f>
        <v>1</v>
      </c>
      <c r="AE91" s="20">
        <f>(Table5[[#This Row],[Motor power]]*1000)*Table5[[#This Row],[Acceleration delT 1 second ]]</f>
        <v>0</v>
      </c>
      <c r="AF91" s="20">
        <f>Table5[[#This Row],[Etotal]]/3600</f>
        <v>0</v>
      </c>
      <c r="AG91" s="21">
        <f>Table5[[#This Row],[Average energy consumption]]/96</f>
        <v>0</v>
      </c>
      <c r="AH91" s="20"/>
      <c r="AI91" s="20"/>
    </row>
    <row r="92" spans="2:35">
      <c r="B92" s="14">
        <v>89</v>
      </c>
      <c r="C92" s="7">
        <v>0</v>
      </c>
      <c r="D92" s="9">
        <v>0</v>
      </c>
      <c r="E92">
        <v>1500</v>
      </c>
      <c r="F92">
        <v>80</v>
      </c>
      <c r="G92">
        <f t="shared" si="7"/>
        <v>1580</v>
      </c>
      <c r="H92">
        <v>9.81</v>
      </c>
      <c r="I92" s="10">
        <v>0</v>
      </c>
      <c r="J92" s="10">
        <v>0</v>
      </c>
      <c r="K92">
        <f t="shared" si="8"/>
        <v>0</v>
      </c>
      <c r="L92">
        <v>1.4999999999999999E-2</v>
      </c>
      <c r="M92">
        <f t="shared" si="9"/>
        <v>365.20543359083308</v>
      </c>
      <c r="N92">
        <v>1.204</v>
      </c>
      <c r="O92">
        <v>1.52</v>
      </c>
      <c r="P92">
        <v>2.52</v>
      </c>
      <c r="Q92">
        <f t="shared" si="10"/>
        <v>0</v>
      </c>
      <c r="R92">
        <f t="shared" si="11"/>
        <v>0</v>
      </c>
      <c r="S92">
        <f t="shared" si="12"/>
        <v>365.20543359083308</v>
      </c>
      <c r="T92" s="11">
        <f t="shared" si="13"/>
        <v>0</v>
      </c>
      <c r="U92">
        <v>0.26834999999999998</v>
      </c>
      <c r="V92">
        <f>Table5[[#This Row],[Total force ]]*Table5[[#This Row],[Tyre radius]]</f>
        <v>98.002878104100049</v>
      </c>
      <c r="W92">
        <v>8</v>
      </c>
      <c r="X92">
        <v>0.92</v>
      </c>
      <c r="Y92">
        <f>Table5[[#This Row],[Wheel torque]]/Table5[[#This Row],[Final drive ratio ]]/Table5[[#This Row],[Overall efficiency of enery conversion ]]</f>
        <v>13.315608438057071</v>
      </c>
      <c r="Z92">
        <f>(Table5[[#This Row],[Vehicle speed in m/s]]*60)/(2*3.14*Table5[[#This Row],[Tyre radius]])</f>
        <v>0</v>
      </c>
      <c r="AA92">
        <f>Table5[[#This Row],[Wheel speed]]*Table5[[#This Row],[Final drive ratio ]]</f>
        <v>0</v>
      </c>
      <c r="AB92" s="11">
        <f>(2*3.14*Table5[[#This Row],[Motor speed]]*Table5[[#This Row],[Motor torque]])/(60*1000)/Table5[[#This Row],[Overall efficiency of enery conversion ]]</f>
        <v>0</v>
      </c>
      <c r="AC92">
        <v>430</v>
      </c>
      <c r="AD92" s="20">
        <f>Table5[[#This Row],[Total elapsed time]]-B91</f>
        <v>1</v>
      </c>
      <c r="AE92" s="20">
        <f>(Table5[[#This Row],[Motor power]]*1000)*Table5[[#This Row],[Acceleration delT 1 second ]]</f>
        <v>0</v>
      </c>
      <c r="AF92" s="20">
        <f>Table5[[#This Row],[Etotal]]/3600</f>
        <v>0</v>
      </c>
      <c r="AG92" s="21">
        <f>Table5[[#This Row],[Average energy consumption]]/96</f>
        <v>0</v>
      </c>
      <c r="AH92" s="20"/>
      <c r="AI92" s="20"/>
    </row>
    <row r="93" spans="2:35">
      <c r="B93" s="14">
        <v>90</v>
      </c>
      <c r="C93" s="7">
        <v>0</v>
      </c>
      <c r="D93" s="9">
        <v>0</v>
      </c>
      <c r="E93">
        <v>1500</v>
      </c>
      <c r="F93">
        <v>80</v>
      </c>
      <c r="G93">
        <f t="shared" si="7"/>
        <v>1580</v>
      </c>
      <c r="H93">
        <v>9.81</v>
      </c>
      <c r="I93" s="10">
        <v>0</v>
      </c>
      <c r="J93" s="10">
        <v>0</v>
      </c>
      <c r="K93">
        <f t="shared" si="8"/>
        <v>0</v>
      </c>
      <c r="L93">
        <v>1.4999999999999999E-2</v>
      </c>
      <c r="M93">
        <f t="shared" si="9"/>
        <v>365.20543359083308</v>
      </c>
      <c r="N93">
        <v>1.204</v>
      </c>
      <c r="O93">
        <v>1.52</v>
      </c>
      <c r="P93">
        <v>2.52</v>
      </c>
      <c r="Q93">
        <f t="shared" si="10"/>
        <v>0</v>
      </c>
      <c r="R93">
        <f t="shared" si="11"/>
        <v>0</v>
      </c>
      <c r="S93">
        <f t="shared" si="12"/>
        <v>365.20543359083308</v>
      </c>
      <c r="T93" s="11">
        <f t="shared" si="13"/>
        <v>0</v>
      </c>
      <c r="U93">
        <v>0.26834999999999998</v>
      </c>
      <c r="V93">
        <f>Table5[[#This Row],[Total force ]]*Table5[[#This Row],[Tyre radius]]</f>
        <v>98.002878104100049</v>
      </c>
      <c r="W93">
        <v>8</v>
      </c>
      <c r="X93">
        <v>0.92</v>
      </c>
      <c r="Y93">
        <f>Table5[[#This Row],[Wheel torque]]/Table5[[#This Row],[Final drive ratio ]]/Table5[[#This Row],[Overall efficiency of enery conversion ]]</f>
        <v>13.315608438057071</v>
      </c>
      <c r="Z93">
        <f>(Table5[[#This Row],[Vehicle speed in m/s]]*60)/(2*3.14*Table5[[#This Row],[Tyre radius]])</f>
        <v>0</v>
      </c>
      <c r="AA93">
        <f>Table5[[#This Row],[Wheel speed]]*Table5[[#This Row],[Final drive ratio ]]</f>
        <v>0</v>
      </c>
      <c r="AB93" s="11">
        <f>(2*3.14*Table5[[#This Row],[Motor speed]]*Table5[[#This Row],[Motor torque]])/(60*1000)/Table5[[#This Row],[Overall efficiency of enery conversion ]]</f>
        <v>0</v>
      </c>
      <c r="AC93">
        <v>430</v>
      </c>
      <c r="AD93" s="20">
        <f>Table5[[#This Row],[Total elapsed time]]-B92</f>
        <v>1</v>
      </c>
      <c r="AE93" s="20">
        <f>(Table5[[#This Row],[Motor power]]*1000)*Table5[[#This Row],[Acceleration delT 1 second ]]</f>
        <v>0</v>
      </c>
      <c r="AF93" s="20">
        <f>Table5[[#This Row],[Etotal]]/3600</f>
        <v>0</v>
      </c>
      <c r="AG93" s="21">
        <f>Table5[[#This Row],[Average energy consumption]]/96</f>
        <v>0</v>
      </c>
      <c r="AH93" s="20"/>
      <c r="AI93" s="20"/>
    </row>
    <row r="94" spans="2:35">
      <c r="B94" s="14">
        <v>91</v>
      </c>
      <c r="C94" s="7">
        <v>0</v>
      </c>
      <c r="D94" s="9">
        <v>0</v>
      </c>
      <c r="E94">
        <v>1500</v>
      </c>
      <c r="F94">
        <v>80</v>
      </c>
      <c r="G94">
        <f t="shared" si="7"/>
        <v>1580</v>
      </c>
      <c r="H94">
        <v>9.81</v>
      </c>
      <c r="I94" s="10">
        <v>0</v>
      </c>
      <c r="J94" s="10">
        <v>0</v>
      </c>
      <c r="K94">
        <f t="shared" si="8"/>
        <v>0</v>
      </c>
      <c r="L94">
        <v>1.4999999999999999E-2</v>
      </c>
      <c r="M94">
        <f t="shared" si="9"/>
        <v>365.20543359083308</v>
      </c>
      <c r="N94">
        <v>1.204</v>
      </c>
      <c r="O94">
        <v>1.52</v>
      </c>
      <c r="P94">
        <v>2.52</v>
      </c>
      <c r="Q94">
        <f t="shared" si="10"/>
        <v>0</v>
      </c>
      <c r="R94">
        <f t="shared" si="11"/>
        <v>0</v>
      </c>
      <c r="S94">
        <f t="shared" si="12"/>
        <v>365.20543359083308</v>
      </c>
      <c r="T94" s="11">
        <f t="shared" si="13"/>
        <v>0</v>
      </c>
      <c r="U94">
        <v>0.26834999999999998</v>
      </c>
      <c r="V94">
        <f>Table5[[#This Row],[Total force ]]*Table5[[#This Row],[Tyre radius]]</f>
        <v>98.002878104100049</v>
      </c>
      <c r="W94">
        <v>8</v>
      </c>
      <c r="X94">
        <v>0.92</v>
      </c>
      <c r="Y94">
        <f>Table5[[#This Row],[Wheel torque]]/Table5[[#This Row],[Final drive ratio ]]/Table5[[#This Row],[Overall efficiency of enery conversion ]]</f>
        <v>13.315608438057071</v>
      </c>
      <c r="Z94">
        <f>(Table5[[#This Row],[Vehicle speed in m/s]]*60)/(2*3.14*Table5[[#This Row],[Tyre radius]])</f>
        <v>0</v>
      </c>
      <c r="AA94">
        <f>Table5[[#This Row],[Wheel speed]]*Table5[[#This Row],[Final drive ratio ]]</f>
        <v>0</v>
      </c>
      <c r="AB94" s="11">
        <f>(2*3.14*Table5[[#This Row],[Motor speed]]*Table5[[#This Row],[Motor torque]])/(60*1000)/Table5[[#This Row],[Overall efficiency of enery conversion ]]</f>
        <v>0</v>
      </c>
      <c r="AC94">
        <v>430</v>
      </c>
      <c r="AD94" s="20">
        <f>Table5[[#This Row],[Total elapsed time]]-B93</f>
        <v>1</v>
      </c>
      <c r="AE94" s="20">
        <f>(Table5[[#This Row],[Motor power]]*1000)*Table5[[#This Row],[Acceleration delT 1 second ]]</f>
        <v>0</v>
      </c>
      <c r="AF94" s="20">
        <f>Table5[[#This Row],[Etotal]]/3600</f>
        <v>0</v>
      </c>
      <c r="AG94" s="21">
        <f>Table5[[#This Row],[Average energy consumption]]/96</f>
        <v>0</v>
      </c>
      <c r="AH94" s="20"/>
      <c r="AI94" s="20"/>
    </row>
    <row r="95" spans="2:35">
      <c r="B95" s="14">
        <v>92</v>
      </c>
      <c r="C95" s="7">
        <v>0</v>
      </c>
      <c r="D95" s="9">
        <v>0</v>
      </c>
      <c r="E95">
        <v>1500</v>
      </c>
      <c r="F95">
        <v>80</v>
      </c>
      <c r="G95">
        <f t="shared" si="7"/>
        <v>1580</v>
      </c>
      <c r="H95">
        <v>9.81</v>
      </c>
      <c r="I95" s="10">
        <v>0</v>
      </c>
      <c r="J95" s="10">
        <v>0</v>
      </c>
      <c r="K95">
        <f t="shared" si="8"/>
        <v>0</v>
      </c>
      <c r="L95">
        <v>1.4999999999999999E-2</v>
      </c>
      <c r="M95">
        <f t="shared" si="9"/>
        <v>365.20543359083308</v>
      </c>
      <c r="N95">
        <v>1.204</v>
      </c>
      <c r="O95">
        <v>1.52</v>
      </c>
      <c r="P95">
        <v>2.52</v>
      </c>
      <c r="Q95">
        <f t="shared" si="10"/>
        <v>0</v>
      </c>
      <c r="R95">
        <f t="shared" si="11"/>
        <v>0</v>
      </c>
      <c r="S95">
        <f t="shared" si="12"/>
        <v>365.20543359083308</v>
      </c>
      <c r="T95" s="11">
        <f t="shared" si="13"/>
        <v>0</v>
      </c>
      <c r="U95">
        <v>0.26834999999999998</v>
      </c>
      <c r="V95">
        <f>Table5[[#This Row],[Total force ]]*Table5[[#This Row],[Tyre radius]]</f>
        <v>98.002878104100049</v>
      </c>
      <c r="W95">
        <v>8</v>
      </c>
      <c r="X95">
        <v>0.92</v>
      </c>
      <c r="Y95">
        <f>Table5[[#This Row],[Wheel torque]]/Table5[[#This Row],[Final drive ratio ]]/Table5[[#This Row],[Overall efficiency of enery conversion ]]</f>
        <v>13.315608438057071</v>
      </c>
      <c r="Z95">
        <f>(Table5[[#This Row],[Vehicle speed in m/s]]*60)/(2*3.14*Table5[[#This Row],[Tyre radius]])</f>
        <v>0</v>
      </c>
      <c r="AA95">
        <f>Table5[[#This Row],[Wheel speed]]*Table5[[#This Row],[Final drive ratio ]]</f>
        <v>0</v>
      </c>
      <c r="AB95" s="11">
        <f>(2*3.14*Table5[[#This Row],[Motor speed]]*Table5[[#This Row],[Motor torque]])/(60*1000)/Table5[[#This Row],[Overall efficiency of enery conversion ]]</f>
        <v>0</v>
      </c>
      <c r="AC95">
        <v>430</v>
      </c>
      <c r="AD95" s="20">
        <f>Table5[[#This Row],[Total elapsed time]]-B94</f>
        <v>1</v>
      </c>
      <c r="AE95" s="20">
        <f>(Table5[[#This Row],[Motor power]]*1000)*Table5[[#This Row],[Acceleration delT 1 second ]]</f>
        <v>0</v>
      </c>
      <c r="AF95" s="20">
        <f>Table5[[#This Row],[Etotal]]/3600</f>
        <v>0</v>
      </c>
      <c r="AG95" s="21">
        <f>Table5[[#This Row],[Average energy consumption]]/96</f>
        <v>0</v>
      </c>
      <c r="AH95" s="20"/>
      <c r="AI95" s="20"/>
    </row>
    <row r="96" spans="2:35">
      <c r="B96" s="14">
        <v>93</v>
      </c>
      <c r="C96" s="7">
        <v>0</v>
      </c>
      <c r="D96" s="9">
        <v>0</v>
      </c>
      <c r="E96">
        <v>1500</v>
      </c>
      <c r="F96">
        <v>80</v>
      </c>
      <c r="G96">
        <f t="shared" si="7"/>
        <v>1580</v>
      </c>
      <c r="H96">
        <v>9.81</v>
      </c>
      <c r="I96" s="10">
        <v>0</v>
      </c>
      <c r="J96" s="10">
        <v>0</v>
      </c>
      <c r="K96">
        <f t="shared" si="8"/>
        <v>0</v>
      </c>
      <c r="L96">
        <v>1.4999999999999999E-2</v>
      </c>
      <c r="M96">
        <f t="shared" si="9"/>
        <v>365.20543359083308</v>
      </c>
      <c r="N96">
        <v>1.204</v>
      </c>
      <c r="O96">
        <v>1.52</v>
      </c>
      <c r="P96">
        <v>2.52</v>
      </c>
      <c r="Q96">
        <f t="shared" si="10"/>
        <v>0</v>
      </c>
      <c r="R96">
        <f t="shared" si="11"/>
        <v>0</v>
      </c>
      <c r="S96">
        <f t="shared" si="12"/>
        <v>365.20543359083308</v>
      </c>
      <c r="T96" s="11">
        <f t="shared" si="13"/>
        <v>0</v>
      </c>
      <c r="U96">
        <v>0.26834999999999998</v>
      </c>
      <c r="V96">
        <f>Table5[[#This Row],[Total force ]]*Table5[[#This Row],[Tyre radius]]</f>
        <v>98.002878104100049</v>
      </c>
      <c r="W96">
        <v>8</v>
      </c>
      <c r="X96">
        <v>0.92</v>
      </c>
      <c r="Y96">
        <f>Table5[[#This Row],[Wheel torque]]/Table5[[#This Row],[Final drive ratio ]]/Table5[[#This Row],[Overall efficiency of enery conversion ]]</f>
        <v>13.315608438057071</v>
      </c>
      <c r="Z96">
        <f>(Table5[[#This Row],[Vehicle speed in m/s]]*60)/(2*3.14*Table5[[#This Row],[Tyre radius]])</f>
        <v>0</v>
      </c>
      <c r="AA96">
        <f>Table5[[#This Row],[Wheel speed]]*Table5[[#This Row],[Final drive ratio ]]</f>
        <v>0</v>
      </c>
      <c r="AB96" s="11">
        <f>(2*3.14*Table5[[#This Row],[Motor speed]]*Table5[[#This Row],[Motor torque]])/(60*1000)/Table5[[#This Row],[Overall efficiency of enery conversion ]]</f>
        <v>0</v>
      </c>
      <c r="AC96">
        <v>430</v>
      </c>
      <c r="AD96" s="20">
        <f>Table5[[#This Row],[Total elapsed time]]-B95</f>
        <v>1</v>
      </c>
      <c r="AE96" s="20">
        <f>(Table5[[#This Row],[Motor power]]*1000)*Table5[[#This Row],[Acceleration delT 1 second ]]</f>
        <v>0</v>
      </c>
      <c r="AF96" s="20">
        <f>Table5[[#This Row],[Etotal]]/3600</f>
        <v>0</v>
      </c>
      <c r="AG96" s="21">
        <f>Table5[[#This Row],[Average energy consumption]]/96</f>
        <v>0</v>
      </c>
      <c r="AH96" s="20"/>
      <c r="AI96" s="20"/>
    </row>
    <row r="97" spans="2:35">
      <c r="B97" s="14">
        <v>94</v>
      </c>
      <c r="C97" s="7">
        <v>0</v>
      </c>
      <c r="D97" s="9">
        <v>0</v>
      </c>
      <c r="E97">
        <v>1500</v>
      </c>
      <c r="F97">
        <v>80</v>
      </c>
      <c r="G97">
        <f t="shared" si="7"/>
        <v>1580</v>
      </c>
      <c r="H97">
        <v>9.81</v>
      </c>
      <c r="I97" s="10">
        <v>0</v>
      </c>
      <c r="J97" s="10">
        <v>0</v>
      </c>
      <c r="K97">
        <f t="shared" si="8"/>
        <v>0</v>
      </c>
      <c r="L97">
        <v>1.4999999999999999E-2</v>
      </c>
      <c r="M97">
        <f t="shared" si="9"/>
        <v>365.20543359083308</v>
      </c>
      <c r="N97">
        <v>1.204</v>
      </c>
      <c r="O97">
        <v>1.52</v>
      </c>
      <c r="P97">
        <v>2.52</v>
      </c>
      <c r="Q97">
        <f t="shared" si="10"/>
        <v>0</v>
      </c>
      <c r="R97">
        <f t="shared" si="11"/>
        <v>0</v>
      </c>
      <c r="S97">
        <f t="shared" si="12"/>
        <v>365.20543359083308</v>
      </c>
      <c r="T97" s="11">
        <f t="shared" si="13"/>
        <v>0</v>
      </c>
      <c r="U97">
        <v>0.26834999999999998</v>
      </c>
      <c r="V97">
        <f>Table5[[#This Row],[Total force ]]*Table5[[#This Row],[Tyre radius]]</f>
        <v>98.002878104100049</v>
      </c>
      <c r="W97">
        <v>8</v>
      </c>
      <c r="X97">
        <v>0.92</v>
      </c>
      <c r="Y97">
        <f>Table5[[#This Row],[Wheel torque]]/Table5[[#This Row],[Final drive ratio ]]/Table5[[#This Row],[Overall efficiency of enery conversion ]]</f>
        <v>13.315608438057071</v>
      </c>
      <c r="Z97">
        <f>(Table5[[#This Row],[Vehicle speed in m/s]]*60)/(2*3.14*Table5[[#This Row],[Tyre radius]])</f>
        <v>0</v>
      </c>
      <c r="AA97">
        <f>Table5[[#This Row],[Wheel speed]]*Table5[[#This Row],[Final drive ratio ]]</f>
        <v>0</v>
      </c>
      <c r="AB97" s="11">
        <f>(2*3.14*Table5[[#This Row],[Motor speed]]*Table5[[#This Row],[Motor torque]])/(60*1000)/Table5[[#This Row],[Overall efficiency of enery conversion ]]</f>
        <v>0</v>
      </c>
      <c r="AC97">
        <v>430</v>
      </c>
      <c r="AD97" s="20">
        <f>Table5[[#This Row],[Total elapsed time]]-B96</f>
        <v>1</v>
      </c>
      <c r="AE97" s="20">
        <f>(Table5[[#This Row],[Motor power]]*1000)*Table5[[#This Row],[Acceleration delT 1 second ]]</f>
        <v>0</v>
      </c>
      <c r="AF97" s="20">
        <f>Table5[[#This Row],[Etotal]]/3600</f>
        <v>0</v>
      </c>
      <c r="AG97" s="21">
        <f>Table5[[#This Row],[Average energy consumption]]/96</f>
        <v>0</v>
      </c>
      <c r="AH97" s="20"/>
      <c r="AI97" s="20"/>
    </row>
    <row r="98" spans="2:35">
      <c r="B98" s="14">
        <v>95</v>
      </c>
      <c r="C98" s="7">
        <v>0</v>
      </c>
      <c r="D98" s="9">
        <v>0</v>
      </c>
      <c r="E98">
        <v>1500</v>
      </c>
      <c r="F98">
        <v>80</v>
      </c>
      <c r="G98">
        <f t="shared" si="7"/>
        <v>1580</v>
      </c>
      <c r="H98">
        <v>9.81</v>
      </c>
      <c r="I98" s="10">
        <v>0</v>
      </c>
      <c r="J98" s="10">
        <v>0</v>
      </c>
      <c r="K98">
        <f t="shared" si="8"/>
        <v>0</v>
      </c>
      <c r="L98">
        <v>1.4999999999999999E-2</v>
      </c>
      <c r="M98">
        <f t="shared" si="9"/>
        <v>365.20543359083308</v>
      </c>
      <c r="N98">
        <v>1.204</v>
      </c>
      <c r="O98">
        <v>1.52</v>
      </c>
      <c r="P98">
        <v>2.52</v>
      </c>
      <c r="Q98">
        <f t="shared" si="10"/>
        <v>0</v>
      </c>
      <c r="R98">
        <f t="shared" si="11"/>
        <v>0</v>
      </c>
      <c r="S98">
        <f t="shared" si="12"/>
        <v>365.20543359083308</v>
      </c>
      <c r="T98" s="11">
        <f t="shared" si="13"/>
        <v>0</v>
      </c>
      <c r="U98">
        <v>0.26834999999999998</v>
      </c>
      <c r="V98">
        <f>Table5[[#This Row],[Total force ]]*Table5[[#This Row],[Tyre radius]]</f>
        <v>98.002878104100049</v>
      </c>
      <c r="W98">
        <v>8</v>
      </c>
      <c r="X98">
        <v>0.92</v>
      </c>
      <c r="Y98">
        <f>Table5[[#This Row],[Wheel torque]]/Table5[[#This Row],[Final drive ratio ]]/Table5[[#This Row],[Overall efficiency of enery conversion ]]</f>
        <v>13.315608438057071</v>
      </c>
      <c r="Z98">
        <f>(Table5[[#This Row],[Vehicle speed in m/s]]*60)/(2*3.14*Table5[[#This Row],[Tyre radius]])</f>
        <v>0</v>
      </c>
      <c r="AA98">
        <f>Table5[[#This Row],[Wheel speed]]*Table5[[#This Row],[Final drive ratio ]]</f>
        <v>0</v>
      </c>
      <c r="AB98" s="11">
        <f>(2*3.14*Table5[[#This Row],[Motor speed]]*Table5[[#This Row],[Motor torque]])/(60*1000)/Table5[[#This Row],[Overall efficiency of enery conversion ]]</f>
        <v>0</v>
      </c>
      <c r="AC98">
        <v>430</v>
      </c>
      <c r="AD98" s="20">
        <f>Table5[[#This Row],[Total elapsed time]]-B97</f>
        <v>1</v>
      </c>
      <c r="AE98" s="20">
        <f>(Table5[[#This Row],[Motor power]]*1000)*Table5[[#This Row],[Acceleration delT 1 second ]]</f>
        <v>0</v>
      </c>
      <c r="AF98" s="20">
        <f>Table5[[#This Row],[Etotal]]/3600</f>
        <v>0</v>
      </c>
      <c r="AG98" s="21">
        <f>Table5[[#This Row],[Average energy consumption]]/96</f>
        <v>0</v>
      </c>
      <c r="AH98" s="20"/>
      <c r="AI98" s="20"/>
    </row>
    <row r="99" spans="2:35">
      <c r="B99" s="14">
        <v>96</v>
      </c>
      <c r="C99" s="7">
        <v>0</v>
      </c>
      <c r="D99" s="9">
        <v>0</v>
      </c>
      <c r="E99">
        <v>1500</v>
      </c>
      <c r="F99">
        <v>80</v>
      </c>
      <c r="G99">
        <f t="shared" si="7"/>
        <v>1580</v>
      </c>
      <c r="H99">
        <v>9.81</v>
      </c>
      <c r="I99" s="10">
        <v>0</v>
      </c>
      <c r="J99" s="10">
        <v>0</v>
      </c>
      <c r="K99">
        <f t="shared" si="8"/>
        <v>0</v>
      </c>
      <c r="L99">
        <v>1.4999999999999999E-2</v>
      </c>
      <c r="M99">
        <f t="shared" si="9"/>
        <v>365.20543359083308</v>
      </c>
      <c r="N99">
        <v>1.204</v>
      </c>
      <c r="O99">
        <v>1.52</v>
      </c>
      <c r="P99">
        <v>2.52</v>
      </c>
      <c r="Q99">
        <f t="shared" si="10"/>
        <v>0</v>
      </c>
      <c r="R99">
        <f t="shared" si="11"/>
        <v>0</v>
      </c>
      <c r="S99">
        <f t="shared" si="12"/>
        <v>365.20543359083308</v>
      </c>
      <c r="T99" s="11">
        <f t="shared" si="13"/>
        <v>0</v>
      </c>
      <c r="U99">
        <v>0.26834999999999998</v>
      </c>
      <c r="V99">
        <f>Table5[[#This Row],[Total force ]]*Table5[[#This Row],[Tyre radius]]</f>
        <v>98.002878104100049</v>
      </c>
      <c r="W99">
        <v>8</v>
      </c>
      <c r="X99">
        <v>0.92</v>
      </c>
      <c r="Y99">
        <f>Table5[[#This Row],[Wheel torque]]/Table5[[#This Row],[Final drive ratio ]]/Table5[[#This Row],[Overall efficiency of enery conversion ]]</f>
        <v>13.315608438057071</v>
      </c>
      <c r="Z99">
        <f>(Table5[[#This Row],[Vehicle speed in m/s]]*60)/(2*3.14*Table5[[#This Row],[Tyre radius]])</f>
        <v>0</v>
      </c>
      <c r="AA99">
        <f>Table5[[#This Row],[Wheel speed]]*Table5[[#This Row],[Final drive ratio ]]</f>
        <v>0</v>
      </c>
      <c r="AB99" s="11">
        <f>(2*3.14*Table5[[#This Row],[Motor speed]]*Table5[[#This Row],[Motor torque]])/(60*1000)/Table5[[#This Row],[Overall efficiency of enery conversion ]]</f>
        <v>0</v>
      </c>
      <c r="AC99">
        <v>430</v>
      </c>
      <c r="AD99" s="20">
        <f>Table5[[#This Row],[Total elapsed time]]-B98</f>
        <v>1</v>
      </c>
      <c r="AE99" s="20">
        <f>(Table5[[#This Row],[Motor power]]*1000)*Table5[[#This Row],[Acceleration delT 1 second ]]</f>
        <v>0</v>
      </c>
      <c r="AF99" s="20">
        <f>Table5[[#This Row],[Etotal]]/3600</f>
        <v>0</v>
      </c>
      <c r="AG99" s="21">
        <f>Table5[[#This Row],[Average energy consumption]]/96</f>
        <v>0</v>
      </c>
      <c r="AH99" s="20"/>
      <c r="AI99" s="20"/>
    </row>
    <row r="100" spans="2:35">
      <c r="B100" s="14">
        <v>97</v>
      </c>
      <c r="C100" s="7">
        <v>0</v>
      </c>
      <c r="D100" s="9">
        <v>0</v>
      </c>
      <c r="E100">
        <v>1500</v>
      </c>
      <c r="F100">
        <v>80</v>
      </c>
      <c r="G100">
        <f t="shared" si="7"/>
        <v>1580</v>
      </c>
      <c r="H100">
        <v>9.81</v>
      </c>
      <c r="I100" s="10">
        <v>0</v>
      </c>
      <c r="J100" s="10">
        <v>0</v>
      </c>
      <c r="K100">
        <f t="shared" si="8"/>
        <v>0</v>
      </c>
      <c r="L100">
        <v>1.4999999999999999E-2</v>
      </c>
      <c r="M100">
        <f t="shared" si="9"/>
        <v>365.20543359083308</v>
      </c>
      <c r="N100">
        <v>1.204</v>
      </c>
      <c r="O100">
        <v>1.52</v>
      </c>
      <c r="P100">
        <v>2.52</v>
      </c>
      <c r="Q100">
        <f t="shared" si="10"/>
        <v>0</v>
      </c>
      <c r="R100">
        <f t="shared" si="11"/>
        <v>0</v>
      </c>
      <c r="S100">
        <f t="shared" si="12"/>
        <v>365.20543359083308</v>
      </c>
      <c r="T100" s="11">
        <f t="shared" si="13"/>
        <v>0</v>
      </c>
      <c r="U100">
        <v>0.26834999999999998</v>
      </c>
      <c r="V100">
        <f>Table5[[#This Row],[Total force ]]*Table5[[#This Row],[Tyre radius]]</f>
        <v>98.002878104100049</v>
      </c>
      <c r="W100">
        <v>8</v>
      </c>
      <c r="X100">
        <v>0.92</v>
      </c>
      <c r="Y100">
        <f>Table5[[#This Row],[Wheel torque]]/Table5[[#This Row],[Final drive ratio ]]/Table5[[#This Row],[Overall efficiency of enery conversion ]]</f>
        <v>13.315608438057071</v>
      </c>
      <c r="Z100">
        <f>(Table5[[#This Row],[Vehicle speed in m/s]]*60)/(2*3.14*Table5[[#This Row],[Tyre radius]])</f>
        <v>0</v>
      </c>
      <c r="AA100">
        <f>Table5[[#This Row],[Wheel speed]]*Table5[[#This Row],[Final drive ratio ]]</f>
        <v>0</v>
      </c>
      <c r="AB100" s="11">
        <f>(2*3.14*Table5[[#This Row],[Motor speed]]*Table5[[#This Row],[Motor torque]])/(60*1000)/Table5[[#This Row],[Overall efficiency of enery conversion ]]</f>
        <v>0</v>
      </c>
      <c r="AC100">
        <v>430</v>
      </c>
      <c r="AD100" s="20">
        <f>Table5[[#This Row],[Total elapsed time]]-B99</f>
        <v>1</v>
      </c>
      <c r="AE100" s="20">
        <f>(Table5[[#This Row],[Motor power]]*1000)*Table5[[#This Row],[Acceleration delT 1 second ]]</f>
        <v>0</v>
      </c>
      <c r="AF100" s="20">
        <f>Table5[[#This Row],[Etotal]]/3600</f>
        <v>0</v>
      </c>
      <c r="AG100" s="21">
        <f>Table5[[#This Row],[Average energy consumption]]/96</f>
        <v>0</v>
      </c>
      <c r="AH100" s="20"/>
      <c r="AI100" s="20"/>
    </row>
    <row r="101" spans="2:35">
      <c r="B101" s="14">
        <v>98</v>
      </c>
      <c r="C101" s="7">
        <v>0</v>
      </c>
      <c r="D101" s="9">
        <v>0</v>
      </c>
      <c r="E101">
        <v>1500</v>
      </c>
      <c r="F101">
        <v>80</v>
      </c>
      <c r="G101">
        <f t="shared" si="7"/>
        <v>1580</v>
      </c>
      <c r="H101">
        <v>9.81</v>
      </c>
      <c r="I101" s="10">
        <v>0</v>
      </c>
      <c r="J101" s="10">
        <v>0</v>
      </c>
      <c r="K101">
        <f t="shared" si="8"/>
        <v>0</v>
      </c>
      <c r="L101">
        <v>1.4999999999999999E-2</v>
      </c>
      <c r="M101">
        <f t="shared" si="9"/>
        <v>365.20543359083308</v>
      </c>
      <c r="N101">
        <v>1.204</v>
      </c>
      <c r="O101">
        <v>1.52</v>
      </c>
      <c r="P101">
        <v>2.52</v>
      </c>
      <c r="Q101">
        <f t="shared" si="10"/>
        <v>0</v>
      </c>
      <c r="R101">
        <f t="shared" si="11"/>
        <v>0</v>
      </c>
      <c r="S101">
        <f t="shared" si="12"/>
        <v>365.20543359083308</v>
      </c>
      <c r="T101" s="11">
        <f t="shared" si="13"/>
        <v>0</v>
      </c>
      <c r="U101">
        <v>0.26834999999999998</v>
      </c>
      <c r="V101">
        <f>Table5[[#This Row],[Total force ]]*Table5[[#This Row],[Tyre radius]]</f>
        <v>98.002878104100049</v>
      </c>
      <c r="W101">
        <v>8</v>
      </c>
      <c r="X101">
        <v>0.92</v>
      </c>
      <c r="Y101">
        <f>Table5[[#This Row],[Wheel torque]]/Table5[[#This Row],[Final drive ratio ]]/Table5[[#This Row],[Overall efficiency of enery conversion ]]</f>
        <v>13.315608438057071</v>
      </c>
      <c r="Z101">
        <f>(Table5[[#This Row],[Vehicle speed in m/s]]*60)/(2*3.14*Table5[[#This Row],[Tyre radius]])</f>
        <v>0</v>
      </c>
      <c r="AA101">
        <f>Table5[[#This Row],[Wheel speed]]*Table5[[#This Row],[Final drive ratio ]]</f>
        <v>0</v>
      </c>
      <c r="AB101" s="11">
        <f>(2*3.14*Table5[[#This Row],[Motor speed]]*Table5[[#This Row],[Motor torque]])/(60*1000)/Table5[[#This Row],[Overall efficiency of enery conversion ]]</f>
        <v>0</v>
      </c>
      <c r="AC101">
        <v>430</v>
      </c>
      <c r="AD101" s="20">
        <f>Table5[[#This Row],[Total elapsed time]]-B100</f>
        <v>1</v>
      </c>
      <c r="AE101" s="20">
        <f>(Table5[[#This Row],[Motor power]]*1000)*Table5[[#This Row],[Acceleration delT 1 second ]]</f>
        <v>0</v>
      </c>
      <c r="AF101" s="20">
        <f>Table5[[#This Row],[Etotal]]/3600</f>
        <v>0</v>
      </c>
      <c r="AG101" s="21">
        <f>Table5[[#This Row],[Average energy consumption]]/96</f>
        <v>0</v>
      </c>
      <c r="AH101" s="20"/>
      <c r="AI101" s="20"/>
    </row>
    <row r="102" spans="2:35">
      <c r="B102" s="14">
        <v>99</v>
      </c>
      <c r="C102" s="7">
        <v>0</v>
      </c>
      <c r="D102" s="9">
        <v>0</v>
      </c>
      <c r="E102">
        <v>1500</v>
      </c>
      <c r="F102">
        <v>80</v>
      </c>
      <c r="G102">
        <f t="shared" si="7"/>
        <v>1580</v>
      </c>
      <c r="H102">
        <v>9.81</v>
      </c>
      <c r="I102" s="10">
        <v>0</v>
      </c>
      <c r="J102" s="10">
        <v>0</v>
      </c>
      <c r="K102">
        <f t="shared" si="8"/>
        <v>0</v>
      </c>
      <c r="L102">
        <v>1.4999999999999999E-2</v>
      </c>
      <c r="M102">
        <f t="shared" si="9"/>
        <v>365.20543359083308</v>
      </c>
      <c r="N102">
        <v>1.204</v>
      </c>
      <c r="O102">
        <v>1.52</v>
      </c>
      <c r="P102">
        <v>2.52</v>
      </c>
      <c r="Q102">
        <f t="shared" si="10"/>
        <v>0</v>
      </c>
      <c r="R102">
        <f t="shared" si="11"/>
        <v>0</v>
      </c>
      <c r="S102">
        <f t="shared" si="12"/>
        <v>365.20543359083308</v>
      </c>
      <c r="T102" s="11">
        <f t="shared" si="13"/>
        <v>0</v>
      </c>
      <c r="U102">
        <v>0.26834999999999998</v>
      </c>
      <c r="V102">
        <f>Table5[[#This Row],[Total force ]]*Table5[[#This Row],[Tyre radius]]</f>
        <v>98.002878104100049</v>
      </c>
      <c r="W102">
        <v>8</v>
      </c>
      <c r="X102">
        <v>0.92</v>
      </c>
      <c r="Y102">
        <f>Table5[[#This Row],[Wheel torque]]/Table5[[#This Row],[Final drive ratio ]]/Table5[[#This Row],[Overall efficiency of enery conversion ]]</f>
        <v>13.315608438057071</v>
      </c>
      <c r="Z102">
        <f>(Table5[[#This Row],[Vehicle speed in m/s]]*60)/(2*3.14*Table5[[#This Row],[Tyre radius]])</f>
        <v>0</v>
      </c>
      <c r="AA102">
        <f>Table5[[#This Row],[Wheel speed]]*Table5[[#This Row],[Final drive ratio ]]</f>
        <v>0</v>
      </c>
      <c r="AB102" s="11">
        <f>(2*3.14*Table5[[#This Row],[Motor speed]]*Table5[[#This Row],[Motor torque]])/(60*1000)/Table5[[#This Row],[Overall efficiency of enery conversion ]]</f>
        <v>0</v>
      </c>
      <c r="AC102">
        <v>430</v>
      </c>
      <c r="AD102" s="20">
        <f>Table5[[#This Row],[Total elapsed time]]-B101</f>
        <v>1</v>
      </c>
      <c r="AE102" s="20">
        <f>(Table5[[#This Row],[Motor power]]*1000)*Table5[[#This Row],[Acceleration delT 1 second ]]</f>
        <v>0</v>
      </c>
      <c r="AF102" s="20">
        <f>Table5[[#This Row],[Etotal]]/3600</f>
        <v>0</v>
      </c>
      <c r="AG102" s="21">
        <f>Table5[[#This Row],[Average energy consumption]]/96</f>
        <v>0</v>
      </c>
      <c r="AH102" s="20"/>
      <c r="AI102" s="20"/>
    </row>
    <row r="103" spans="2:35">
      <c r="B103" s="14">
        <v>100</v>
      </c>
      <c r="C103" s="7">
        <v>0</v>
      </c>
      <c r="D103" s="9">
        <v>0</v>
      </c>
      <c r="E103">
        <v>1500</v>
      </c>
      <c r="F103">
        <v>80</v>
      </c>
      <c r="G103">
        <f t="shared" si="7"/>
        <v>1580</v>
      </c>
      <c r="H103">
        <v>9.81</v>
      </c>
      <c r="I103" s="10">
        <v>0</v>
      </c>
      <c r="J103" s="10">
        <v>0</v>
      </c>
      <c r="K103">
        <f t="shared" si="8"/>
        <v>0</v>
      </c>
      <c r="L103">
        <v>1.4999999999999999E-2</v>
      </c>
      <c r="M103">
        <f t="shared" si="9"/>
        <v>365.20543359083308</v>
      </c>
      <c r="N103">
        <v>1.204</v>
      </c>
      <c r="O103">
        <v>1.52</v>
      </c>
      <c r="P103">
        <v>2.52</v>
      </c>
      <c r="Q103">
        <f t="shared" si="10"/>
        <v>0</v>
      </c>
      <c r="R103">
        <f t="shared" si="11"/>
        <v>0</v>
      </c>
      <c r="S103">
        <f t="shared" si="12"/>
        <v>365.20543359083308</v>
      </c>
      <c r="T103" s="11">
        <f t="shared" si="13"/>
        <v>0</v>
      </c>
      <c r="U103">
        <v>0.26834999999999998</v>
      </c>
      <c r="V103">
        <f>Table5[[#This Row],[Total force ]]*Table5[[#This Row],[Tyre radius]]</f>
        <v>98.002878104100049</v>
      </c>
      <c r="W103">
        <v>8</v>
      </c>
      <c r="X103">
        <v>0.92</v>
      </c>
      <c r="Y103">
        <f>Table5[[#This Row],[Wheel torque]]/Table5[[#This Row],[Final drive ratio ]]/Table5[[#This Row],[Overall efficiency of enery conversion ]]</f>
        <v>13.315608438057071</v>
      </c>
      <c r="Z103">
        <f>(Table5[[#This Row],[Vehicle speed in m/s]]*60)/(2*3.14*Table5[[#This Row],[Tyre radius]])</f>
        <v>0</v>
      </c>
      <c r="AA103">
        <f>Table5[[#This Row],[Wheel speed]]*Table5[[#This Row],[Final drive ratio ]]</f>
        <v>0</v>
      </c>
      <c r="AB103" s="11">
        <f>(2*3.14*Table5[[#This Row],[Motor speed]]*Table5[[#This Row],[Motor torque]])/(60*1000)/Table5[[#This Row],[Overall efficiency of enery conversion ]]</f>
        <v>0</v>
      </c>
      <c r="AC103">
        <v>430</v>
      </c>
      <c r="AD103" s="20">
        <f>Table5[[#This Row],[Total elapsed time]]-B102</f>
        <v>1</v>
      </c>
      <c r="AE103" s="20">
        <f>(Table5[[#This Row],[Motor power]]*1000)*Table5[[#This Row],[Acceleration delT 1 second ]]</f>
        <v>0</v>
      </c>
      <c r="AF103" s="20">
        <f>Table5[[#This Row],[Etotal]]/3600</f>
        <v>0</v>
      </c>
      <c r="AG103" s="21">
        <f>Table5[[#This Row],[Average energy consumption]]/96</f>
        <v>0</v>
      </c>
      <c r="AH103" s="20"/>
      <c r="AI103" s="20"/>
    </row>
    <row r="104" spans="2:35">
      <c r="B104" s="14">
        <v>101</v>
      </c>
      <c r="C104" s="7">
        <v>0</v>
      </c>
      <c r="D104" s="9">
        <v>0</v>
      </c>
      <c r="E104">
        <v>1500</v>
      </c>
      <c r="F104">
        <v>80</v>
      </c>
      <c r="G104">
        <f t="shared" si="7"/>
        <v>1580</v>
      </c>
      <c r="H104">
        <v>9.81</v>
      </c>
      <c r="I104" s="10">
        <v>0</v>
      </c>
      <c r="J104" s="10">
        <v>0</v>
      </c>
      <c r="K104">
        <f t="shared" si="8"/>
        <v>0</v>
      </c>
      <c r="L104">
        <v>1.4999999999999999E-2</v>
      </c>
      <c r="M104">
        <f t="shared" si="9"/>
        <v>365.20543359083308</v>
      </c>
      <c r="N104">
        <v>1.204</v>
      </c>
      <c r="O104">
        <v>1.52</v>
      </c>
      <c r="P104">
        <v>2.52</v>
      </c>
      <c r="Q104">
        <f t="shared" si="10"/>
        <v>0</v>
      </c>
      <c r="R104">
        <f t="shared" si="11"/>
        <v>0</v>
      </c>
      <c r="S104">
        <f t="shared" si="12"/>
        <v>365.20543359083308</v>
      </c>
      <c r="T104" s="11">
        <f t="shared" si="13"/>
        <v>0</v>
      </c>
      <c r="U104">
        <v>0.26834999999999998</v>
      </c>
      <c r="V104">
        <f>Table5[[#This Row],[Total force ]]*Table5[[#This Row],[Tyre radius]]</f>
        <v>98.002878104100049</v>
      </c>
      <c r="W104">
        <v>8</v>
      </c>
      <c r="X104">
        <v>0.92</v>
      </c>
      <c r="Y104">
        <f>Table5[[#This Row],[Wheel torque]]/Table5[[#This Row],[Final drive ratio ]]/Table5[[#This Row],[Overall efficiency of enery conversion ]]</f>
        <v>13.315608438057071</v>
      </c>
      <c r="Z104">
        <f>(Table5[[#This Row],[Vehicle speed in m/s]]*60)/(2*3.14*Table5[[#This Row],[Tyre radius]])</f>
        <v>0</v>
      </c>
      <c r="AA104">
        <f>Table5[[#This Row],[Wheel speed]]*Table5[[#This Row],[Final drive ratio ]]</f>
        <v>0</v>
      </c>
      <c r="AB104" s="11">
        <f>(2*3.14*Table5[[#This Row],[Motor speed]]*Table5[[#This Row],[Motor torque]])/(60*1000)/Table5[[#This Row],[Overall efficiency of enery conversion ]]</f>
        <v>0</v>
      </c>
      <c r="AC104">
        <v>430</v>
      </c>
      <c r="AD104" s="20">
        <f>Table5[[#This Row],[Total elapsed time]]-B103</f>
        <v>1</v>
      </c>
      <c r="AE104" s="20">
        <f>(Table5[[#This Row],[Motor power]]*1000)*Table5[[#This Row],[Acceleration delT 1 second ]]</f>
        <v>0</v>
      </c>
      <c r="AF104" s="20">
        <f>Table5[[#This Row],[Etotal]]/3600</f>
        <v>0</v>
      </c>
      <c r="AG104" s="21">
        <f>Table5[[#This Row],[Average energy consumption]]/96</f>
        <v>0</v>
      </c>
      <c r="AH104" s="20"/>
      <c r="AI104" s="20"/>
    </row>
    <row r="105" spans="2:35">
      <c r="B105" s="14">
        <v>102</v>
      </c>
      <c r="C105" s="7">
        <v>0</v>
      </c>
      <c r="D105" s="9">
        <v>0</v>
      </c>
      <c r="E105">
        <v>1500</v>
      </c>
      <c r="F105">
        <v>80</v>
      </c>
      <c r="G105">
        <f t="shared" si="7"/>
        <v>1580</v>
      </c>
      <c r="H105">
        <v>9.81</v>
      </c>
      <c r="I105" s="10">
        <v>0</v>
      </c>
      <c r="J105" s="10">
        <v>0</v>
      </c>
      <c r="K105">
        <f t="shared" si="8"/>
        <v>0</v>
      </c>
      <c r="L105">
        <v>1.4999999999999999E-2</v>
      </c>
      <c r="M105">
        <f t="shared" si="9"/>
        <v>365.20543359083308</v>
      </c>
      <c r="N105">
        <v>1.204</v>
      </c>
      <c r="O105">
        <v>1.52</v>
      </c>
      <c r="P105">
        <v>2.52</v>
      </c>
      <c r="Q105">
        <f t="shared" si="10"/>
        <v>0</v>
      </c>
      <c r="R105">
        <f t="shared" si="11"/>
        <v>0</v>
      </c>
      <c r="S105">
        <f t="shared" si="12"/>
        <v>365.20543359083308</v>
      </c>
      <c r="T105" s="11">
        <f t="shared" si="13"/>
        <v>0</v>
      </c>
      <c r="U105">
        <v>0.26834999999999998</v>
      </c>
      <c r="V105">
        <f>Table5[[#This Row],[Total force ]]*Table5[[#This Row],[Tyre radius]]</f>
        <v>98.002878104100049</v>
      </c>
      <c r="W105">
        <v>8</v>
      </c>
      <c r="X105">
        <v>0.92</v>
      </c>
      <c r="Y105">
        <f>Table5[[#This Row],[Wheel torque]]/Table5[[#This Row],[Final drive ratio ]]/Table5[[#This Row],[Overall efficiency of enery conversion ]]</f>
        <v>13.315608438057071</v>
      </c>
      <c r="Z105">
        <f>(Table5[[#This Row],[Vehicle speed in m/s]]*60)/(2*3.14*Table5[[#This Row],[Tyre radius]])</f>
        <v>0</v>
      </c>
      <c r="AA105">
        <f>Table5[[#This Row],[Wheel speed]]*Table5[[#This Row],[Final drive ratio ]]</f>
        <v>0</v>
      </c>
      <c r="AB105" s="11">
        <f>(2*3.14*Table5[[#This Row],[Motor speed]]*Table5[[#This Row],[Motor torque]])/(60*1000)/Table5[[#This Row],[Overall efficiency of enery conversion ]]</f>
        <v>0</v>
      </c>
      <c r="AC105">
        <v>430</v>
      </c>
      <c r="AD105" s="20">
        <f>Table5[[#This Row],[Total elapsed time]]-B104</f>
        <v>1</v>
      </c>
      <c r="AE105" s="20">
        <f>(Table5[[#This Row],[Motor power]]*1000)*Table5[[#This Row],[Acceleration delT 1 second ]]</f>
        <v>0</v>
      </c>
      <c r="AF105" s="20">
        <f>Table5[[#This Row],[Etotal]]/3600</f>
        <v>0</v>
      </c>
      <c r="AG105" s="21">
        <f>Table5[[#This Row],[Average energy consumption]]/96</f>
        <v>0</v>
      </c>
      <c r="AH105" s="20"/>
      <c r="AI105" s="20"/>
    </row>
    <row r="106" spans="2:35">
      <c r="B106" s="14">
        <v>103</v>
      </c>
      <c r="C106" s="7">
        <v>0</v>
      </c>
      <c r="D106" s="9">
        <v>0</v>
      </c>
      <c r="E106">
        <v>1500</v>
      </c>
      <c r="F106">
        <v>80</v>
      </c>
      <c r="G106">
        <f t="shared" si="7"/>
        <v>1580</v>
      </c>
      <c r="H106">
        <v>9.81</v>
      </c>
      <c r="I106" s="10">
        <v>0</v>
      </c>
      <c r="J106" s="10">
        <v>0</v>
      </c>
      <c r="K106">
        <f t="shared" si="8"/>
        <v>0</v>
      </c>
      <c r="L106">
        <v>1.4999999999999999E-2</v>
      </c>
      <c r="M106">
        <f t="shared" si="9"/>
        <v>365.20543359083308</v>
      </c>
      <c r="N106">
        <v>1.204</v>
      </c>
      <c r="O106">
        <v>1.52</v>
      </c>
      <c r="P106">
        <v>2.52</v>
      </c>
      <c r="Q106">
        <f t="shared" si="10"/>
        <v>0</v>
      </c>
      <c r="R106">
        <f t="shared" si="11"/>
        <v>0</v>
      </c>
      <c r="S106">
        <f t="shared" si="12"/>
        <v>365.20543359083308</v>
      </c>
      <c r="T106" s="11">
        <f t="shared" si="13"/>
        <v>0</v>
      </c>
      <c r="U106">
        <v>0.26834999999999998</v>
      </c>
      <c r="V106">
        <f>Table5[[#This Row],[Total force ]]*Table5[[#This Row],[Tyre radius]]</f>
        <v>98.002878104100049</v>
      </c>
      <c r="W106">
        <v>8</v>
      </c>
      <c r="X106">
        <v>0.92</v>
      </c>
      <c r="Y106">
        <f>Table5[[#This Row],[Wheel torque]]/Table5[[#This Row],[Final drive ratio ]]/Table5[[#This Row],[Overall efficiency of enery conversion ]]</f>
        <v>13.315608438057071</v>
      </c>
      <c r="Z106">
        <f>(Table5[[#This Row],[Vehicle speed in m/s]]*60)/(2*3.14*Table5[[#This Row],[Tyre radius]])</f>
        <v>0</v>
      </c>
      <c r="AA106">
        <f>Table5[[#This Row],[Wheel speed]]*Table5[[#This Row],[Final drive ratio ]]</f>
        <v>0</v>
      </c>
      <c r="AB106" s="11">
        <f>(2*3.14*Table5[[#This Row],[Motor speed]]*Table5[[#This Row],[Motor torque]])/(60*1000)/Table5[[#This Row],[Overall efficiency of enery conversion ]]</f>
        <v>0</v>
      </c>
      <c r="AC106">
        <v>430</v>
      </c>
      <c r="AD106" s="20">
        <f>Table5[[#This Row],[Total elapsed time]]-B105</f>
        <v>1</v>
      </c>
      <c r="AE106" s="20">
        <f>(Table5[[#This Row],[Motor power]]*1000)*Table5[[#This Row],[Acceleration delT 1 second ]]</f>
        <v>0</v>
      </c>
      <c r="AF106" s="20">
        <f>Table5[[#This Row],[Etotal]]/3600</f>
        <v>0</v>
      </c>
      <c r="AG106" s="21">
        <f>Table5[[#This Row],[Average energy consumption]]/96</f>
        <v>0</v>
      </c>
      <c r="AH106" s="20"/>
      <c r="AI106" s="20"/>
    </row>
    <row r="107" spans="2:35">
      <c r="B107" s="14">
        <v>104</v>
      </c>
      <c r="C107" s="7">
        <v>0</v>
      </c>
      <c r="D107" s="9">
        <v>0</v>
      </c>
      <c r="E107">
        <v>1500</v>
      </c>
      <c r="F107">
        <v>80</v>
      </c>
      <c r="G107">
        <f t="shared" si="7"/>
        <v>1580</v>
      </c>
      <c r="H107">
        <v>9.81</v>
      </c>
      <c r="I107" s="10">
        <v>0</v>
      </c>
      <c r="J107" s="10">
        <v>0</v>
      </c>
      <c r="K107">
        <f t="shared" si="8"/>
        <v>0</v>
      </c>
      <c r="L107">
        <v>1.4999999999999999E-2</v>
      </c>
      <c r="M107">
        <f t="shared" si="9"/>
        <v>365.20543359083308</v>
      </c>
      <c r="N107">
        <v>1.204</v>
      </c>
      <c r="O107">
        <v>1.52</v>
      </c>
      <c r="P107">
        <v>2.52</v>
      </c>
      <c r="Q107">
        <f t="shared" si="10"/>
        <v>0</v>
      </c>
      <c r="R107">
        <f t="shared" si="11"/>
        <v>0</v>
      </c>
      <c r="S107">
        <f t="shared" si="12"/>
        <v>365.20543359083308</v>
      </c>
      <c r="T107" s="11">
        <f t="shared" si="13"/>
        <v>0</v>
      </c>
      <c r="U107">
        <v>0.26834999999999998</v>
      </c>
      <c r="V107">
        <f>Table5[[#This Row],[Total force ]]*Table5[[#This Row],[Tyre radius]]</f>
        <v>98.002878104100049</v>
      </c>
      <c r="W107">
        <v>8</v>
      </c>
      <c r="X107">
        <v>0.92</v>
      </c>
      <c r="Y107">
        <f>Table5[[#This Row],[Wheel torque]]/Table5[[#This Row],[Final drive ratio ]]/Table5[[#This Row],[Overall efficiency of enery conversion ]]</f>
        <v>13.315608438057071</v>
      </c>
      <c r="Z107">
        <f>(Table5[[#This Row],[Vehicle speed in m/s]]*60)/(2*3.14*Table5[[#This Row],[Tyre radius]])</f>
        <v>0</v>
      </c>
      <c r="AA107">
        <f>Table5[[#This Row],[Wheel speed]]*Table5[[#This Row],[Final drive ratio ]]</f>
        <v>0</v>
      </c>
      <c r="AB107" s="11">
        <f>(2*3.14*Table5[[#This Row],[Motor speed]]*Table5[[#This Row],[Motor torque]])/(60*1000)/Table5[[#This Row],[Overall efficiency of enery conversion ]]</f>
        <v>0</v>
      </c>
      <c r="AC107">
        <v>430</v>
      </c>
      <c r="AD107" s="20">
        <f>Table5[[#This Row],[Total elapsed time]]-B106</f>
        <v>1</v>
      </c>
      <c r="AE107" s="20">
        <f>(Table5[[#This Row],[Motor power]]*1000)*Table5[[#This Row],[Acceleration delT 1 second ]]</f>
        <v>0</v>
      </c>
      <c r="AF107" s="20">
        <f>Table5[[#This Row],[Etotal]]/3600</f>
        <v>0</v>
      </c>
      <c r="AG107" s="21">
        <f>Table5[[#This Row],[Average energy consumption]]/96</f>
        <v>0</v>
      </c>
      <c r="AH107" s="20"/>
      <c r="AI107" s="20"/>
    </row>
    <row r="108" spans="2:35">
      <c r="B108" s="14">
        <v>105</v>
      </c>
      <c r="C108" s="7">
        <v>0</v>
      </c>
      <c r="D108" s="9">
        <v>0</v>
      </c>
      <c r="E108">
        <v>1500</v>
      </c>
      <c r="F108">
        <v>80</v>
      </c>
      <c r="G108">
        <f t="shared" si="7"/>
        <v>1580</v>
      </c>
      <c r="H108">
        <v>9.81</v>
      </c>
      <c r="I108" s="10">
        <v>0</v>
      </c>
      <c r="J108" s="10">
        <v>0</v>
      </c>
      <c r="K108">
        <f t="shared" si="8"/>
        <v>0</v>
      </c>
      <c r="L108">
        <v>1.4999999999999999E-2</v>
      </c>
      <c r="M108">
        <f t="shared" si="9"/>
        <v>365.20543359083308</v>
      </c>
      <c r="N108">
        <v>1.204</v>
      </c>
      <c r="O108">
        <v>1.52</v>
      </c>
      <c r="P108">
        <v>2.52</v>
      </c>
      <c r="Q108">
        <f t="shared" si="10"/>
        <v>0</v>
      </c>
      <c r="R108">
        <f t="shared" si="11"/>
        <v>0</v>
      </c>
      <c r="S108">
        <f t="shared" si="12"/>
        <v>365.20543359083308</v>
      </c>
      <c r="T108" s="11">
        <f t="shared" si="13"/>
        <v>0</v>
      </c>
      <c r="U108">
        <v>0.26834999999999998</v>
      </c>
      <c r="V108">
        <f>Table5[[#This Row],[Total force ]]*Table5[[#This Row],[Tyre radius]]</f>
        <v>98.002878104100049</v>
      </c>
      <c r="W108">
        <v>8</v>
      </c>
      <c r="X108">
        <v>0.92</v>
      </c>
      <c r="Y108">
        <f>Table5[[#This Row],[Wheel torque]]/Table5[[#This Row],[Final drive ratio ]]/Table5[[#This Row],[Overall efficiency of enery conversion ]]</f>
        <v>13.315608438057071</v>
      </c>
      <c r="Z108">
        <f>(Table5[[#This Row],[Vehicle speed in m/s]]*60)/(2*3.14*Table5[[#This Row],[Tyre radius]])</f>
        <v>0</v>
      </c>
      <c r="AA108">
        <f>Table5[[#This Row],[Wheel speed]]*Table5[[#This Row],[Final drive ratio ]]</f>
        <v>0</v>
      </c>
      <c r="AB108" s="11">
        <f>(2*3.14*Table5[[#This Row],[Motor speed]]*Table5[[#This Row],[Motor torque]])/(60*1000)/Table5[[#This Row],[Overall efficiency of enery conversion ]]</f>
        <v>0</v>
      </c>
      <c r="AC108">
        <v>430</v>
      </c>
      <c r="AD108" s="20">
        <f>Table5[[#This Row],[Total elapsed time]]-B107</f>
        <v>1</v>
      </c>
      <c r="AE108" s="20">
        <f>(Table5[[#This Row],[Motor power]]*1000)*Table5[[#This Row],[Acceleration delT 1 second ]]</f>
        <v>0</v>
      </c>
      <c r="AF108" s="20">
        <f>Table5[[#This Row],[Etotal]]/3600</f>
        <v>0</v>
      </c>
      <c r="AG108" s="21">
        <f>Table5[[#This Row],[Average energy consumption]]/96</f>
        <v>0</v>
      </c>
      <c r="AH108" s="20"/>
      <c r="AI108" s="20"/>
    </row>
    <row r="109" spans="2:35">
      <c r="B109" s="14">
        <v>106</v>
      </c>
      <c r="C109" s="7">
        <v>0</v>
      </c>
      <c r="D109" s="9">
        <v>0</v>
      </c>
      <c r="E109">
        <v>1500</v>
      </c>
      <c r="F109">
        <v>80</v>
      </c>
      <c r="G109">
        <f t="shared" si="7"/>
        <v>1580</v>
      </c>
      <c r="H109">
        <v>9.81</v>
      </c>
      <c r="I109" s="10">
        <v>0</v>
      </c>
      <c r="J109" s="10">
        <v>0</v>
      </c>
      <c r="K109">
        <f t="shared" si="8"/>
        <v>0</v>
      </c>
      <c r="L109">
        <v>1.4999999999999999E-2</v>
      </c>
      <c r="M109">
        <f t="shared" si="9"/>
        <v>365.20543359083308</v>
      </c>
      <c r="N109">
        <v>1.204</v>
      </c>
      <c r="O109">
        <v>1.52</v>
      </c>
      <c r="P109">
        <v>2.52</v>
      </c>
      <c r="Q109">
        <f t="shared" si="10"/>
        <v>0</v>
      </c>
      <c r="R109">
        <f t="shared" si="11"/>
        <v>0</v>
      </c>
      <c r="S109">
        <f t="shared" si="12"/>
        <v>365.20543359083308</v>
      </c>
      <c r="T109" s="11">
        <f t="shared" si="13"/>
        <v>0</v>
      </c>
      <c r="U109">
        <v>0.26834999999999998</v>
      </c>
      <c r="V109">
        <f>Table5[[#This Row],[Total force ]]*Table5[[#This Row],[Tyre radius]]</f>
        <v>98.002878104100049</v>
      </c>
      <c r="W109">
        <v>8</v>
      </c>
      <c r="X109">
        <v>0.92</v>
      </c>
      <c r="Y109">
        <f>Table5[[#This Row],[Wheel torque]]/Table5[[#This Row],[Final drive ratio ]]/Table5[[#This Row],[Overall efficiency of enery conversion ]]</f>
        <v>13.315608438057071</v>
      </c>
      <c r="Z109">
        <f>(Table5[[#This Row],[Vehicle speed in m/s]]*60)/(2*3.14*Table5[[#This Row],[Tyre radius]])</f>
        <v>0</v>
      </c>
      <c r="AA109">
        <f>Table5[[#This Row],[Wheel speed]]*Table5[[#This Row],[Final drive ratio ]]</f>
        <v>0</v>
      </c>
      <c r="AB109" s="11">
        <f>(2*3.14*Table5[[#This Row],[Motor speed]]*Table5[[#This Row],[Motor torque]])/(60*1000)/Table5[[#This Row],[Overall efficiency of enery conversion ]]</f>
        <v>0</v>
      </c>
      <c r="AC109">
        <v>430</v>
      </c>
      <c r="AD109" s="20">
        <f>Table5[[#This Row],[Total elapsed time]]-B108</f>
        <v>1</v>
      </c>
      <c r="AE109" s="20">
        <f>(Table5[[#This Row],[Motor power]]*1000)*Table5[[#This Row],[Acceleration delT 1 second ]]</f>
        <v>0</v>
      </c>
      <c r="AF109" s="20">
        <f>Table5[[#This Row],[Etotal]]/3600</f>
        <v>0</v>
      </c>
      <c r="AG109" s="21">
        <f>Table5[[#This Row],[Average energy consumption]]/96</f>
        <v>0</v>
      </c>
      <c r="AH109" s="20"/>
      <c r="AI109" s="20"/>
    </row>
    <row r="110" spans="2:35">
      <c r="B110" s="14">
        <v>107</v>
      </c>
      <c r="C110" s="7">
        <v>0</v>
      </c>
      <c r="D110" s="9">
        <v>0.1</v>
      </c>
      <c r="E110">
        <v>1500</v>
      </c>
      <c r="F110">
        <v>80</v>
      </c>
      <c r="G110">
        <f t="shared" si="7"/>
        <v>1580</v>
      </c>
      <c r="H110">
        <v>9.81</v>
      </c>
      <c r="I110" s="10">
        <v>0</v>
      </c>
      <c r="J110" s="10">
        <v>0</v>
      </c>
      <c r="K110">
        <f t="shared" si="8"/>
        <v>158</v>
      </c>
      <c r="L110">
        <v>1.4999999999999999E-2</v>
      </c>
      <c r="M110">
        <f t="shared" si="9"/>
        <v>365.20543359083308</v>
      </c>
      <c r="N110">
        <v>1.204</v>
      </c>
      <c r="O110">
        <v>1.52</v>
      </c>
      <c r="P110">
        <v>2.52</v>
      </c>
      <c r="Q110">
        <f t="shared" si="10"/>
        <v>0</v>
      </c>
      <c r="R110">
        <f t="shared" si="11"/>
        <v>0</v>
      </c>
      <c r="S110">
        <f t="shared" si="12"/>
        <v>523.20543359083308</v>
      </c>
      <c r="T110" s="11">
        <f t="shared" si="13"/>
        <v>0</v>
      </c>
      <c r="U110">
        <v>0.26834999999999998</v>
      </c>
      <c r="V110">
        <f>Table5[[#This Row],[Total force ]]*Table5[[#This Row],[Tyre radius]]</f>
        <v>140.40217810410005</v>
      </c>
      <c r="W110">
        <v>8</v>
      </c>
      <c r="X110">
        <v>0.92</v>
      </c>
      <c r="Y110">
        <f>Table5[[#This Row],[Wheel torque]]/Table5[[#This Row],[Final drive ratio ]]/Table5[[#This Row],[Overall efficiency of enery conversion ]]</f>
        <v>19.07638289457881</v>
      </c>
      <c r="Z110">
        <f>(Table5[[#This Row],[Vehicle speed in m/s]]*60)/(2*3.14*Table5[[#This Row],[Tyre radius]])</f>
        <v>0</v>
      </c>
      <c r="AA110">
        <f>Table5[[#This Row],[Wheel speed]]*Table5[[#This Row],[Final drive ratio ]]</f>
        <v>0</v>
      </c>
      <c r="AB110" s="11">
        <f>(2*3.14*Table5[[#This Row],[Motor speed]]*Table5[[#This Row],[Motor torque]])/(60*1000)/Table5[[#This Row],[Overall efficiency of enery conversion ]]</f>
        <v>0</v>
      </c>
      <c r="AC110">
        <v>430</v>
      </c>
      <c r="AD110" s="20">
        <f>Table5[[#This Row],[Total elapsed time]]-B109</f>
        <v>1</v>
      </c>
      <c r="AE110" s="20">
        <f>(Table5[[#This Row],[Motor power]]*1000)*Table5[[#This Row],[Acceleration delT 1 second ]]</f>
        <v>0</v>
      </c>
      <c r="AF110" s="20">
        <f>Table5[[#This Row],[Etotal]]/3600</f>
        <v>0</v>
      </c>
      <c r="AG110" s="21">
        <f>Table5[[#This Row],[Average energy consumption]]/96</f>
        <v>0</v>
      </c>
      <c r="AH110" s="20"/>
      <c r="AI110" s="20"/>
    </row>
    <row r="111" spans="2:35">
      <c r="B111" s="14">
        <v>108</v>
      </c>
      <c r="C111" s="7">
        <v>0.7</v>
      </c>
      <c r="D111" s="9">
        <v>0.15</v>
      </c>
      <c r="E111">
        <v>1500</v>
      </c>
      <c r="F111">
        <v>80</v>
      </c>
      <c r="G111">
        <f t="shared" si="7"/>
        <v>1580</v>
      </c>
      <c r="H111">
        <v>9.81</v>
      </c>
      <c r="I111" s="10">
        <v>0</v>
      </c>
      <c r="J111" s="10">
        <v>0</v>
      </c>
      <c r="K111">
        <f t="shared" si="8"/>
        <v>237</v>
      </c>
      <c r="L111">
        <v>1.4999999999999999E-2</v>
      </c>
      <c r="M111">
        <f t="shared" si="9"/>
        <v>365.20543359083308</v>
      </c>
      <c r="N111">
        <v>1.204</v>
      </c>
      <c r="O111">
        <v>1.52</v>
      </c>
      <c r="P111">
        <v>2.52</v>
      </c>
      <c r="Q111">
        <f t="shared" si="10"/>
        <v>0.19444444444444445</v>
      </c>
      <c r="R111">
        <f t="shared" si="11"/>
        <v>8.7182977777777781E-2</v>
      </c>
      <c r="S111">
        <f t="shared" si="12"/>
        <v>602.29261656861081</v>
      </c>
      <c r="T111" s="11">
        <f t="shared" si="13"/>
        <v>0.11711245322167432</v>
      </c>
      <c r="U111">
        <v>0.26834999999999998</v>
      </c>
      <c r="V111">
        <f>Table5[[#This Row],[Total force ]]*Table5[[#This Row],[Tyre radius]]</f>
        <v>161.62522365618671</v>
      </c>
      <c r="W111">
        <v>8</v>
      </c>
      <c r="X111">
        <v>0.92</v>
      </c>
      <c r="Y111">
        <f>Table5[[#This Row],[Wheel torque]]/Table5[[#This Row],[Final drive ratio ]]/Table5[[#This Row],[Overall efficiency of enery conversion ]]</f>
        <v>21.959948866329714</v>
      </c>
      <c r="Z111">
        <f>(Table5[[#This Row],[Vehicle speed in m/s]]*60)/(2*3.14*Table5[[#This Row],[Tyre radius]])</f>
        <v>6.9228599560813757</v>
      </c>
      <c r="AA111">
        <f>Table5[[#This Row],[Wheel speed]]*Table5[[#This Row],[Final drive ratio ]]</f>
        <v>55.382879648651006</v>
      </c>
      <c r="AB111" s="11">
        <f>(2*3.14*Table5[[#This Row],[Motor speed]]*Table5[[#This Row],[Motor torque]])/(60*1000)/Table5[[#This Row],[Overall efficiency of enery conversion ]]</f>
        <v>0.13836537478931274</v>
      </c>
      <c r="AC111">
        <v>430</v>
      </c>
      <c r="AD111" s="20">
        <f>Table5[[#This Row],[Total elapsed time]]-B110</f>
        <v>1</v>
      </c>
      <c r="AE111" s="20">
        <f>(Table5[[#This Row],[Motor power]]*1000)*Table5[[#This Row],[Acceleration delT 1 second ]]</f>
        <v>138.36537478931274</v>
      </c>
      <c r="AF111" s="20">
        <f>Table5[[#This Row],[Etotal]]/3600</f>
        <v>3.8434826330364651E-2</v>
      </c>
      <c r="AG111" s="21">
        <f>Table5[[#This Row],[Average energy consumption]]/96</f>
        <v>4.003627742746318E-4</v>
      </c>
      <c r="AH111" s="20"/>
      <c r="AI111" s="20"/>
    </row>
    <row r="112" spans="2:35">
      <c r="B112" s="14">
        <v>109</v>
      </c>
      <c r="C112" s="7">
        <v>1.1000000000000001</v>
      </c>
      <c r="D112" s="9">
        <v>0.11</v>
      </c>
      <c r="E112">
        <v>1500</v>
      </c>
      <c r="F112">
        <v>80</v>
      </c>
      <c r="G112">
        <f t="shared" si="7"/>
        <v>1580</v>
      </c>
      <c r="H112">
        <v>9.81</v>
      </c>
      <c r="I112" s="10">
        <v>0</v>
      </c>
      <c r="J112" s="10">
        <v>0</v>
      </c>
      <c r="K112">
        <f t="shared" si="8"/>
        <v>173.8</v>
      </c>
      <c r="L112">
        <v>1.4999999999999999E-2</v>
      </c>
      <c r="M112">
        <f t="shared" si="9"/>
        <v>365.20543359083308</v>
      </c>
      <c r="N112">
        <v>1.204</v>
      </c>
      <c r="O112">
        <v>1.52</v>
      </c>
      <c r="P112">
        <v>2.52</v>
      </c>
      <c r="Q112">
        <f t="shared" si="10"/>
        <v>0.30555555555555558</v>
      </c>
      <c r="R112">
        <f t="shared" si="11"/>
        <v>0.2152885777777778</v>
      </c>
      <c r="S112">
        <f t="shared" si="12"/>
        <v>539.22072216861079</v>
      </c>
      <c r="T112" s="11">
        <f t="shared" si="13"/>
        <v>0.16476188732929775</v>
      </c>
      <c r="U112">
        <v>0.26834999999999998</v>
      </c>
      <c r="V112">
        <f>Table5[[#This Row],[Total force ]]*Table5[[#This Row],[Tyre radius]]</f>
        <v>144.6998807939467</v>
      </c>
      <c r="W112">
        <v>8</v>
      </c>
      <c r="X112">
        <v>0.92</v>
      </c>
      <c r="Y112">
        <f>Table5[[#This Row],[Wheel torque]]/Table5[[#This Row],[Final drive ratio ]]/Table5[[#This Row],[Overall efficiency of enery conversion ]]</f>
        <v>19.660309890481887</v>
      </c>
      <c r="Z112">
        <f>(Table5[[#This Row],[Vehicle speed in m/s]]*60)/(2*3.14*Table5[[#This Row],[Tyre radius]])</f>
        <v>10.878779930985022</v>
      </c>
      <c r="AA112">
        <f>Table5[[#This Row],[Wheel speed]]*Table5[[#This Row],[Final drive ratio ]]</f>
        <v>87.030239447880177</v>
      </c>
      <c r="AB112" s="11">
        <f>(2*3.14*Table5[[#This Row],[Motor speed]]*Table5[[#This Row],[Motor torque]])/(60*1000)/Table5[[#This Row],[Overall efficiency of enery conversion ]]</f>
        <v>0.19466196518111742</v>
      </c>
      <c r="AC112">
        <v>430</v>
      </c>
      <c r="AD112" s="20">
        <f>Table5[[#This Row],[Total elapsed time]]-B111</f>
        <v>1</v>
      </c>
      <c r="AE112" s="20">
        <f>(Table5[[#This Row],[Motor power]]*1000)*Table5[[#This Row],[Acceleration delT 1 second ]]</f>
        <v>194.66196518111741</v>
      </c>
      <c r="AF112" s="20">
        <f>Table5[[#This Row],[Etotal]]/3600</f>
        <v>5.4072768105865948E-2</v>
      </c>
      <c r="AG112" s="21">
        <f>Table5[[#This Row],[Average energy consumption]]/96</f>
        <v>5.6325800110277029E-4</v>
      </c>
      <c r="AH112" s="20"/>
      <c r="AI112" s="20"/>
    </row>
    <row r="113" spans="2:35">
      <c r="B113" s="14">
        <v>110</v>
      </c>
      <c r="C113" s="7">
        <v>1.5</v>
      </c>
      <c r="D113" s="9">
        <v>0.19</v>
      </c>
      <c r="E113">
        <v>1500</v>
      </c>
      <c r="F113">
        <v>80</v>
      </c>
      <c r="G113">
        <f t="shared" si="7"/>
        <v>1580</v>
      </c>
      <c r="H113">
        <v>9.81</v>
      </c>
      <c r="I113" s="10">
        <v>0</v>
      </c>
      <c r="J113" s="10">
        <v>0</v>
      </c>
      <c r="K113">
        <f t="shared" si="8"/>
        <v>300.2</v>
      </c>
      <c r="L113">
        <v>1.4999999999999999E-2</v>
      </c>
      <c r="M113">
        <f t="shared" si="9"/>
        <v>365.20543359083308</v>
      </c>
      <c r="N113">
        <v>1.204</v>
      </c>
      <c r="O113">
        <v>1.52</v>
      </c>
      <c r="P113">
        <v>2.52</v>
      </c>
      <c r="Q113">
        <f t="shared" si="10"/>
        <v>0.41666666666666669</v>
      </c>
      <c r="R113">
        <f t="shared" si="11"/>
        <v>0.40033000000000002</v>
      </c>
      <c r="S113">
        <f t="shared" si="12"/>
        <v>665.80576359083307</v>
      </c>
      <c r="T113" s="11">
        <f t="shared" si="13"/>
        <v>0.27741906816284712</v>
      </c>
      <c r="U113">
        <v>0.26834999999999998</v>
      </c>
      <c r="V113">
        <f>Table5[[#This Row],[Total force ]]*Table5[[#This Row],[Tyre radius]]</f>
        <v>178.66897665960005</v>
      </c>
      <c r="W113">
        <v>8</v>
      </c>
      <c r="X113">
        <v>0.92</v>
      </c>
      <c r="Y113">
        <f>Table5[[#This Row],[Wheel torque]]/Table5[[#This Row],[Final drive ratio ]]/Table5[[#This Row],[Overall efficiency of enery conversion ]]</f>
        <v>24.275676176576091</v>
      </c>
      <c r="Z113">
        <f>(Table5[[#This Row],[Vehicle speed in m/s]]*60)/(2*3.14*Table5[[#This Row],[Tyre radius]])</f>
        <v>14.834699905888664</v>
      </c>
      <c r="AA113">
        <f>Table5[[#This Row],[Wheel speed]]*Table5[[#This Row],[Final drive ratio ]]</f>
        <v>118.67759924710931</v>
      </c>
      <c r="AB113" s="11">
        <f>(2*3.14*Table5[[#This Row],[Motor speed]]*Table5[[#This Row],[Motor torque]])/(60*1000)/Table5[[#This Row],[Overall efficiency of enery conversion ]]</f>
        <v>0.32776354934173801</v>
      </c>
      <c r="AC113">
        <v>430</v>
      </c>
      <c r="AD113" s="20">
        <f>Table5[[#This Row],[Total elapsed time]]-B112</f>
        <v>1</v>
      </c>
      <c r="AE113" s="20">
        <f>(Table5[[#This Row],[Motor power]]*1000)*Table5[[#This Row],[Acceleration delT 1 second ]]</f>
        <v>327.76354934173804</v>
      </c>
      <c r="AF113" s="20">
        <f>Table5[[#This Row],[Etotal]]/3600</f>
        <v>9.1045430372705016E-2</v>
      </c>
      <c r="AG113" s="21">
        <f>Table5[[#This Row],[Average energy consumption]]/96</f>
        <v>9.4838989971567729E-4</v>
      </c>
      <c r="AH113" s="20"/>
      <c r="AI113" s="20"/>
    </row>
    <row r="114" spans="2:35">
      <c r="B114" s="14">
        <v>111</v>
      </c>
      <c r="C114" s="7">
        <v>2.5</v>
      </c>
      <c r="D114" s="9">
        <v>0.28000000000000003</v>
      </c>
      <c r="E114">
        <v>1500</v>
      </c>
      <c r="F114">
        <v>80</v>
      </c>
      <c r="G114">
        <f t="shared" si="7"/>
        <v>1580</v>
      </c>
      <c r="H114">
        <v>9.81</v>
      </c>
      <c r="I114" s="10">
        <v>0</v>
      </c>
      <c r="J114" s="10">
        <v>0</v>
      </c>
      <c r="K114">
        <f t="shared" si="8"/>
        <v>442.40000000000003</v>
      </c>
      <c r="L114">
        <v>1.4999999999999999E-2</v>
      </c>
      <c r="M114">
        <f t="shared" si="9"/>
        <v>365.20543359083308</v>
      </c>
      <c r="N114">
        <v>1.204</v>
      </c>
      <c r="O114">
        <v>1.52</v>
      </c>
      <c r="P114">
        <v>2.52</v>
      </c>
      <c r="Q114">
        <f t="shared" si="10"/>
        <v>0.69444444444444442</v>
      </c>
      <c r="R114">
        <f t="shared" si="11"/>
        <v>1.1120277777777778</v>
      </c>
      <c r="S114">
        <f t="shared" si="12"/>
        <v>808.71746136861088</v>
      </c>
      <c r="T114" s="11">
        <f t="shared" si="13"/>
        <v>0.56160934817264641</v>
      </c>
      <c r="U114">
        <v>0.26834999999999998</v>
      </c>
      <c r="V114">
        <f>Table5[[#This Row],[Total force ]]*Table5[[#This Row],[Tyre radius]]</f>
        <v>217.0193307582667</v>
      </c>
      <c r="W114">
        <v>8</v>
      </c>
      <c r="X114">
        <v>0.92</v>
      </c>
      <c r="Y114">
        <f>Table5[[#This Row],[Wheel torque]]/Table5[[#This Row],[Final drive ratio ]]/Table5[[#This Row],[Overall efficiency of enery conversion ]]</f>
        <v>29.486322113894932</v>
      </c>
      <c r="Z114">
        <f>(Table5[[#This Row],[Vehicle speed in m/s]]*60)/(2*3.14*Table5[[#This Row],[Tyre radius]])</f>
        <v>24.724499843147772</v>
      </c>
      <c r="AA114">
        <f>Table5[[#This Row],[Wheel speed]]*Table5[[#This Row],[Final drive ratio ]]</f>
        <v>197.79599874518217</v>
      </c>
      <c r="AB114" s="11">
        <f>(2*3.14*Table5[[#This Row],[Motor speed]]*Table5[[#This Row],[Motor torque]])/(60*1000)/Table5[[#This Row],[Overall efficiency of enery conversion ]]</f>
        <v>0.6635271126803477</v>
      </c>
      <c r="AC114">
        <v>430</v>
      </c>
      <c r="AD114" s="20">
        <f>Table5[[#This Row],[Total elapsed time]]-B113</f>
        <v>1</v>
      </c>
      <c r="AE114" s="20">
        <f>(Table5[[#This Row],[Motor power]]*1000)*Table5[[#This Row],[Acceleration delT 1 second ]]</f>
        <v>663.52711268034773</v>
      </c>
      <c r="AF114" s="20">
        <f>Table5[[#This Row],[Etotal]]/3600</f>
        <v>0.18431308685565215</v>
      </c>
      <c r="AG114" s="21">
        <f>Table5[[#This Row],[Average energy consumption]]/96</f>
        <v>1.9199279880797099E-3</v>
      </c>
      <c r="AH114" s="20"/>
      <c r="AI114" s="20"/>
    </row>
    <row r="115" spans="2:35">
      <c r="B115" s="14">
        <v>112</v>
      </c>
      <c r="C115" s="7">
        <v>3.5</v>
      </c>
      <c r="D115" s="9">
        <v>0.31</v>
      </c>
      <c r="E115">
        <v>1500</v>
      </c>
      <c r="F115">
        <v>80</v>
      </c>
      <c r="G115">
        <f t="shared" si="7"/>
        <v>1580</v>
      </c>
      <c r="H115">
        <v>9.81</v>
      </c>
      <c r="I115" s="10">
        <v>0</v>
      </c>
      <c r="J115" s="10">
        <v>0</v>
      </c>
      <c r="K115">
        <f t="shared" si="8"/>
        <v>489.8</v>
      </c>
      <c r="L115">
        <v>1.4999999999999999E-2</v>
      </c>
      <c r="M115">
        <f t="shared" si="9"/>
        <v>365.20543359083308</v>
      </c>
      <c r="N115">
        <v>1.204</v>
      </c>
      <c r="O115">
        <v>1.52</v>
      </c>
      <c r="P115">
        <v>2.52</v>
      </c>
      <c r="Q115">
        <f t="shared" si="10"/>
        <v>0.97222222222222232</v>
      </c>
      <c r="R115">
        <f t="shared" si="11"/>
        <v>2.1795744444444449</v>
      </c>
      <c r="S115">
        <f t="shared" si="12"/>
        <v>857.18500803527752</v>
      </c>
      <c r="T115" s="11">
        <f t="shared" si="13"/>
        <v>0.83337431336763101</v>
      </c>
      <c r="U115">
        <v>0.26834999999999998</v>
      </c>
      <c r="V115">
        <f>Table5[[#This Row],[Total force ]]*Table5[[#This Row],[Tyre radius]]</f>
        <v>230.02559690626671</v>
      </c>
      <c r="W115">
        <v>8</v>
      </c>
      <c r="X115">
        <v>0.92</v>
      </c>
      <c r="Y115">
        <f>Table5[[#This Row],[Wheel torque]]/Table5[[#This Row],[Final drive ratio ]]/Table5[[#This Row],[Overall efficiency of enery conversion ]]</f>
        <v>31.253477840525367</v>
      </c>
      <c r="Z115">
        <f>(Table5[[#This Row],[Vehicle speed in m/s]]*60)/(2*3.14*Table5[[#This Row],[Tyre radius]])</f>
        <v>34.614299780406888</v>
      </c>
      <c r="AA115">
        <f>Table5[[#This Row],[Wheel speed]]*Table5[[#This Row],[Final drive ratio ]]</f>
        <v>276.91439824325511</v>
      </c>
      <c r="AB115" s="11">
        <f>(2*3.14*Table5[[#This Row],[Motor speed]]*Table5[[#This Row],[Motor torque]])/(60*1000)/Table5[[#This Row],[Overall efficiency of enery conversion ]]</f>
        <v>0.984610483657409</v>
      </c>
      <c r="AC115">
        <v>430</v>
      </c>
      <c r="AD115" s="20">
        <f>Table5[[#This Row],[Total elapsed time]]-B114</f>
        <v>1</v>
      </c>
      <c r="AE115" s="20">
        <f>(Table5[[#This Row],[Motor power]]*1000)*Table5[[#This Row],[Acceleration delT 1 second ]]</f>
        <v>984.61048365740896</v>
      </c>
      <c r="AF115" s="20">
        <f>Table5[[#This Row],[Etotal]]/3600</f>
        <v>0.27350291212705802</v>
      </c>
      <c r="AG115" s="21">
        <f>Table5[[#This Row],[Average energy consumption]]/96</f>
        <v>2.8489886679901877E-3</v>
      </c>
      <c r="AH115" s="20"/>
      <c r="AI115" s="20"/>
    </row>
    <row r="116" spans="2:35">
      <c r="B116" s="14">
        <v>113</v>
      </c>
      <c r="C116" s="7">
        <v>4.7</v>
      </c>
      <c r="D116" s="9">
        <v>0.36</v>
      </c>
      <c r="E116">
        <v>1500</v>
      </c>
      <c r="F116">
        <v>80</v>
      </c>
      <c r="G116">
        <f t="shared" si="7"/>
        <v>1580</v>
      </c>
      <c r="H116">
        <v>9.81</v>
      </c>
      <c r="I116" s="10">
        <v>0</v>
      </c>
      <c r="J116" s="10">
        <v>0</v>
      </c>
      <c r="K116">
        <f t="shared" si="8"/>
        <v>568.79999999999995</v>
      </c>
      <c r="L116">
        <v>1.4999999999999999E-2</v>
      </c>
      <c r="M116">
        <f t="shared" si="9"/>
        <v>365.20543359083308</v>
      </c>
      <c r="N116">
        <v>1.204</v>
      </c>
      <c r="O116">
        <v>1.52</v>
      </c>
      <c r="P116">
        <v>2.52</v>
      </c>
      <c r="Q116">
        <f t="shared" si="10"/>
        <v>1.3055555555555556</v>
      </c>
      <c r="R116">
        <f t="shared" si="11"/>
        <v>3.9303509777777776</v>
      </c>
      <c r="S116">
        <f t="shared" si="12"/>
        <v>937.93578456861087</v>
      </c>
      <c r="T116" s="11">
        <f t="shared" si="13"/>
        <v>1.2245272742979088</v>
      </c>
      <c r="U116">
        <v>0.26834999999999998</v>
      </c>
      <c r="V116">
        <f>Table5[[#This Row],[Total force ]]*Table5[[#This Row],[Tyre radius]]</f>
        <v>251.69506778898671</v>
      </c>
      <c r="W116">
        <v>8</v>
      </c>
      <c r="X116">
        <v>0.92</v>
      </c>
      <c r="Y116">
        <f>Table5[[#This Row],[Wheel torque]]/Table5[[#This Row],[Final drive ratio ]]/Table5[[#This Row],[Overall efficiency of enery conversion ]]</f>
        <v>34.197699427851454</v>
      </c>
      <c r="Z116">
        <f>(Table5[[#This Row],[Vehicle speed in m/s]]*60)/(2*3.14*Table5[[#This Row],[Tyre radius]])</f>
        <v>46.482059705117813</v>
      </c>
      <c r="AA116">
        <f>Table5[[#This Row],[Wheel speed]]*Table5[[#This Row],[Final drive ratio ]]</f>
        <v>371.8564776409425</v>
      </c>
      <c r="AB116" s="11">
        <f>(2*3.14*Table5[[#This Row],[Motor speed]]*Table5[[#This Row],[Motor torque]])/(60*1000)/Table5[[#This Row],[Overall efficiency of enery conversion ]]</f>
        <v>1.4467477248321223</v>
      </c>
      <c r="AC116">
        <v>430</v>
      </c>
      <c r="AD116" s="20">
        <f>Table5[[#This Row],[Total elapsed time]]-B115</f>
        <v>1</v>
      </c>
      <c r="AE116" s="20">
        <f>(Table5[[#This Row],[Motor power]]*1000)*Table5[[#This Row],[Acceleration delT 1 second ]]</f>
        <v>1446.7477248321222</v>
      </c>
      <c r="AF116" s="20">
        <f>Table5[[#This Row],[Etotal]]/3600</f>
        <v>0.40187436800892284</v>
      </c>
      <c r="AG116" s="21">
        <f>Table5[[#This Row],[Average energy consumption]]/96</f>
        <v>4.1861913334262793E-3</v>
      </c>
      <c r="AH116" s="20"/>
      <c r="AI116" s="20"/>
    </row>
    <row r="117" spans="2:35">
      <c r="B117" s="14">
        <v>114</v>
      </c>
      <c r="C117" s="7">
        <v>6.1</v>
      </c>
      <c r="D117" s="9">
        <v>0.43</v>
      </c>
      <c r="E117">
        <v>1500</v>
      </c>
      <c r="F117">
        <v>80</v>
      </c>
      <c r="G117">
        <f t="shared" si="7"/>
        <v>1580</v>
      </c>
      <c r="H117">
        <v>9.81</v>
      </c>
      <c r="I117" s="10">
        <v>0</v>
      </c>
      <c r="J117" s="10">
        <v>0</v>
      </c>
      <c r="K117">
        <f t="shared" si="8"/>
        <v>679.4</v>
      </c>
      <c r="L117">
        <v>1.4999999999999999E-2</v>
      </c>
      <c r="M117">
        <f t="shared" si="9"/>
        <v>365.20543359083308</v>
      </c>
      <c r="N117">
        <v>1.204</v>
      </c>
      <c r="O117">
        <v>1.52</v>
      </c>
      <c r="P117">
        <v>2.52</v>
      </c>
      <c r="Q117">
        <f t="shared" si="10"/>
        <v>1.6944444444444444</v>
      </c>
      <c r="R117">
        <f t="shared" si="11"/>
        <v>6.6205685777777763</v>
      </c>
      <c r="S117">
        <f t="shared" si="12"/>
        <v>1051.2260021686109</v>
      </c>
      <c r="T117" s="11">
        <f t="shared" si="13"/>
        <v>1.7812440592301462</v>
      </c>
      <c r="U117">
        <v>0.26834999999999998</v>
      </c>
      <c r="V117">
        <f>Table5[[#This Row],[Total force ]]*Table5[[#This Row],[Tyre radius]]</f>
        <v>282.09649768194669</v>
      </c>
      <c r="W117">
        <v>8</v>
      </c>
      <c r="X117">
        <v>0.92</v>
      </c>
      <c r="Y117">
        <f>Table5[[#This Row],[Wheel torque]]/Table5[[#This Row],[Final drive ratio ]]/Table5[[#This Row],[Overall efficiency of enery conversion ]]</f>
        <v>38.328328489394927</v>
      </c>
      <c r="Z117">
        <f>(Table5[[#This Row],[Vehicle speed in m/s]]*60)/(2*3.14*Table5[[#This Row],[Tyre radius]])</f>
        <v>60.327779617280569</v>
      </c>
      <c r="AA117">
        <f>Table5[[#This Row],[Wheel speed]]*Table5[[#This Row],[Final drive ratio ]]</f>
        <v>482.62223693824455</v>
      </c>
      <c r="AB117" s="11">
        <f>(2*3.14*Table5[[#This Row],[Motor speed]]*Table5[[#This Row],[Motor torque]])/(60*1000)/Table5[[#This Row],[Overall efficiency of enery conversion ]]</f>
        <v>2.1044943989014011</v>
      </c>
      <c r="AC117">
        <v>430</v>
      </c>
      <c r="AD117" s="20">
        <f>Table5[[#This Row],[Total elapsed time]]-B116</f>
        <v>1</v>
      </c>
      <c r="AE117" s="20">
        <f>(Table5[[#This Row],[Motor power]]*1000)*Table5[[#This Row],[Acceleration delT 1 second ]]</f>
        <v>2104.4943989014009</v>
      </c>
      <c r="AF117" s="20">
        <f>Table5[[#This Row],[Etotal]]/3600</f>
        <v>0.58458177747261142</v>
      </c>
      <c r="AG117" s="21">
        <f>Table5[[#This Row],[Average energy consumption]]/96</f>
        <v>6.0893935153397026E-3</v>
      </c>
      <c r="AH117" s="20"/>
      <c r="AI117" s="20"/>
    </row>
    <row r="118" spans="2:35">
      <c r="B118" s="14">
        <v>115</v>
      </c>
      <c r="C118" s="7">
        <v>7.8</v>
      </c>
      <c r="D118" s="9">
        <v>0.49</v>
      </c>
      <c r="E118">
        <v>1500</v>
      </c>
      <c r="F118">
        <v>80</v>
      </c>
      <c r="G118">
        <f t="shared" si="7"/>
        <v>1580</v>
      </c>
      <c r="H118">
        <v>9.81</v>
      </c>
      <c r="I118" s="10">
        <v>0</v>
      </c>
      <c r="J118" s="10">
        <v>0</v>
      </c>
      <c r="K118">
        <f t="shared" si="8"/>
        <v>774.19999999999993</v>
      </c>
      <c r="L118">
        <v>1.4999999999999999E-2</v>
      </c>
      <c r="M118">
        <f t="shared" si="9"/>
        <v>365.20543359083308</v>
      </c>
      <c r="N118">
        <v>1.204</v>
      </c>
      <c r="O118">
        <v>1.52</v>
      </c>
      <c r="P118">
        <v>2.52</v>
      </c>
      <c r="Q118">
        <f t="shared" si="10"/>
        <v>2.1666666666666665</v>
      </c>
      <c r="R118">
        <f t="shared" si="11"/>
        <v>10.824923200000001</v>
      </c>
      <c r="S118">
        <f t="shared" si="12"/>
        <v>1150.230356790833</v>
      </c>
      <c r="T118" s="11">
        <f t="shared" si="13"/>
        <v>2.4921657730468048</v>
      </c>
      <c r="U118">
        <v>0.26834999999999998</v>
      </c>
      <c r="V118">
        <f>Table5[[#This Row],[Total force ]]*Table5[[#This Row],[Tyre radius]]</f>
        <v>308.66431624481999</v>
      </c>
      <c r="W118">
        <v>8</v>
      </c>
      <c r="X118">
        <v>0.92</v>
      </c>
      <c r="Y118">
        <f>Table5[[#This Row],[Wheel torque]]/Table5[[#This Row],[Final drive ratio ]]/Table5[[#This Row],[Overall efficiency of enery conversion ]]</f>
        <v>41.938086446307061</v>
      </c>
      <c r="Z118">
        <f>(Table5[[#This Row],[Vehicle speed in m/s]]*60)/(2*3.14*Table5[[#This Row],[Tyre radius]])</f>
        <v>77.14043951062105</v>
      </c>
      <c r="AA118">
        <f>Table5[[#This Row],[Wheel speed]]*Table5[[#This Row],[Final drive ratio ]]</f>
        <v>617.1235160849684</v>
      </c>
      <c r="AB118" s="11">
        <f>(2*3.14*Table5[[#This Row],[Motor speed]]*Table5[[#This Row],[Motor torque]])/(60*1000)/Table5[[#This Row],[Overall efficiency of enery conversion ]]</f>
        <v>2.9444302611611581</v>
      </c>
      <c r="AC118">
        <v>430</v>
      </c>
      <c r="AD118" s="20">
        <f>Table5[[#This Row],[Total elapsed time]]-B117</f>
        <v>1</v>
      </c>
      <c r="AE118" s="20">
        <f>(Table5[[#This Row],[Motor power]]*1000)*Table5[[#This Row],[Acceleration delT 1 second ]]</f>
        <v>2944.4302611611583</v>
      </c>
      <c r="AF118" s="20">
        <f>Table5[[#This Row],[Etotal]]/3600</f>
        <v>0.81789729476698847</v>
      </c>
      <c r="AG118" s="21">
        <f>Table5[[#This Row],[Average energy consumption]]/96</f>
        <v>8.5197634871561293E-3</v>
      </c>
      <c r="AH118" s="20"/>
      <c r="AI118" s="20"/>
    </row>
    <row r="119" spans="2:35">
      <c r="B119" s="14">
        <v>116</v>
      </c>
      <c r="C119" s="7">
        <v>9.6</v>
      </c>
      <c r="D119" s="9">
        <v>0.5</v>
      </c>
      <c r="E119">
        <v>1500</v>
      </c>
      <c r="F119">
        <v>80</v>
      </c>
      <c r="G119">
        <f t="shared" si="7"/>
        <v>1580</v>
      </c>
      <c r="H119">
        <v>9.81</v>
      </c>
      <c r="I119" s="10">
        <v>0</v>
      </c>
      <c r="J119" s="10">
        <v>0</v>
      </c>
      <c r="K119">
        <f t="shared" si="8"/>
        <v>790</v>
      </c>
      <c r="L119">
        <v>1.4999999999999999E-2</v>
      </c>
      <c r="M119">
        <f t="shared" si="9"/>
        <v>365.20543359083308</v>
      </c>
      <c r="N119">
        <v>1.204</v>
      </c>
      <c r="O119">
        <v>1.52</v>
      </c>
      <c r="P119">
        <v>2.52</v>
      </c>
      <c r="Q119">
        <f t="shared" si="10"/>
        <v>2.6666666666666665</v>
      </c>
      <c r="R119">
        <f t="shared" si="11"/>
        <v>16.397516799999998</v>
      </c>
      <c r="S119">
        <f t="shared" si="12"/>
        <v>1171.602950390833</v>
      </c>
      <c r="T119" s="11">
        <f t="shared" si="13"/>
        <v>3.1242745343755547</v>
      </c>
      <c r="U119">
        <v>0.26834999999999998</v>
      </c>
      <c r="V119">
        <f>Table5[[#This Row],[Total force ]]*Table5[[#This Row],[Tyre radius]]</f>
        <v>314.39965173738</v>
      </c>
      <c r="W119">
        <v>8</v>
      </c>
      <c r="X119">
        <v>0.92</v>
      </c>
      <c r="Y119">
        <f>Table5[[#This Row],[Wheel torque]]/Table5[[#This Row],[Final drive ratio ]]/Table5[[#This Row],[Overall efficiency of enery conversion ]]</f>
        <v>42.71734398605706</v>
      </c>
      <c r="Z119">
        <f>(Table5[[#This Row],[Vehicle speed in m/s]]*60)/(2*3.14*Table5[[#This Row],[Tyre radius]])</f>
        <v>94.942079397687451</v>
      </c>
      <c r="AA119">
        <f>Table5[[#This Row],[Wheel speed]]*Table5[[#This Row],[Final drive ratio ]]</f>
        <v>759.53663518149961</v>
      </c>
      <c r="AB119" s="11">
        <f>(2*3.14*Table5[[#This Row],[Motor speed]]*Table5[[#This Row],[Motor torque]])/(60*1000)/Table5[[#This Row],[Overall efficiency of enery conversion ]]</f>
        <v>3.69125063135108</v>
      </c>
      <c r="AC119">
        <v>430</v>
      </c>
      <c r="AD119" s="20">
        <f>Table5[[#This Row],[Total elapsed time]]-B118</f>
        <v>1</v>
      </c>
      <c r="AE119" s="20">
        <f>(Table5[[#This Row],[Motor power]]*1000)*Table5[[#This Row],[Acceleration delT 1 second ]]</f>
        <v>3691.2506313510798</v>
      </c>
      <c r="AF119" s="20">
        <f>Table5[[#This Row],[Etotal]]/3600</f>
        <v>1.0253473975975222</v>
      </c>
      <c r="AG119" s="21">
        <f>Table5[[#This Row],[Average energy consumption]]/96</f>
        <v>1.0680702058307524E-2</v>
      </c>
      <c r="AH119" s="20"/>
      <c r="AI119" s="20"/>
    </row>
    <row r="120" spans="2:35">
      <c r="B120" s="14">
        <v>117</v>
      </c>
      <c r="C120" s="7">
        <v>11.4</v>
      </c>
      <c r="D120" s="9">
        <v>0.49</v>
      </c>
      <c r="E120">
        <v>1500</v>
      </c>
      <c r="F120">
        <v>80</v>
      </c>
      <c r="G120">
        <f t="shared" si="7"/>
        <v>1580</v>
      </c>
      <c r="H120">
        <v>9.81</v>
      </c>
      <c r="I120" s="10">
        <v>0</v>
      </c>
      <c r="J120" s="10">
        <v>0</v>
      </c>
      <c r="K120">
        <f t="shared" si="8"/>
        <v>774.19999999999993</v>
      </c>
      <c r="L120">
        <v>1.4999999999999999E-2</v>
      </c>
      <c r="M120">
        <f t="shared" si="9"/>
        <v>365.20543359083308</v>
      </c>
      <c r="N120">
        <v>1.204</v>
      </c>
      <c r="O120">
        <v>1.52</v>
      </c>
      <c r="P120">
        <v>2.52</v>
      </c>
      <c r="Q120">
        <f t="shared" si="10"/>
        <v>3.166666666666667</v>
      </c>
      <c r="R120">
        <f t="shared" si="11"/>
        <v>23.123060800000001</v>
      </c>
      <c r="S120">
        <f t="shared" si="12"/>
        <v>1162.528494390833</v>
      </c>
      <c r="T120" s="11">
        <f t="shared" si="13"/>
        <v>3.6813402322376381</v>
      </c>
      <c r="U120">
        <v>0.26834999999999998</v>
      </c>
      <c r="V120">
        <f>Table5[[#This Row],[Total force ]]*Table5[[#This Row],[Tyre radius]]</f>
        <v>311.96452146977998</v>
      </c>
      <c r="W120">
        <v>8</v>
      </c>
      <c r="X120">
        <v>0.92</v>
      </c>
      <c r="Y120">
        <f>Table5[[#This Row],[Wheel torque]]/Table5[[#This Row],[Final drive ratio ]]/Table5[[#This Row],[Overall efficiency of enery conversion ]]</f>
        <v>42.386483895350537</v>
      </c>
      <c r="Z120">
        <f>(Table5[[#This Row],[Vehicle speed in m/s]]*60)/(2*3.14*Table5[[#This Row],[Tyre radius]])</f>
        <v>112.74371928475387</v>
      </c>
      <c r="AA120">
        <f>Table5[[#This Row],[Wheel speed]]*Table5[[#This Row],[Final drive ratio ]]</f>
        <v>901.94975427803092</v>
      </c>
      <c r="AB120" s="11">
        <f>(2*3.14*Table5[[#This Row],[Motor speed]]*Table5[[#This Row],[Motor torque]])/(60*1000)/Table5[[#This Row],[Overall efficiency of enery conversion ]]</f>
        <v>4.3494095371427672</v>
      </c>
      <c r="AC120">
        <v>430</v>
      </c>
      <c r="AD120" s="20">
        <f>Table5[[#This Row],[Total elapsed time]]-B119</f>
        <v>1</v>
      </c>
      <c r="AE120" s="20">
        <f>(Table5[[#This Row],[Motor power]]*1000)*Table5[[#This Row],[Acceleration delT 1 second ]]</f>
        <v>4349.4095371427675</v>
      </c>
      <c r="AF120" s="20">
        <f>Table5[[#This Row],[Etotal]]/3600</f>
        <v>1.2081693158729909</v>
      </c>
      <c r="AG120" s="21">
        <f>Table5[[#This Row],[Average energy consumption]]/96</f>
        <v>1.2585097040343655E-2</v>
      </c>
      <c r="AH120" s="20"/>
      <c r="AI120" s="20"/>
    </row>
    <row r="121" spans="2:35">
      <c r="B121" s="14">
        <v>118</v>
      </c>
      <c r="C121" s="7">
        <v>13.1</v>
      </c>
      <c r="D121" s="9">
        <v>0.5</v>
      </c>
      <c r="E121">
        <v>1500</v>
      </c>
      <c r="F121">
        <v>80</v>
      </c>
      <c r="G121">
        <f t="shared" si="7"/>
        <v>1580</v>
      </c>
      <c r="H121">
        <v>9.81</v>
      </c>
      <c r="I121" s="10">
        <v>0</v>
      </c>
      <c r="J121" s="10">
        <v>0</v>
      </c>
      <c r="K121">
        <f t="shared" si="8"/>
        <v>790</v>
      </c>
      <c r="L121">
        <v>1.4999999999999999E-2</v>
      </c>
      <c r="M121">
        <f t="shared" si="9"/>
        <v>365.20543359083308</v>
      </c>
      <c r="N121">
        <v>1.204</v>
      </c>
      <c r="O121">
        <v>1.52</v>
      </c>
      <c r="P121">
        <v>2.52</v>
      </c>
      <c r="Q121">
        <f t="shared" si="10"/>
        <v>3.6388888888888888</v>
      </c>
      <c r="R121">
        <f t="shared" si="11"/>
        <v>30.533613911111107</v>
      </c>
      <c r="S121">
        <f t="shared" si="12"/>
        <v>1185.7390475019442</v>
      </c>
      <c r="T121" s="11">
        <f t="shared" si="13"/>
        <v>4.3147726450765198</v>
      </c>
      <c r="U121">
        <v>0.26834999999999998</v>
      </c>
      <c r="V121">
        <f>Table5[[#This Row],[Total force ]]*Table5[[#This Row],[Tyre radius]]</f>
        <v>318.19307339714669</v>
      </c>
      <c r="W121">
        <v>8</v>
      </c>
      <c r="X121">
        <v>0.92</v>
      </c>
      <c r="Y121">
        <f>Table5[[#This Row],[Wheel torque]]/Table5[[#This Row],[Final drive ratio ]]/Table5[[#This Row],[Overall efficiency of enery conversion ]]</f>
        <v>43.232754537655801</v>
      </c>
      <c r="Z121">
        <f>(Table5[[#This Row],[Vehicle speed in m/s]]*60)/(2*3.14*Table5[[#This Row],[Tyre radius]])</f>
        <v>129.55637917809435</v>
      </c>
      <c r="AA121">
        <f>Table5[[#This Row],[Wheel speed]]*Table5[[#This Row],[Final drive ratio ]]</f>
        <v>1036.4510334247548</v>
      </c>
      <c r="AB121" s="11">
        <f>(2*3.14*Table5[[#This Row],[Motor speed]]*Table5[[#This Row],[Motor torque]])/(60*1000)/Table5[[#This Row],[Overall efficiency of enery conversion ]]</f>
        <v>5.0977937678125231</v>
      </c>
      <c r="AC121">
        <v>430</v>
      </c>
      <c r="AD121" s="20">
        <f>Table5[[#This Row],[Total elapsed time]]-B120</f>
        <v>1</v>
      </c>
      <c r="AE121" s="20">
        <f>(Table5[[#This Row],[Motor power]]*1000)*Table5[[#This Row],[Acceleration delT 1 second ]]</f>
        <v>5097.7937678125236</v>
      </c>
      <c r="AF121" s="20">
        <f>Table5[[#This Row],[Etotal]]/3600</f>
        <v>1.4160538243923677</v>
      </c>
      <c r="AG121" s="21">
        <f>Table5[[#This Row],[Average energy consumption]]/96</f>
        <v>1.475056067075383E-2</v>
      </c>
      <c r="AH121" s="20"/>
      <c r="AI121" s="20"/>
    </row>
    <row r="122" spans="2:35">
      <c r="B122" s="14">
        <v>119</v>
      </c>
      <c r="C122" s="7">
        <v>15</v>
      </c>
      <c r="D122" s="9">
        <v>0.49</v>
      </c>
      <c r="E122">
        <v>1500</v>
      </c>
      <c r="F122">
        <v>80</v>
      </c>
      <c r="G122">
        <f t="shared" si="7"/>
        <v>1580</v>
      </c>
      <c r="H122">
        <v>9.81</v>
      </c>
      <c r="I122" s="10">
        <v>0</v>
      </c>
      <c r="J122" s="10">
        <v>0</v>
      </c>
      <c r="K122">
        <f t="shared" si="8"/>
        <v>774.19999999999993</v>
      </c>
      <c r="L122">
        <v>1.4999999999999999E-2</v>
      </c>
      <c r="M122">
        <f t="shared" si="9"/>
        <v>365.20543359083308</v>
      </c>
      <c r="N122">
        <v>1.204</v>
      </c>
      <c r="O122">
        <v>1.52</v>
      </c>
      <c r="P122">
        <v>2.52</v>
      </c>
      <c r="Q122">
        <f t="shared" si="10"/>
        <v>4.166666666666667</v>
      </c>
      <c r="R122">
        <f t="shared" si="11"/>
        <v>40.033000000000001</v>
      </c>
      <c r="S122">
        <f t="shared" si="12"/>
        <v>1179.438433590833</v>
      </c>
      <c r="T122" s="11">
        <f t="shared" si="13"/>
        <v>4.9143268066284707</v>
      </c>
      <c r="U122">
        <v>0.26834999999999998</v>
      </c>
      <c r="V122">
        <f>Table5[[#This Row],[Total force ]]*Table5[[#This Row],[Tyre radius]]</f>
        <v>316.50230365409999</v>
      </c>
      <c r="W122">
        <v>8</v>
      </c>
      <c r="X122">
        <v>0.92</v>
      </c>
      <c r="Y122">
        <f>Table5[[#This Row],[Wheel torque]]/Table5[[#This Row],[Final drive ratio ]]/Table5[[#This Row],[Overall efficiency of enery conversion ]]</f>
        <v>43.003030387785323</v>
      </c>
      <c r="Z122">
        <f>(Table5[[#This Row],[Vehicle speed in m/s]]*60)/(2*3.14*Table5[[#This Row],[Tyre radius]])</f>
        <v>148.34699905888667</v>
      </c>
      <c r="AA122">
        <f>Table5[[#This Row],[Wheel speed]]*Table5[[#This Row],[Final drive ratio ]]</f>
        <v>1186.7759924710933</v>
      </c>
      <c r="AB122" s="11">
        <f>(2*3.14*Table5[[#This Row],[Motor speed]]*Table5[[#This Row],[Motor torque]])/(60*1000)/Table5[[#This Row],[Overall efficiency of enery conversion ]]</f>
        <v>5.8061517091546202</v>
      </c>
      <c r="AC122">
        <v>430</v>
      </c>
      <c r="AD122" s="20">
        <f>Table5[[#This Row],[Total elapsed time]]-B121</f>
        <v>1</v>
      </c>
      <c r="AE122" s="20">
        <f>(Table5[[#This Row],[Motor power]]*1000)*Table5[[#This Row],[Acceleration delT 1 second ]]</f>
        <v>5806.1517091546202</v>
      </c>
      <c r="AF122" s="20">
        <f>Table5[[#This Row],[Etotal]]/3600</f>
        <v>1.6128199192096166</v>
      </c>
      <c r="AG122" s="21">
        <f>Table5[[#This Row],[Average energy consumption]]/96</f>
        <v>1.680020749176684E-2</v>
      </c>
      <c r="AH122" s="20"/>
      <c r="AI122" s="20"/>
    </row>
    <row r="123" spans="2:35">
      <c r="B123" s="14">
        <v>120</v>
      </c>
      <c r="C123" s="7">
        <v>16.600000000000001</v>
      </c>
      <c r="D123" s="9">
        <v>0.47</v>
      </c>
      <c r="E123">
        <v>1500</v>
      </c>
      <c r="F123">
        <v>80</v>
      </c>
      <c r="G123">
        <f t="shared" si="7"/>
        <v>1580</v>
      </c>
      <c r="H123">
        <v>9.81</v>
      </c>
      <c r="I123" s="10">
        <v>0</v>
      </c>
      <c r="J123" s="10">
        <v>0</v>
      </c>
      <c r="K123">
        <f t="shared" si="8"/>
        <v>742.59999999999991</v>
      </c>
      <c r="L123">
        <v>1.4999999999999999E-2</v>
      </c>
      <c r="M123">
        <f t="shared" si="9"/>
        <v>365.20543359083308</v>
      </c>
      <c r="N123">
        <v>1.204</v>
      </c>
      <c r="O123">
        <v>1.52</v>
      </c>
      <c r="P123">
        <v>2.52</v>
      </c>
      <c r="Q123">
        <f t="shared" si="10"/>
        <v>4.6111111111111116</v>
      </c>
      <c r="R123">
        <f t="shared" si="11"/>
        <v>49.02885991111112</v>
      </c>
      <c r="S123">
        <f t="shared" si="12"/>
        <v>1156.8342935019441</v>
      </c>
      <c r="T123" s="11">
        <f t="shared" si="13"/>
        <v>5.3342914644811872</v>
      </c>
      <c r="U123">
        <v>0.26834999999999998</v>
      </c>
      <c r="V123">
        <f>Table5[[#This Row],[Total force ]]*Table5[[#This Row],[Tyre radius]]</f>
        <v>310.43648266124666</v>
      </c>
      <c r="W123">
        <v>8</v>
      </c>
      <c r="X123">
        <v>0.92</v>
      </c>
      <c r="Y123">
        <f>Table5[[#This Row],[Wheel torque]]/Table5[[#This Row],[Final drive ratio ]]/Table5[[#This Row],[Overall efficiency of enery conversion ]]</f>
        <v>42.178869926799813</v>
      </c>
      <c r="Z123">
        <f>(Table5[[#This Row],[Vehicle speed in m/s]]*60)/(2*3.14*Table5[[#This Row],[Tyre radius]])</f>
        <v>164.17067895850121</v>
      </c>
      <c r="AA123">
        <f>Table5[[#This Row],[Wheel speed]]*Table5[[#This Row],[Final drive ratio ]]</f>
        <v>1313.3654316680097</v>
      </c>
      <c r="AB123" s="11">
        <f>(2*3.14*Table5[[#This Row],[Motor speed]]*Table5[[#This Row],[Motor torque]])/(60*1000)/Table5[[#This Row],[Overall efficiency of enery conversion ]]</f>
        <v>6.302329234973044</v>
      </c>
      <c r="AC123">
        <v>430</v>
      </c>
      <c r="AD123" s="20">
        <f>Table5[[#This Row],[Total elapsed time]]-B122</f>
        <v>1</v>
      </c>
      <c r="AE123" s="20">
        <f>(Table5[[#This Row],[Motor power]]*1000)*Table5[[#This Row],[Acceleration delT 1 second ]]</f>
        <v>6302.3292349730436</v>
      </c>
      <c r="AF123" s="20">
        <f>Table5[[#This Row],[Etotal]]/3600</f>
        <v>1.7506470097147344</v>
      </c>
      <c r="AG123" s="21">
        <f>Table5[[#This Row],[Average energy consumption]]/96</f>
        <v>1.8235906351195149E-2</v>
      </c>
      <c r="AH123" s="20"/>
      <c r="AI123" s="20"/>
    </row>
    <row r="124" spans="2:35">
      <c r="B124" s="14">
        <v>121</v>
      </c>
      <c r="C124" s="7">
        <v>18.399999999999999</v>
      </c>
      <c r="D124" s="9">
        <v>0.47</v>
      </c>
      <c r="E124">
        <v>1500</v>
      </c>
      <c r="F124">
        <v>80</v>
      </c>
      <c r="G124">
        <f t="shared" si="7"/>
        <v>1580</v>
      </c>
      <c r="H124">
        <v>9.81</v>
      </c>
      <c r="I124" s="10">
        <v>0</v>
      </c>
      <c r="J124" s="10">
        <v>0</v>
      </c>
      <c r="K124">
        <f t="shared" si="8"/>
        <v>742.59999999999991</v>
      </c>
      <c r="L124">
        <v>1.4999999999999999E-2</v>
      </c>
      <c r="M124">
        <f t="shared" si="9"/>
        <v>365.20543359083308</v>
      </c>
      <c r="N124">
        <v>1.204</v>
      </c>
      <c r="O124">
        <v>1.52</v>
      </c>
      <c r="P124">
        <v>2.52</v>
      </c>
      <c r="Q124">
        <f t="shared" si="10"/>
        <v>5.1111111111111107</v>
      </c>
      <c r="R124">
        <f t="shared" si="11"/>
        <v>60.238099911111107</v>
      </c>
      <c r="S124">
        <f t="shared" si="12"/>
        <v>1168.0435335019442</v>
      </c>
      <c r="T124" s="11">
        <f t="shared" si="13"/>
        <v>5.9700002823432694</v>
      </c>
      <c r="U124">
        <v>0.26834999999999998</v>
      </c>
      <c r="V124">
        <f>Table5[[#This Row],[Total force ]]*Table5[[#This Row],[Tyre radius]]</f>
        <v>313.44448221524669</v>
      </c>
      <c r="W124">
        <v>8</v>
      </c>
      <c r="X124">
        <v>0.92</v>
      </c>
      <c r="Y124">
        <f>Table5[[#This Row],[Wheel torque]]/Table5[[#This Row],[Final drive ratio ]]/Table5[[#This Row],[Overall efficiency of enery conversion ]]</f>
        <v>42.587565518375911</v>
      </c>
      <c r="Z124">
        <f>(Table5[[#This Row],[Vehicle speed in m/s]]*60)/(2*3.14*Table5[[#This Row],[Tyre radius]])</f>
        <v>181.97231884556757</v>
      </c>
      <c r="AA124">
        <f>Table5[[#This Row],[Wheel speed]]*Table5[[#This Row],[Final drive ratio ]]</f>
        <v>1455.7785507645406</v>
      </c>
      <c r="AB124" s="11">
        <f>(2*3.14*Table5[[#This Row],[Motor speed]]*Table5[[#This Row],[Motor torque]])/(60*1000)/Table5[[#This Row],[Overall efficiency of enery conversion ]]</f>
        <v>7.0534029800842024</v>
      </c>
      <c r="AC124">
        <v>430</v>
      </c>
      <c r="AD124" s="20">
        <f>Table5[[#This Row],[Total elapsed time]]-B123</f>
        <v>1</v>
      </c>
      <c r="AE124" s="20">
        <f>(Table5[[#This Row],[Motor power]]*1000)*Table5[[#This Row],[Acceleration delT 1 second ]]</f>
        <v>7053.4029800842027</v>
      </c>
      <c r="AF124" s="20">
        <f>Table5[[#This Row],[Etotal]]/3600</f>
        <v>1.9592786055789453</v>
      </c>
      <c r="AG124" s="21">
        <f>Table5[[#This Row],[Average energy consumption]]/96</f>
        <v>2.0409152141447347E-2</v>
      </c>
      <c r="AH124" s="20"/>
      <c r="AI124" s="20"/>
    </row>
    <row r="125" spans="2:35">
      <c r="B125" s="14">
        <v>122</v>
      </c>
      <c r="C125" s="7">
        <v>20</v>
      </c>
      <c r="D125" s="9">
        <v>0.47</v>
      </c>
      <c r="E125">
        <v>1500</v>
      </c>
      <c r="F125">
        <v>80</v>
      </c>
      <c r="G125">
        <f t="shared" si="7"/>
        <v>1580</v>
      </c>
      <c r="H125">
        <v>9.81</v>
      </c>
      <c r="I125" s="10">
        <v>0</v>
      </c>
      <c r="J125" s="10">
        <v>0</v>
      </c>
      <c r="K125">
        <f t="shared" si="8"/>
        <v>742.59999999999991</v>
      </c>
      <c r="L125">
        <v>1.4999999999999999E-2</v>
      </c>
      <c r="M125">
        <f t="shared" si="9"/>
        <v>365.20543359083308</v>
      </c>
      <c r="N125">
        <v>1.204</v>
      </c>
      <c r="O125">
        <v>1.52</v>
      </c>
      <c r="P125">
        <v>2.52</v>
      </c>
      <c r="Q125">
        <f t="shared" si="10"/>
        <v>5.5555555555555554</v>
      </c>
      <c r="R125">
        <f t="shared" si="11"/>
        <v>71.169777777777782</v>
      </c>
      <c r="S125">
        <f t="shared" si="12"/>
        <v>1178.9752113686109</v>
      </c>
      <c r="T125" s="11">
        <f t="shared" si="13"/>
        <v>6.5498622853811712</v>
      </c>
      <c r="U125">
        <v>0.26834999999999998</v>
      </c>
      <c r="V125">
        <f>Table5[[#This Row],[Total force ]]*Table5[[#This Row],[Tyre radius]]</f>
        <v>316.37799797076673</v>
      </c>
      <c r="W125">
        <v>8</v>
      </c>
      <c r="X125">
        <v>0.92</v>
      </c>
      <c r="Y125">
        <f>Table5[[#This Row],[Wheel torque]]/Table5[[#This Row],[Final drive ratio ]]/Table5[[#This Row],[Overall efficiency of enery conversion ]]</f>
        <v>42.98614102863678</v>
      </c>
      <c r="Z125">
        <f>(Table5[[#This Row],[Vehicle speed in m/s]]*60)/(2*3.14*Table5[[#This Row],[Tyre radius]])</f>
        <v>197.79599874518217</v>
      </c>
      <c r="AA125">
        <f>Table5[[#This Row],[Wheel speed]]*Table5[[#This Row],[Final drive ratio ]]</f>
        <v>1582.3679899614574</v>
      </c>
      <c r="AB125" s="11">
        <f>(2*3.14*Table5[[#This Row],[Motor speed]]*Table5[[#This Row],[Motor torque]])/(60*1000)/Table5[[#This Row],[Overall efficiency of enery conversion ]]</f>
        <v>7.7384951386828575</v>
      </c>
      <c r="AC125">
        <v>430</v>
      </c>
      <c r="AD125" s="20">
        <f>Table5[[#This Row],[Total elapsed time]]-B124</f>
        <v>1</v>
      </c>
      <c r="AE125" s="20">
        <f>(Table5[[#This Row],[Motor power]]*1000)*Table5[[#This Row],[Acceleration delT 1 second ]]</f>
        <v>7738.4951386828579</v>
      </c>
      <c r="AF125" s="20">
        <f>Table5[[#This Row],[Etotal]]/3600</f>
        <v>2.1495819829674607</v>
      </c>
      <c r="AG125" s="21">
        <f>Table5[[#This Row],[Average energy consumption]]/96</f>
        <v>2.2391478989244384E-2</v>
      </c>
      <c r="AH125" s="20"/>
      <c r="AI125" s="20"/>
    </row>
    <row r="126" spans="2:35">
      <c r="B126" s="14">
        <v>123</v>
      </c>
      <c r="C126" s="7">
        <v>21.8</v>
      </c>
      <c r="D126" s="9">
        <v>0.47</v>
      </c>
      <c r="E126">
        <v>1500</v>
      </c>
      <c r="F126">
        <v>80</v>
      </c>
      <c r="G126">
        <f t="shared" si="7"/>
        <v>1580</v>
      </c>
      <c r="H126">
        <v>9.81</v>
      </c>
      <c r="I126" s="10">
        <v>0</v>
      </c>
      <c r="J126" s="10">
        <v>0</v>
      </c>
      <c r="K126">
        <f t="shared" si="8"/>
        <v>742.59999999999991</v>
      </c>
      <c r="L126">
        <v>1.4999999999999999E-2</v>
      </c>
      <c r="M126">
        <f t="shared" si="9"/>
        <v>365.20543359083308</v>
      </c>
      <c r="N126">
        <v>1.204</v>
      </c>
      <c r="O126">
        <v>1.52</v>
      </c>
      <c r="P126">
        <v>2.52</v>
      </c>
      <c r="Q126">
        <f t="shared" si="10"/>
        <v>6.0555555555555562</v>
      </c>
      <c r="R126">
        <f t="shared" si="11"/>
        <v>84.556812977777795</v>
      </c>
      <c r="S126">
        <f t="shared" si="12"/>
        <v>1192.3622465686108</v>
      </c>
      <c r="T126" s="11">
        <f t="shared" si="13"/>
        <v>7.2204158264432552</v>
      </c>
      <c r="U126">
        <v>0.26834999999999998</v>
      </c>
      <c r="V126">
        <f>Table5[[#This Row],[Total force ]]*Table5[[#This Row],[Tyre radius]]</f>
        <v>319.97040886668668</v>
      </c>
      <c r="W126">
        <v>8</v>
      </c>
      <c r="X126">
        <v>0.92</v>
      </c>
      <c r="Y126">
        <f>Table5[[#This Row],[Wheel torque]]/Table5[[#This Row],[Final drive ratio ]]/Table5[[#This Row],[Overall efficiency of enery conversion ]]</f>
        <v>43.474240335147648</v>
      </c>
      <c r="Z126">
        <f>(Table5[[#This Row],[Vehicle speed in m/s]]*60)/(2*3.14*Table5[[#This Row],[Tyre radius]])</f>
        <v>215.59763863224859</v>
      </c>
      <c r="AA126">
        <f>Table5[[#This Row],[Wheel speed]]*Table5[[#This Row],[Final drive ratio ]]</f>
        <v>1724.7811090579887</v>
      </c>
      <c r="AB126" s="11">
        <f>(2*3.14*Table5[[#This Row],[Motor speed]]*Table5[[#This Row],[Motor torque]])/(60*1000)/Table5[[#This Row],[Overall efficiency of enery conversion ]]</f>
        <v>8.5307370350227494</v>
      </c>
      <c r="AC126">
        <v>430</v>
      </c>
      <c r="AD126" s="20">
        <f>Table5[[#This Row],[Total elapsed time]]-B125</f>
        <v>1</v>
      </c>
      <c r="AE126" s="20">
        <f>(Table5[[#This Row],[Motor power]]*1000)*Table5[[#This Row],[Acceleration delT 1 second ]]</f>
        <v>8530.7370350227502</v>
      </c>
      <c r="AF126" s="20">
        <f>Table5[[#This Row],[Etotal]]/3600</f>
        <v>2.3696491763952086</v>
      </c>
      <c r="AG126" s="21">
        <f>Table5[[#This Row],[Average energy consumption]]/96</f>
        <v>2.4683845587450088E-2</v>
      </c>
      <c r="AH126" s="20"/>
      <c r="AI126" s="20"/>
    </row>
    <row r="127" spans="2:35">
      <c r="B127" s="14">
        <v>124</v>
      </c>
      <c r="C127" s="7">
        <v>23.4</v>
      </c>
      <c r="D127" s="9">
        <v>0.46</v>
      </c>
      <c r="E127">
        <v>1500</v>
      </c>
      <c r="F127">
        <v>80</v>
      </c>
      <c r="G127">
        <f t="shared" si="7"/>
        <v>1580</v>
      </c>
      <c r="H127">
        <v>9.81</v>
      </c>
      <c r="I127" s="10">
        <v>0</v>
      </c>
      <c r="J127" s="10">
        <v>0</v>
      </c>
      <c r="K127">
        <f t="shared" si="8"/>
        <v>726.80000000000007</v>
      </c>
      <c r="L127">
        <v>1.4999999999999999E-2</v>
      </c>
      <c r="M127">
        <f t="shared" si="9"/>
        <v>365.20543359083308</v>
      </c>
      <c r="N127">
        <v>1.204</v>
      </c>
      <c r="O127">
        <v>1.52</v>
      </c>
      <c r="P127">
        <v>2.52</v>
      </c>
      <c r="Q127">
        <f t="shared" si="10"/>
        <v>6.5</v>
      </c>
      <c r="R127">
        <f t="shared" si="11"/>
        <v>97.424308799999977</v>
      </c>
      <c r="S127">
        <f t="shared" si="12"/>
        <v>1189.4297423908331</v>
      </c>
      <c r="T127" s="11">
        <f t="shared" si="13"/>
        <v>7.731293325540415</v>
      </c>
      <c r="U127">
        <v>0.26834999999999998</v>
      </c>
      <c r="V127">
        <f>Table5[[#This Row],[Total force ]]*Table5[[#This Row],[Tyre radius]]</f>
        <v>319.18347137058004</v>
      </c>
      <c r="W127">
        <v>8</v>
      </c>
      <c r="X127">
        <v>0.92</v>
      </c>
      <c r="Y127">
        <f>Table5[[#This Row],[Wheel torque]]/Table5[[#This Row],[Final drive ratio ]]/Table5[[#This Row],[Overall efficiency of enery conversion ]]</f>
        <v>43.367319479698374</v>
      </c>
      <c r="Z127">
        <f>(Table5[[#This Row],[Vehicle speed in m/s]]*60)/(2*3.14*Table5[[#This Row],[Tyre radius]])</f>
        <v>231.42131853186316</v>
      </c>
      <c r="AA127">
        <f>Table5[[#This Row],[Wheel speed]]*Table5[[#This Row],[Final drive ratio ]]</f>
        <v>1851.3705482549053</v>
      </c>
      <c r="AB127" s="11">
        <f>(2*3.14*Table5[[#This Row],[Motor speed]]*Table5[[#This Row],[Motor torque]])/(60*1000)/Table5[[#This Row],[Overall efficiency of enery conversion ]]</f>
        <v>9.1343257626895245</v>
      </c>
      <c r="AC127">
        <v>430</v>
      </c>
      <c r="AD127" s="20">
        <f>Table5[[#This Row],[Total elapsed time]]-B126</f>
        <v>1</v>
      </c>
      <c r="AE127" s="20">
        <f>(Table5[[#This Row],[Motor power]]*1000)*Table5[[#This Row],[Acceleration delT 1 second ]]</f>
        <v>9134.3257626895247</v>
      </c>
      <c r="AF127" s="20">
        <f>Table5[[#This Row],[Etotal]]/3600</f>
        <v>2.5373127118582013</v>
      </c>
      <c r="AG127" s="21">
        <f>Table5[[#This Row],[Average energy consumption]]/96</f>
        <v>2.6430340748522931E-2</v>
      </c>
      <c r="AH127" s="20"/>
      <c r="AI127" s="20"/>
    </row>
    <row r="128" spans="2:35">
      <c r="B128" s="14">
        <v>125</v>
      </c>
      <c r="C128" s="7">
        <v>25.1</v>
      </c>
      <c r="D128" s="9">
        <v>0.47</v>
      </c>
      <c r="E128">
        <v>1500</v>
      </c>
      <c r="F128">
        <v>80</v>
      </c>
      <c r="G128">
        <f t="shared" si="7"/>
        <v>1580</v>
      </c>
      <c r="H128">
        <v>9.81</v>
      </c>
      <c r="I128" s="10">
        <v>0</v>
      </c>
      <c r="J128" s="10">
        <v>0</v>
      </c>
      <c r="K128">
        <f t="shared" si="8"/>
        <v>742.59999999999991</v>
      </c>
      <c r="L128">
        <v>1.4999999999999999E-2</v>
      </c>
      <c r="M128">
        <f t="shared" si="9"/>
        <v>365.20543359083308</v>
      </c>
      <c r="N128">
        <v>1.204</v>
      </c>
      <c r="O128">
        <v>1.52</v>
      </c>
      <c r="P128">
        <v>2.52</v>
      </c>
      <c r="Q128">
        <f t="shared" si="10"/>
        <v>6.9722222222222232</v>
      </c>
      <c r="R128">
        <f t="shared" si="11"/>
        <v>112.09417924444449</v>
      </c>
      <c r="S128">
        <f t="shared" si="12"/>
        <v>1219.8996128352774</v>
      </c>
      <c r="T128" s="11">
        <f t="shared" si="13"/>
        <v>8.5054111894904079</v>
      </c>
      <c r="U128">
        <v>0.26834999999999998</v>
      </c>
      <c r="V128">
        <f>Table5[[#This Row],[Total force ]]*Table5[[#This Row],[Tyre radius]]</f>
        <v>327.36006110434664</v>
      </c>
      <c r="W128">
        <v>8</v>
      </c>
      <c r="X128">
        <v>0.92</v>
      </c>
      <c r="Y128">
        <f>Table5[[#This Row],[Wheel torque]]/Table5[[#This Row],[Final drive ratio ]]/Table5[[#This Row],[Overall efficiency of enery conversion ]]</f>
        <v>44.478269171786224</v>
      </c>
      <c r="Z128">
        <f>(Table5[[#This Row],[Vehicle speed in m/s]]*60)/(2*3.14*Table5[[#This Row],[Tyre radius]])</f>
        <v>248.23397842520367</v>
      </c>
      <c r="AA128">
        <f>Table5[[#This Row],[Wheel speed]]*Table5[[#This Row],[Final drive ratio ]]</f>
        <v>1985.8718274016294</v>
      </c>
      <c r="AB128" s="11">
        <f>(2*3.14*Table5[[#This Row],[Motor speed]]*Table5[[#This Row],[Motor torque]])/(60*1000)/Table5[[#This Row],[Overall efficiency of enery conversion ]]</f>
        <v>10.048926263575618</v>
      </c>
      <c r="AC128">
        <v>430</v>
      </c>
      <c r="AD128" s="20">
        <f>Table5[[#This Row],[Total elapsed time]]-B127</f>
        <v>1</v>
      </c>
      <c r="AE128" s="20">
        <f>(Table5[[#This Row],[Motor power]]*1000)*Table5[[#This Row],[Acceleration delT 1 second ]]</f>
        <v>10048.926263575619</v>
      </c>
      <c r="AF128" s="20">
        <f>Table5[[#This Row],[Etotal]]/3600</f>
        <v>2.7913684065487829</v>
      </c>
      <c r="AG128" s="21">
        <f>Table5[[#This Row],[Average energy consumption]]/96</f>
        <v>2.9076754234883154E-2</v>
      </c>
      <c r="AH128" s="20"/>
      <c r="AI128" s="20"/>
    </row>
    <row r="129" spans="2:35">
      <c r="B129" s="14">
        <v>126</v>
      </c>
      <c r="C129" s="7">
        <v>26.8</v>
      </c>
      <c r="D129" s="9">
        <v>0.47</v>
      </c>
      <c r="E129">
        <v>1500</v>
      </c>
      <c r="F129">
        <v>80</v>
      </c>
      <c r="G129">
        <f t="shared" si="7"/>
        <v>1580</v>
      </c>
      <c r="H129">
        <v>9.81</v>
      </c>
      <c r="I129" s="10">
        <v>0</v>
      </c>
      <c r="J129" s="10">
        <v>0</v>
      </c>
      <c r="K129">
        <f t="shared" si="8"/>
        <v>742.59999999999991</v>
      </c>
      <c r="L129">
        <v>1.4999999999999999E-2</v>
      </c>
      <c r="M129">
        <f t="shared" si="9"/>
        <v>365.20543359083308</v>
      </c>
      <c r="N129">
        <v>1.204</v>
      </c>
      <c r="O129">
        <v>1.52</v>
      </c>
      <c r="P129">
        <v>2.52</v>
      </c>
      <c r="Q129">
        <f t="shared" si="10"/>
        <v>7.4444444444444446</v>
      </c>
      <c r="R129">
        <f t="shared" si="11"/>
        <v>127.7924529777778</v>
      </c>
      <c r="S129">
        <f t="shared" si="12"/>
        <v>1235.5978865686106</v>
      </c>
      <c r="T129" s="11">
        <f t="shared" si="13"/>
        <v>9.19833982223299</v>
      </c>
      <c r="U129">
        <v>0.26834999999999998</v>
      </c>
      <c r="V129">
        <f>Table5[[#This Row],[Total force ]]*Table5[[#This Row],[Tyre radius]]</f>
        <v>331.57269286068663</v>
      </c>
      <c r="W129">
        <v>8</v>
      </c>
      <c r="X129">
        <v>0.92</v>
      </c>
      <c r="Y129">
        <f>Table5[[#This Row],[Wheel torque]]/Table5[[#This Row],[Final drive ratio ]]/Table5[[#This Row],[Overall efficiency of enery conversion ]]</f>
        <v>45.050637616941117</v>
      </c>
      <c r="Z129">
        <f>(Table5[[#This Row],[Vehicle speed in m/s]]*60)/(2*3.14*Table5[[#This Row],[Tyre radius]])</f>
        <v>265.04663831854413</v>
      </c>
      <c r="AA129">
        <f>Table5[[#This Row],[Wheel speed]]*Table5[[#This Row],[Final drive ratio ]]</f>
        <v>2120.373106548353</v>
      </c>
      <c r="AB129" s="11">
        <f>(2*3.14*Table5[[#This Row],[Motor speed]]*Table5[[#This Row],[Motor torque]])/(60*1000)/Table5[[#This Row],[Overall efficiency of enery conversion ]]</f>
        <v>10.867603759727066</v>
      </c>
      <c r="AC129">
        <v>430</v>
      </c>
      <c r="AD129" s="20">
        <f>Table5[[#This Row],[Total elapsed time]]-B128</f>
        <v>1</v>
      </c>
      <c r="AE129" s="20">
        <f>(Table5[[#This Row],[Motor power]]*1000)*Table5[[#This Row],[Acceleration delT 1 second ]]</f>
        <v>10867.603759727066</v>
      </c>
      <c r="AF129" s="20">
        <f>Table5[[#This Row],[Etotal]]/3600</f>
        <v>3.0187788221464071</v>
      </c>
      <c r="AG129" s="21">
        <f>Table5[[#This Row],[Average energy consumption]]/96</f>
        <v>3.1445612730691741E-2</v>
      </c>
      <c r="AH129" s="20"/>
      <c r="AI129" s="20"/>
    </row>
    <row r="130" spans="2:35">
      <c r="B130" s="14">
        <v>127</v>
      </c>
      <c r="C130" s="7">
        <v>28.5</v>
      </c>
      <c r="D130" s="9">
        <v>0.44</v>
      </c>
      <c r="E130">
        <v>1500</v>
      </c>
      <c r="F130">
        <v>80</v>
      </c>
      <c r="G130">
        <f t="shared" si="7"/>
        <v>1580</v>
      </c>
      <c r="H130">
        <v>9.81</v>
      </c>
      <c r="I130" s="10">
        <v>0</v>
      </c>
      <c r="J130" s="10">
        <v>0</v>
      </c>
      <c r="K130">
        <f t="shared" si="8"/>
        <v>695.2</v>
      </c>
      <c r="L130">
        <v>1.4999999999999999E-2</v>
      </c>
      <c r="M130">
        <f t="shared" si="9"/>
        <v>365.20543359083308</v>
      </c>
      <c r="N130">
        <v>1.204</v>
      </c>
      <c r="O130">
        <v>1.52</v>
      </c>
      <c r="P130">
        <v>2.52</v>
      </c>
      <c r="Q130">
        <f t="shared" si="10"/>
        <v>7.916666666666667</v>
      </c>
      <c r="R130">
        <f t="shared" si="11"/>
        <v>144.51912999999999</v>
      </c>
      <c r="S130">
        <f t="shared" si="12"/>
        <v>1204.9245635908333</v>
      </c>
      <c r="T130" s="11">
        <f t="shared" si="13"/>
        <v>9.53898612842743</v>
      </c>
      <c r="U130">
        <v>0.26834999999999998</v>
      </c>
      <c r="V130">
        <f>Table5[[#This Row],[Total force ]]*Table5[[#This Row],[Tyre radius]]</f>
        <v>323.34150663960008</v>
      </c>
      <c r="W130">
        <v>8</v>
      </c>
      <c r="X130">
        <v>0.92</v>
      </c>
      <c r="Y130">
        <f>Table5[[#This Row],[Wheel torque]]/Table5[[#This Row],[Final drive ratio ]]/Table5[[#This Row],[Overall efficiency of enery conversion ]]</f>
        <v>43.932269923858705</v>
      </c>
      <c r="Z130">
        <f>(Table5[[#This Row],[Vehicle speed in m/s]]*60)/(2*3.14*Table5[[#This Row],[Tyre radius]])</f>
        <v>281.85929821188461</v>
      </c>
      <c r="AA130">
        <f>Table5[[#This Row],[Wheel speed]]*Table5[[#This Row],[Final drive ratio ]]</f>
        <v>2254.8743856950769</v>
      </c>
      <c r="AB130" s="11">
        <f>(2*3.14*Table5[[#This Row],[Motor speed]]*Table5[[#This Row],[Motor torque]])/(60*1000)/Table5[[#This Row],[Overall efficiency of enery conversion ]]</f>
        <v>11.27006867725358</v>
      </c>
      <c r="AC130">
        <v>430</v>
      </c>
      <c r="AD130" s="20">
        <f>Table5[[#This Row],[Total elapsed time]]-B129</f>
        <v>1</v>
      </c>
      <c r="AE130" s="20">
        <f>(Table5[[#This Row],[Motor power]]*1000)*Table5[[#This Row],[Acceleration delT 1 second ]]</f>
        <v>11270.068677253579</v>
      </c>
      <c r="AF130" s="20">
        <f>Table5[[#This Row],[Etotal]]/3600</f>
        <v>3.1305746325704384</v>
      </c>
      <c r="AG130" s="21">
        <f>Table5[[#This Row],[Average energy consumption]]/96</f>
        <v>3.2610152422608736E-2</v>
      </c>
      <c r="AH130" s="20"/>
      <c r="AI130" s="20"/>
    </row>
    <row r="131" spans="2:35">
      <c r="B131" s="14">
        <v>128</v>
      </c>
      <c r="C131" s="7">
        <v>30</v>
      </c>
      <c r="D131" s="9">
        <v>0.4</v>
      </c>
      <c r="E131">
        <v>1500</v>
      </c>
      <c r="F131">
        <v>80</v>
      </c>
      <c r="G131">
        <f t="shared" si="7"/>
        <v>1580</v>
      </c>
      <c r="H131">
        <v>9.81</v>
      </c>
      <c r="I131" s="10">
        <v>0</v>
      </c>
      <c r="J131" s="10">
        <v>0</v>
      </c>
      <c r="K131">
        <f t="shared" si="8"/>
        <v>632</v>
      </c>
      <c r="L131">
        <v>1.4999999999999999E-2</v>
      </c>
      <c r="M131">
        <f t="shared" si="9"/>
        <v>365.20543359083308</v>
      </c>
      <c r="N131">
        <v>1.204</v>
      </c>
      <c r="O131">
        <v>1.52</v>
      </c>
      <c r="P131">
        <v>2.52</v>
      </c>
      <c r="Q131">
        <f t="shared" si="10"/>
        <v>8.3333333333333339</v>
      </c>
      <c r="R131">
        <f t="shared" si="11"/>
        <v>160.13200000000001</v>
      </c>
      <c r="S131">
        <f t="shared" si="12"/>
        <v>1157.3374335908331</v>
      </c>
      <c r="T131" s="11">
        <f t="shared" si="13"/>
        <v>9.6444786132569451</v>
      </c>
      <c r="U131">
        <v>0.26834999999999998</v>
      </c>
      <c r="V131">
        <f>Table5[[#This Row],[Total force ]]*Table5[[#This Row],[Tyre radius]]</f>
        <v>310.57150030410003</v>
      </c>
      <c r="W131">
        <v>8</v>
      </c>
      <c r="X131">
        <v>0.92</v>
      </c>
      <c r="Y131">
        <f>Table5[[#This Row],[Wheel torque]]/Table5[[#This Row],[Final drive ratio ]]/Table5[[#This Row],[Overall efficiency of enery conversion ]]</f>
        <v>42.197214715230977</v>
      </c>
      <c r="Z131">
        <f>(Table5[[#This Row],[Vehicle speed in m/s]]*60)/(2*3.14*Table5[[#This Row],[Tyre radius]])</f>
        <v>296.69399811777333</v>
      </c>
      <c r="AA131">
        <f>Table5[[#This Row],[Wheel speed]]*Table5[[#This Row],[Final drive ratio ]]</f>
        <v>2373.5519849421867</v>
      </c>
      <c r="AB131" s="11">
        <f>(2*3.14*Table5[[#This Row],[Motor speed]]*Table5[[#This Row],[Motor torque]])/(60*1000)/Table5[[#This Row],[Overall efficiency of enery conversion ]]</f>
        <v>11.394705355927389</v>
      </c>
      <c r="AC131">
        <v>430</v>
      </c>
      <c r="AD131" s="20">
        <f>Table5[[#This Row],[Total elapsed time]]-B130</f>
        <v>1</v>
      </c>
      <c r="AE131" s="20">
        <f>(Table5[[#This Row],[Motor power]]*1000)*Table5[[#This Row],[Acceleration delT 1 second ]]</f>
        <v>11394.705355927388</v>
      </c>
      <c r="AF131" s="20">
        <f>Table5[[#This Row],[Etotal]]/3600</f>
        <v>3.1651959322020522</v>
      </c>
      <c r="AG131" s="21">
        <f>Table5[[#This Row],[Average energy consumption]]/96</f>
        <v>3.2970790960438041E-2</v>
      </c>
      <c r="AH131" s="20"/>
      <c r="AI131" s="20"/>
    </row>
    <row r="132" spans="2:35">
      <c r="B132" s="14">
        <v>129</v>
      </c>
      <c r="C132" s="7">
        <v>31.4</v>
      </c>
      <c r="D132" s="9">
        <v>0.35</v>
      </c>
      <c r="E132">
        <v>1500</v>
      </c>
      <c r="F132">
        <v>80</v>
      </c>
      <c r="G132">
        <f t="shared" ref="G132:G195" si="14">E132+F132</f>
        <v>1580</v>
      </c>
      <c r="H132">
        <v>9.81</v>
      </c>
      <c r="I132" s="10">
        <v>0</v>
      </c>
      <c r="J132" s="10">
        <v>0</v>
      </c>
      <c r="K132">
        <f t="shared" ref="K132:K195" si="15">G132*D132</f>
        <v>553</v>
      </c>
      <c r="L132">
        <v>1.4999999999999999E-2</v>
      </c>
      <c r="M132">
        <f t="shared" ref="M132:M195" si="16">G132*H132*L132*ACOS(I132)</f>
        <v>365.20543359083308</v>
      </c>
      <c r="N132">
        <v>1.204</v>
      </c>
      <c r="O132">
        <v>1.52</v>
      </c>
      <c r="P132">
        <v>2.52</v>
      </c>
      <c r="Q132">
        <f t="shared" ref="Q132:Q195" si="17">C132*(5/18)</f>
        <v>8.7222222222222214</v>
      </c>
      <c r="R132">
        <f t="shared" ref="R132:R195" si="18">(Q132*P132*O132*N132*Q132)/2</f>
        <v>175.42638524444442</v>
      </c>
      <c r="S132">
        <f t="shared" ref="S132:S195" si="19">R132+M132+K132+J132</f>
        <v>1093.6318188352775</v>
      </c>
      <c r="T132" s="11">
        <f t="shared" ref="T132:T195" si="20">(S132*Q132)/1000</f>
        <v>9.5388997531743644</v>
      </c>
      <c r="U132">
        <v>0.26834999999999998</v>
      </c>
      <c r="V132">
        <f>Table5[[#This Row],[Total force ]]*Table5[[#This Row],[Tyre radius]]</f>
        <v>293.47609858444667</v>
      </c>
      <c r="W132">
        <v>8</v>
      </c>
      <c r="X132">
        <v>0.92</v>
      </c>
      <c r="Y132">
        <f>Table5[[#This Row],[Wheel torque]]/Table5[[#This Row],[Final drive ratio ]]/Table5[[#This Row],[Overall efficiency of enery conversion ]]</f>
        <v>39.874469916365037</v>
      </c>
      <c r="Z132">
        <f>(Table5[[#This Row],[Vehicle speed in m/s]]*60)/(2*3.14*Table5[[#This Row],[Tyre radius]])</f>
        <v>310.53971802993595</v>
      </c>
      <c r="AA132">
        <f>Table5[[#This Row],[Wheel speed]]*Table5[[#This Row],[Final drive ratio ]]</f>
        <v>2484.3177442394876</v>
      </c>
      <c r="AB132" s="11">
        <f>(2*3.14*Table5[[#This Row],[Motor speed]]*Table5[[#This Row],[Motor torque]])/(60*1000)/Table5[[#This Row],[Overall efficiency of enery conversion ]]</f>
        <v>11.269966627096363</v>
      </c>
      <c r="AC132">
        <v>430</v>
      </c>
      <c r="AD132" s="20">
        <f>Table5[[#This Row],[Total elapsed time]]-B131</f>
        <v>1</v>
      </c>
      <c r="AE132" s="20">
        <f>(Table5[[#This Row],[Motor power]]*1000)*Table5[[#This Row],[Acceleration delT 1 second ]]</f>
        <v>11269.966627096363</v>
      </c>
      <c r="AF132" s="20">
        <f>Table5[[#This Row],[Etotal]]/3600</f>
        <v>3.1305462853045452</v>
      </c>
      <c r="AG132" s="21">
        <f>Table5[[#This Row],[Average energy consumption]]/96</f>
        <v>3.2609857138589014E-2</v>
      </c>
      <c r="AH132" s="20"/>
      <c r="AI132" s="20"/>
    </row>
    <row r="133" spans="2:35">
      <c r="B133" s="14">
        <v>130</v>
      </c>
      <c r="C133" s="7">
        <v>32.5</v>
      </c>
      <c r="D133" s="9">
        <v>0.25</v>
      </c>
      <c r="E133">
        <v>1500</v>
      </c>
      <c r="F133">
        <v>80</v>
      </c>
      <c r="G133">
        <f t="shared" si="14"/>
        <v>1580</v>
      </c>
      <c r="H133">
        <v>9.81</v>
      </c>
      <c r="I133" s="10">
        <v>0</v>
      </c>
      <c r="J133" s="10">
        <v>0</v>
      </c>
      <c r="K133">
        <f t="shared" si="15"/>
        <v>395</v>
      </c>
      <c r="L133">
        <v>1.4999999999999999E-2</v>
      </c>
      <c r="M133">
        <f t="shared" si="16"/>
        <v>365.20543359083308</v>
      </c>
      <c r="N133">
        <v>1.204</v>
      </c>
      <c r="O133">
        <v>1.52</v>
      </c>
      <c r="P133">
        <v>2.52</v>
      </c>
      <c r="Q133">
        <f t="shared" si="17"/>
        <v>9.0277777777777786</v>
      </c>
      <c r="R133">
        <f t="shared" si="18"/>
        <v>187.93269444444448</v>
      </c>
      <c r="S133">
        <f t="shared" si="19"/>
        <v>948.13812803527753</v>
      </c>
      <c r="T133" s="11">
        <f t="shared" si="20"/>
        <v>8.5595803225407003</v>
      </c>
      <c r="U133">
        <v>0.26834999999999998</v>
      </c>
      <c r="V133">
        <f>Table5[[#This Row],[Total force ]]*Table5[[#This Row],[Tyre radius]]</f>
        <v>254.4328666582667</v>
      </c>
      <c r="W133">
        <v>8</v>
      </c>
      <c r="X133">
        <v>0.92</v>
      </c>
      <c r="Y133">
        <f>Table5[[#This Row],[Wheel torque]]/Table5[[#This Row],[Final drive ratio ]]/Table5[[#This Row],[Overall efficiency of enery conversion ]]</f>
        <v>34.569682969873192</v>
      </c>
      <c r="Z133">
        <f>(Table5[[#This Row],[Vehicle speed in m/s]]*60)/(2*3.14*Table5[[#This Row],[Tyre radius]])</f>
        <v>321.41849796092112</v>
      </c>
      <c r="AA133">
        <f>Table5[[#This Row],[Wheel speed]]*Table5[[#This Row],[Final drive ratio ]]</f>
        <v>2571.3479836873689</v>
      </c>
      <c r="AB133" s="11">
        <f>(2*3.14*Table5[[#This Row],[Motor speed]]*Table5[[#This Row],[Motor torque]])/(60*1000)/Table5[[#This Row],[Overall efficiency of enery conversion ]]</f>
        <v>10.112925711886463</v>
      </c>
      <c r="AC133">
        <v>430</v>
      </c>
      <c r="AD133" s="20">
        <f>Table5[[#This Row],[Total elapsed time]]-B132</f>
        <v>1</v>
      </c>
      <c r="AE133" s="20">
        <f>(Table5[[#This Row],[Motor power]]*1000)*Table5[[#This Row],[Acceleration delT 1 second ]]</f>
        <v>10112.925711886463</v>
      </c>
      <c r="AF133" s="20">
        <f>Table5[[#This Row],[Etotal]]/3600</f>
        <v>2.8091460310795728</v>
      </c>
      <c r="AG133" s="21">
        <f>Table5[[#This Row],[Average energy consumption]]/96</f>
        <v>2.9261937823745549E-2</v>
      </c>
      <c r="AH133" s="20"/>
      <c r="AI133" s="20"/>
    </row>
    <row r="134" spans="2:35">
      <c r="B134" s="14">
        <v>131</v>
      </c>
      <c r="C134" s="7">
        <v>33.200000000000003</v>
      </c>
      <c r="D134" s="9">
        <v>0.12</v>
      </c>
      <c r="E134">
        <v>1500</v>
      </c>
      <c r="F134">
        <v>80</v>
      </c>
      <c r="G134">
        <f t="shared" si="14"/>
        <v>1580</v>
      </c>
      <c r="H134">
        <v>9.81</v>
      </c>
      <c r="I134" s="10">
        <v>0</v>
      </c>
      <c r="J134" s="10">
        <v>0</v>
      </c>
      <c r="K134">
        <f t="shared" si="15"/>
        <v>189.6</v>
      </c>
      <c r="L134">
        <v>1.4999999999999999E-2</v>
      </c>
      <c r="M134">
        <f t="shared" si="16"/>
        <v>365.20543359083308</v>
      </c>
      <c r="N134">
        <v>1.204</v>
      </c>
      <c r="O134">
        <v>1.52</v>
      </c>
      <c r="P134">
        <v>2.52</v>
      </c>
      <c r="Q134">
        <f t="shared" si="17"/>
        <v>9.2222222222222232</v>
      </c>
      <c r="R134">
        <f t="shared" si="18"/>
        <v>196.11543964444448</v>
      </c>
      <c r="S134">
        <f t="shared" si="19"/>
        <v>750.92087323527755</v>
      </c>
      <c r="T134" s="11">
        <f t="shared" si="20"/>
        <v>6.9251591642808936</v>
      </c>
      <c r="U134">
        <v>0.26834999999999998</v>
      </c>
      <c r="V134">
        <f>Table5[[#This Row],[Total force ]]*Table5[[#This Row],[Tyre radius]]</f>
        <v>201.5096163326867</v>
      </c>
      <c r="W134">
        <v>8</v>
      </c>
      <c r="X134">
        <v>0.92</v>
      </c>
      <c r="Y134">
        <f>Table5[[#This Row],[Wheel torque]]/Table5[[#This Row],[Final drive ratio ]]/Table5[[#This Row],[Overall efficiency of enery conversion ]]</f>
        <v>27.379023958245476</v>
      </c>
      <c r="Z134">
        <f>(Table5[[#This Row],[Vehicle speed in m/s]]*60)/(2*3.14*Table5[[#This Row],[Tyre radius]])</f>
        <v>328.34135791700243</v>
      </c>
      <c r="AA134">
        <f>Table5[[#This Row],[Wheel speed]]*Table5[[#This Row],[Final drive ratio ]]</f>
        <v>2626.7308633360194</v>
      </c>
      <c r="AB134" s="11">
        <f>(2*3.14*Table5[[#This Row],[Motor speed]]*Table5[[#This Row],[Motor torque]])/(60*1000)/Table5[[#This Row],[Overall efficiency of enery conversion ]]</f>
        <v>8.1818988235832855</v>
      </c>
      <c r="AC134">
        <v>430</v>
      </c>
      <c r="AD134" s="20">
        <f>Table5[[#This Row],[Total elapsed time]]-B133</f>
        <v>1</v>
      </c>
      <c r="AE134" s="20">
        <f>(Table5[[#This Row],[Motor power]]*1000)*Table5[[#This Row],[Acceleration delT 1 second ]]</f>
        <v>8181.8988235832858</v>
      </c>
      <c r="AF134" s="20">
        <f>Table5[[#This Row],[Etotal]]/3600</f>
        <v>2.2727496732175796</v>
      </c>
      <c r="AG134" s="21">
        <f>Table5[[#This Row],[Average energy consumption]]/96</f>
        <v>2.3674475762683122E-2</v>
      </c>
      <c r="AH134" s="20"/>
      <c r="AI134" s="20"/>
    </row>
    <row r="135" spans="2:35">
      <c r="B135" s="14">
        <v>132</v>
      </c>
      <c r="C135" s="7">
        <v>33.4</v>
      </c>
      <c r="D135" s="9">
        <v>-0.03</v>
      </c>
      <c r="E135">
        <v>1500</v>
      </c>
      <c r="F135">
        <v>80</v>
      </c>
      <c r="G135">
        <f t="shared" si="14"/>
        <v>1580</v>
      </c>
      <c r="H135">
        <v>9.81</v>
      </c>
      <c r="I135" s="10">
        <v>0</v>
      </c>
      <c r="J135" s="10">
        <v>0</v>
      </c>
      <c r="K135">
        <f t="shared" si="15"/>
        <v>-47.4</v>
      </c>
      <c r="L135">
        <v>1.4999999999999999E-2</v>
      </c>
      <c r="M135">
        <f t="shared" si="16"/>
        <v>365.20543359083308</v>
      </c>
      <c r="N135">
        <v>1.204</v>
      </c>
      <c r="O135">
        <v>1.52</v>
      </c>
      <c r="P135">
        <v>2.52</v>
      </c>
      <c r="Q135">
        <f t="shared" si="17"/>
        <v>9.2777777777777786</v>
      </c>
      <c r="R135">
        <f t="shared" si="18"/>
        <v>198.48539324444448</v>
      </c>
      <c r="S135">
        <f t="shared" si="19"/>
        <v>516.29082683527758</v>
      </c>
      <c r="T135" s="11">
        <f t="shared" si="20"/>
        <v>4.7900315600828538</v>
      </c>
      <c r="U135">
        <v>0.26834999999999998</v>
      </c>
      <c r="V135">
        <f>Table5[[#This Row],[Total force ]]*Table5[[#This Row],[Tyre radius]]</f>
        <v>138.54664338124672</v>
      </c>
      <c r="W135">
        <v>8</v>
      </c>
      <c r="X135">
        <v>0.92</v>
      </c>
      <c r="Y135">
        <f>Table5[[#This Row],[Wheel torque]]/Table5[[#This Row],[Final drive ratio ]]/Table5[[#This Row],[Overall efficiency of enery conversion ]]</f>
        <v>18.824272198538957</v>
      </c>
      <c r="Z135">
        <f>(Table5[[#This Row],[Vehicle speed in m/s]]*60)/(2*3.14*Table5[[#This Row],[Tyre radius]])</f>
        <v>330.31931790445429</v>
      </c>
      <c r="AA135">
        <f>Table5[[#This Row],[Wheel speed]]*Table5[[#This Row],[Final drive ratio ]]</f>
        <v>2642.5545432356344</v>
      </c>
      <c r="AB135" s="11">
        <f>(2*3.14*Table5[[#This Row],[Motor speed]]*Table5[[#This Row],[Motor torque]])/(60*1000)/Table5[[#This Row],[Overall efficiency of enery conversion ]]</f>
        <v>5.6593000473568678</v>
      </c>
      <c r="AC135">
        <v>430</v>
      </c>
      <c r="AD135" s="20">
        <f>Table5[[#This Row],[Total elapsed time]]-B134</f>
        <v>1</v>
      </c>
      <c r="AE135" s="20">
        <f>(Table5[[#This Row],[Motor power]]*1000)*Table5[[#This Row],[Acceleration delT 1 second ]]</f>
        <v>5659.3000473568682</v>
      </c>
      <c r="AF135" s="20">
        <f>Table5[[#This Row],[Etotal]]/3600</f>
        <v>1.5720277909324634</v>
      </c>
      <c r="AG135" s="21">
        <f>Table5[[#This Row],[Average energy consumption]]/96</f>
        <v>1.6375289488879827E-2</v>
      </c>
      <c r="AH135" s="20"/>
      <c r="AI135" s="20"/>
    </row>
    <row r="136" spans="2:35">
      <c r="B136" s="14">
        <v>133</v>
      </c>
      <c r="C136" s="7">
        <v>33</v>
      </c>
      <c r="D136" s="9">
        <v>-0.14000000000000001</v>
      </c>
      <c r="E136">
        <v>1500</v>
      </c>
      <c r="F136">
        <v>80</v>
      </c>
      <c r="G136">
        <f t="shared" si="14"/>
        <v>1580</v>
      </c>
      <c r="H136">
        <v>9.81</v>
      </c>
      <c r="I136" s="10">
        <v>0</v>
      </c>
      <c r="J136" s="10">
        <v>0</v>
      </c>
      <c r="K136">
        <f t="shared" si="15"/>
        <v>-221.20000000000002</v>
      </c>
      <c r="L136">
        <v>1.4999999999999999E-2</v>
      </c>
      <c r="M136">
        <f t="shared" si="16"/>
        <v>365.20543359083308</v>
      </c>
      <c r="N136">
        <v>1.204</v>
      </c>
      <c r="O136">
        <v>1.52</v>
      </c>
      <c r="P136">
        <v>2.52</v>
      </c>
      <c r="Q136">
        <f t="shared" si="17"/>
        <v>9.1666666666666679</v>
      </c>
      <c r="R136">
        <f t="shared" si="18"/>
        <v>193.75972000000002</v>
      </c>
      <c r="S136">
        <f t="shared" si="19"/>
        <v>337.76515359083305</v>
      </c>
      <c r="T136" s="11">
        <f t="shared" si="20"/>
        <v>3.096180574582637</v>
      </c>
      <c r="U136">
        <v>0.26834999999999998</v>
      </c>
      <c r="V136">
        <f>Table5[[#This Row],[Total force ]]*Table5[[#This Row],[Tyre radius]]</f>
        <v>90.639278966100036</v>
      </c>
      <c r="W136">
        <v>8</v>
      </c>
      <c r="X136">
        <v>0.92</v>
      </c>
      <c r="Y136">
        <f>Table5[[#This Row],[Wheel torque]]/Table5[[#This Row],[Final drive ratio ]]/Table5[[#This Row],[Overall efficiency of enery conversion ]]</f>
        <v>12.315119424741852</v>
      </c>
      <c r="Z136">
        <f>(Table5[[#This Row],[Vehicle speed in m/s]]*60)/(2*3.14*Table5[[#This Row],[Tyre radius]])</f>
        <v>326.36339792955067</v>
      </c>
      <c r="AA136">
        <f>Table5[[#This Row],[Wheel speed]]*Table5[[#This Row],[Final drive ratio ]]</f>
        <v>2610.9071834364054</v>
      </c>
      <c r="AB136" s="11">
        <f>(2*3.14*Table5[[#This Row],[Motor speed]]*Table5[[#This Row],[Motor torque]])/(60*1000)/Table5[[#This Row],[Overall efficiency of enery conversion ]]</f>
        <v>3.6580583348093523</v>
      </c>
      <c r="AC136">
        <v>430</v>
      </c>
      <c r="AD136" s="20">
        <f>Table5[[#This Row],[Total elapsed time]]-B135</f>
        <v>1</v>
      </c>
      <c r="AE136" s="20">
        <f>(Table5[[#This Row],[Motor power]]*1000)*Table5[[#This Row],[Acceleration delT 1 second ]]</f>
        <v>3658.0583348093523</v>
      </c>
      <c r="AF136" s="20">
        <f>Table5[[#This Row],[Etotal]]/3600</f>
        <v>1.01612731522482</v>
      </c>
      <c r="AG136" s="21">
        <f>Table5[[#This Row],[Average energy consumption]]/96</f>
        <v>1.0584659533591875E-2</v>
      </c>
      <c r="AH136" s="20"/>
      <c r="AI136" s="20"/>
    </row>
    <row r="137" spans="2:35">
      <c r="B137" s="14">
        <v>134</v>
      </c>
      <c r="C137" s="7">
        <v>32.4</v>
      </c>
      <c r="D137" s="9">
        <v>-0.12</v>
      </c>
      <c r="E137">
        <v>1500</v>
      </c>
      <c r="F137">
        <v>80</v>
      </c>
      <c r="G137">
        <f t="shared" si="14"/>
        <v>1580</v>
      </c>
      <c r="H137">
        <v>9.81</v>
      </c>
      <c r="I137" s="10">
        <v>0</v>
      </c>
      <c r="J137" s="10">
        <v>0</v>
      </c>
      <c r="K137">
        <f t="shared" si="15"/>
        <v>-189.6</v>
      </c>
      <c r="L137">
        <v>1.4999999999999999E-2</v>
      </c>
      <c r="M137">
        <f t="shared" si="16"/>
        <v>365.20543359083308</v>
      </c>
      <c r="N137">
        <v>1.204</v>
      </c>
      <c r="O137">
        <v>1.52</v>
      </c>
      <c r="P137">
        <v>2.52</v>
      </c>
      <c r="Q137">
        <f t="shared" si="17"/>
        <v>9</v>
      </c>
      <c r="R137">
        <f t="shared" si="18"/>
        <v>186.77796479999998</v>
      </c>
      <c r="S137">
        <f t="shared" si="19"/>
        <v>362.38339839083301</v>
      </c>
      <c r="T137" s="11">
        <f t="shared" si="20"/>
        <v>3.2614505855174971</v>
      </c>
      <c r="U137">
        <v>0.26834999999999998</v>
      </c>
      <c r="V137">
        <f>Table5[[#This Row],[Total force ]]*Table5[[#This Row],[Tyre radius]]</f>
        <v>97.245584958180032</v>
      </c>
      <c r="W137">
        <v>8</v>
      </c>
      <c r="X137">
        <v>0.92</v>
      </c>
      <c r="Y137">
        <f>Table5[[#This Row],[Wheel torque]]/Table5[[#This Row],[Final drive ratio ]]/Table5[[#This Row],[Overall efficiency of enery conversion ]]</f>
        <v>13.212715347578808</v>
      </c>
      <c r="Z137">
        <f>(Table5[[#This Row],[Vehicle speed in m/s]]*60)/(2*3.14*Table5[[#This Row],[Tyre radius]])</f>
        <v>320.42951796719512</v>
      </c>
      <c r="AA137">
        <f>Table5[[#This Row],[Wheel speed]]*Table5[[#This Row],[Final drive ratio ]]</f>
        <v>2563.436143737561</v>
      </c>
      <c r="AB137" s="11">
        <f>(2*3.14*Table5[[#This Row],[Motor speed]]*Table5[[#This Row],[Motor torque]])/(60*1000)/Table5[[#This Row],[Overall efficiency of enery conversion ]]</f>
        <v>3.8533206350632048</v>
      </c>
      <c r="AC137">
        <v>430</v>
      </c>
      <c r="AD137" s="20">
        <f>Table5[[#This Row],[Total elapsed time]]-B136</f>
        <v>1</v>
      </c>
      <c r="AE137" s="20">
        <f>(Table5[[#This Row],[Motor power]]*1000)*Table5[[#This Row],[Acceleration delT 1 second ]]</f>
        <v>3853.3206350632049</v>
      </c>
      <c r="AF137" s="20">
        <f>Table5[[#This Row],[Etotal]]/3600</f>
        <v>1.0703668430731126</v>
      </c>
      <c r="AG137" s="21">
        <f>Table5[[#This Row],[Average energy consumption]]/96</f>
        <v>1.1149654615344923E-2</v>
      </c>
      <c r="AH137" s="20"/>
      <c r="AI137" s="20"/>
    </row>
    <row r="138" spans="2:35">
      <c r="B138" s="14">
        <v>135</v>
      </c>
      <c r="C138" s="7">
        <v>32.1</v>
      </c>
      <c r="D138" s="9">
        <v>-7.0000000000000007E-2</v>
      </c>
      <c r="E138">
        <v>1500</v>
      </c>
      <c r="F138">
        <v>80</v>
      </c>
      <c r="G138">
        <f t="shared" si="14"/>
        <v>1580</v>
      </c>
      <c r="H138">
        <v>9.81</v>
      </c>
      <c r="I138" s="10">
        <v>0</v>
      </c>
      <c r="J138" s="10">
        <v>0</v>
      </c>
      <c r="K138">
        <f t="shared" si="15"/>
        <v>-110.60000000000001</v>
      </c>
      <c r="L138">
        <v>1.4999999999999999E-2</v>
      </c>
      <c r="M138">
        <f t="shared" si="16"/>
        <v>365.20543359083308</v>
      </c>
      <c r="N138">
        <v>1.204</v>
      </c>
      <c r="O138">
        <v>1.52</v>
      </c>
      <c r="P138">
        <v>2.52</v>
      </c>
      <c r="Q138">
        <f t="shared" si="17"/>
        <v>8.9166666666666679</v>
      </c>
      <c r="R138">
        <f t="shared" si="18"/>
        <v>183.33512680000004</v>
      </c>
      <c r="S138">
        <f t="shared" si="19"/>
        <v>437.94056039083307</v>
      </c>
      <c r="T138" s="11">
        <f t="shared" si="20"/>
        <v>3.9049699968182621</v>
      </c>
      <c r="U138">
        <v>0.26834999999999998</v>
      </c>
      <c r="V138">
        <f>Table5[[#This Row],[Total force ]]*Table5[[#This Row],[Tyre radius]]</f>
        <v>117.52134938088004</v>
      </c>
      <c r="W138">
        <v>8</v>
      </c>
      <c r="X138">
        <v>0.92</v>
      </c>
      <c r="Y138">
        <f>Table5[[#This Row],[Wheel torque]]/Table5[[#This Row],[Final drive ratio ]]/Table5[[#This Row],[Overall efficiency of enery conversion ]]</f>
        <v>15.967574644141308</v>
      </c>
      <c r="Z138">
        <f>(Table5[[#This Row],[Vehicle speed in m/s]]*60)/(2*3.14*Table5[[#This Row],[Tyre radius]])</f>
        <v>317.46257798601749</v>
      </c>
      <c r="AA138">
        <f>Table5[[#This Row],[Wheel speed]]*Table5[[#This Row],[Final drive ratio ]]</f>
        <v>2539.7006238881399</v>
      </c>
      <c r="AB138" s="11">
        <f>(2*3.14*Table5[[#This Row],[Motor speed]]*Table5[[#This Row],[Motor torque]])/(60*1000)/Table5[[#This Row],[Overall efficiency of enery conversion ]]</f>
        <v>4.6136223969970009</v>
      </c>
      <c r="AC138">
        <v>430</v>
      </c>
      <c r="AD138" s="20">
        <f>Table5[[#This Row],[Total elapsed time]]-B137</f>
        <v>1</v>
      </c>
      <c r="AE138" s="20">
        <f>(Table5[[#This Row],[Motor power]]*1000)*Table5[[#This Row],[Acceleration delT 1 second ]]</f>
        <v>4613.6223969970006</v>
      </c>
      <c r="AF138" s="20">
        <f>Table5[[#This Row],[Etotal]]/3600</f>
        <v>1.2815617769436112</v>
      </c>
      <c r="AG138" s="21">
        <f>Table5[[#This Row],[Average energy consumption]]/96</f>
        <v>1.3349601843162617E-2</v>
      </c>
      <c r="AH138" s="20"/>
      <c r="AI138" s="20"/>
    </row>
    <row r="139" spans="2:35">
      <c r="B139" s="14">
        <v>136</v>
      </c>
      <c r="C139" s="7">
        <v>31.9</v>
      </c>
      <c r="D139" s="9">
        <v>-0.03</v>
      </c>
      <c r="E139">
        <v>1500</v>
      </c>
      <c r="F139">
        <v>80</v>
      </c>
      <c r="G139">
        <f t="shared" si="14"/>
        <v>1580</v>
      </c>
      <c r="H139">
        <v>9.81</v>
      </c>
      <c r="I139" s="10">
        <v>0</v>
      </c>
      <c r="J139" s="10">
        <v>0</v>
      </c>
      <c r="K139">
        <f t="shared" si="15"/>
        <v>-47.4</v>
      </c>
      <c r="L139">
        <v>1.4999999999999999E-2</v>
      </c>
      <c r="M139">
        <f t="shared" si="16"/>
        <v>365.20543359083308</v>
      </c>
      <c r="N139">
        <v>1.204</v>
      </c>
      <c r="O139">
        <v>1.52</v>
      </c>
      <c r="P139">
        <v>2.52</v>
      </c>
      <c r="Q139">
        <f t="shared" si="17"/>
        <v>8.8611111111111107</v>
      </c>
      <c r="R139">
        <f t="shared" si="18"/>
        <v>181.0576939111111</v>
      </c>
      <c r="S139">
        <f t="shared" si="19"/>
        <v>498.86312750194418</v>
      </c>
      <c r="T139" s="11">
        <f t="shared" si="20"/>
        <v>4.4204816020311162</v>
      </c>
      <c r="U139">
        <v>0.26834999999999998</v>
      </c>
      <c r="V139">
        <f>Table5[[#This Row],[Total force ]]*Table5[[#This Row],[Tyre radius]]</f>
        <v>133.8699202651467</v>
      </c>
      <c r="W139">
        <v>8</v>
      </c>
      <c r="X139">
        <v>0.92</v>
      </c>
      <c r="Y139">
        <f>Table5[[#This Row],[Wheel torque]]/Table5[[#This Row],[Final drive ratio ]]/Table5[[#This Row],[Overall efficiency of enery conversion ]]</f>
        <v>18.188847862112322</v>
      </c>
      <c r="Z139">
        <f>(Table5[[#This Row],[Vehicle speed in m/s]]*60)/(2*3.14*Table5[[#This Row],[Tyre radius]])</f>
        <v>315.48461799856557</v>
      </c>
      <c r="AA139">
        <f>Table5[[#This Row],[Wheel speed]]*Table5[[#This Row],[Final drive ratio ]]</f>
        <v>2523.8769439885245</v>
      </c>
      <c r="AB139" s="11">
        <f>(2*3.14*Table5[[#This Row],[Motor speed]]*Table5[[#This Row],[Motor torque]])/(60*1000)/Table5[[#This Row],[Overall efficiency of enery conversion ]]</f>
        <v>5.2226862027777825</v>
      </c>
      <c r="AC139">
        <v>430</v>
      </c>
      <c r="AD139" s="20">
        <f>Table5[[#This Row],[Total elapsed time]]-B138</f>
        <v>1</v>
      </c>
      <c r="AE139" s="20">
        <f>(Table5[[#This Row],[Motor power]]*1000)*Table5[[#This Row],[Acceleration delT 1 second ]]</f>
        <v>5222.6862027777825</v>
      </c>
      <c r="AF139" s="20">
        <f>Table5[[#This Row],[Etotal]]/3600</f>
        <v>1.4507461674382729</v>
      </c>
      <c r="AG139" s="21">
        <f>Table5[[#This Row],[Average energy consumption]]/96</f>
        <v>1.5111939244148677E-2</v>
      </c>
      <c r="AH139" s="20"/>
      <c r="AI139" s="20"/>
    </row>
    <row r="140" spans="2:35">
      <c r="B140" s="14">
        <v>137</v>
      </c>
      <c r="C140" s="7">
        <v>31.9</v>
      </c>
      <c r="D140" s="9">
        <v>0.04</v>
      </c>
      <c r="E140">
        <v>1500</v>
      </c>
      <c r="F140">
        <v>80</v>
      </c>
      <c r="G140">
        <f t="shared" si="14"/>
        <v>1580</v>
      </c>
      <c r="H140">
        <v>9.81</v>
      </c>
      <c r="I140" s="10">
        <v>0</v>
      </c>
      <c r="J140" s="10">
        <v>0</v>
      </c>
      <c r="K140">
        <f t="shared" si="15"/>
        <v>63.2</v>
      </c>
      <c r="L140">
        <v>1.4999999999999999E-2</v>
      </c>
      <c r="M140">
        <f t="shared" si="16"/>
        <v>365.20543359083308</v>
      </c>
      <c r="N140">
        <v>1.204</v>
      </c>
      <c r="O140">
        <v>1.52</v>
      </c>
      <c r="P140">
        <v>2.52</v>
      </c>
      <c r="Q140">
        <f t="shared" si="17"/>
        <v>8.8611111111111107</v>
      </c>
      <c r="R140">
        <f t="shared" si="18"/>
        <v>181.0576939111111</v>
      </c>
      <c r="S140">
        <f t="shared" si="19"/>
        <v>609.4631275019442</v>
      </c>
      <c r="T140" s="11">
        <f t="shared" si="20"/>
        <v>5.4005204909200053</v>
      </c>
      <c r="U140">
        <v>0.26834999999999998</v>
      </c>
      <c r="V140">
        <f>Table5[[#This Row],[Total force ]]*Table5[[#This Row],[Tyre radius]]</f>
        <v>163.54943026514673</v>
      </c>
      <c r="W140">
        <v>8</v>
      </c>
      <c r="X140">
        <v>0.92</v>
      </c>
      <c r="Y140">
        <f>Table5[[#This Row],[Wheel torque]]/Table5[[#This Row],[Final drive ratio ]]/Table5[[#This Row],[Overall efficiency of enery conversion ]]</f>
        <v>22.221389981677543</v>
      </c>
      <c r="Z140">
        <f>(Table5[[#This Row],[Vehicle speed in m/s]]*60)/(2*3.14*Table5[[#This Row],[Tyre radius]])</f>
        <v>315.48461799856557</v>
      </c>
      <c r="AA140">
        <f>Table5[[#This Row],[Wheel speed]]*Table5[[#This Row],[Final drive ratio ]]</f>
        <v>2523.8769439885245</v>
      </c>
      <c r="AB140" s="11">
        <f>(2*3.14*Table5[[#This Row],[Motor speed]]*Table5[[#This Row],[Motor torque]])/(60*1000)/Table5[[#This Row],[Overall efficiency of enery conversion ]]</f>
        <v>6.3805771395557711</v>
      </c>
      <c r="AC140">
        <v>430</v>
      </c>
      <c r="AD140" s="20">
        <f>Table5[[#This Row],[Total elapsed time]]-B139</f>
        <v>1</v>
      </c>
      <c r="AE140" s="20">
        <f>(Table5[[#This Row],[Motor power]]*1000)*Table5[[#This Row],[Acceleration delT 1 second ]]</f>
        <v>6380.5771395557713</v>
      </c>
      <c r="AF140" s="20">
        <f>Table5[[#This Row],[Etotal]]/3600</f>
        <v>1.7723825387654921</v>
      </c>
      <c r="AG140" s="21">
        <f>Table5[[#This Row],[Average energy consumption]]/96</f>
        <v>1.8462318112140542E-2</v>
      </c>
      <c r="AH140" s="20"/>
      <c r="AI140" s="20"/>
    </row>
    <row r="141" spans="2:35">
      <c r="B141" s="14">
        <v>138</v>
      </c>
      <c r="C141" s="7">
        <v>32.200000000000003</v>
      </c>
      <c r="D141" s="9">
        <v>0.14000000000000001</v>
      </c>
      <c r="E141">
        <v>1500</v>
      </c>
      <c r="F141">
        <v>80</v>
      </c>
      <c r="G141">
        <f t="shared" si="14"/>
        <v>1580</v>
      </c>
      <c r="H141">
        <v>9.81</v>
      </c>
      <c r="I141" s="10">
        <v>0</v>
      </c>
      <c r="J141" s="10">
        <v>0</v>
      </c>
      <c r="K141">
        <f t="shared" si="15"/>
        <v>221.20000000000002</v>
      </c>
      <c r="L141">
        <v>1.4999999999999999E-2</v>
      </c>
      <c r="M141">
        <f t="shared" si="16"/>
        <v>365.20543359083308</v>
      </c>
      <c r="N141">
        <v>1.204</v>
      </c>
      <c r="O141">
        <v>1.52</v>
      </c>
      <c r="P141">
        <v>2.52</v>
      </c>
      <c r="Q141">
        <f t="shared" si="17"/>
        <v>8.9444444444444464</v>
      </c>
      <c r="R141">
        <f t="shared" si="18"/>
        <v>184.47918097777787</v>
      </c>
      <c r="S141">
        <f t="shared" si="19"/>
        <v>770.88461456861103</v>
      </c>
      <c r="T141" s="11">
        <f t="shared" si="20"/>
        <v>6.8951346080859111</v>
      </c>
      <c r="U141">
        <v>0.26834999999999998</v>
      </c>
      <c r="V141">
        <f>Table5[[#This Row],[Total force ]]*Table5[[#This Row],[Tyre radius]]</f>
        <v>206.86688631948675</v>
      </c>
      <c r="W141">
        <v>8</v>
      </c>
      <c r="X141">
        <v>0.92</v>
      </c>
      <c r="Y141">
        <f>Table5[[#This Row],[Wheel torque]]/Table5[[#This Row],[Final drive ratio ]]/Table5[[#This Row],[Overall efficiency of enery conversion ]]</f>
        <v>28.106913902104179</v>
      </c>
      <c r="Z141">
        <f>(Table5[[#This Row],[Vehicle speed in m/s]]*60)/(2*3.14*Table5[[#This Row],[Tyre radius]])</f>
        <v>318.45155797974337</v>
      </c>
      <c r="AA141">
        <f>Table5[[#This Row],[Wheel speed]]*Table5[[#This Row],[Final drive ratio ]]</f>
        <v>2547.612463837947</v>
      </c>
      <c r="AB141" s="11">
        <f>(2*3.14*Table5[[#This Row],[Motor speed]]*Table5[[#This Row],[Motor torque]])/(60*1000)/Table5[[#This Row],[Overall efficiency of enery conversion ]]</f>
        <v>8.1464255766610485</v>
      </c>
      <c r="AC141">
        <v>430</v>
      </c>
      <c r="AD141" s="20">
        <f>Table5[[#This Row],[Total elapsed time]]-B140</f>
        <v>1</v>
      </c>
      <c r="AE141" s="20">
        <f>(Table5[[#This Row],[Motor power]]*1000)*Table5[[#This Row],[Acceleration delT 1 second ]]</f>
        <v>8146.4255766610486</v>
      </c>
      <c r="AF141" s="20">
        <f>Table5[[#This Row],[Etotal]]/3600</f>
        <v>2.2628959935169579</v>
      </c>
      <c r="AG141" s="21">
        <f>Table5[[#This Row],[Average energy consumption]]/96</f>
        <v>2.3571833265801645E-2</v>
      </c>
      <c r="AH141" s="20"/>
      <c r="AI141" s="20"/>
    </row>
    <row r="142" spans="2:35">
      <c r="B142" s="14">
        <v>139</v>
      </c>
      <c r="C142" s="7">
        <v>32.9</v>
      </c>
      <c r="D142" s="9">
        <v>0.21</v>
      </c>
      <c r="E142">
        <v>1500</v>
      </c>
      <c r="F142">
        <v>80</v>
      </c>
      <c r="G142">
        <f t="shared" si="14"/>
        <v>1580</v>
      </c>
      <c r="H142">
        <v>9.81</v>
      </c>
      <c r="I142" s="10">
        <v>0</v>
      </c>
      <c r="J142" s="10">
        <v>0</v>
      </c>
      <c r="K142">
        <f t="shared" si="15"/>
        <v>331.8</v>
      </c>
      <c r="L142">
        <v>1.4999999999999999E-2</v>
      </c>
      <c r="M142">
        <f t="shared" si="16"/>
        <v>365.20543359083308</v>
      </c>
      <c r="N142">
        <v>1.204</v>
      </c>
      <c r="O142">
        <v>1.52</v>
      </c>
      <c r="P142">
        <v>2.52</v>
      </c>
      <c r="Q142">
        <f t="shared" si="17"/>
        <v>9.1388888888888893</v>
      </c>
      <c r="R142">
        <f t="shared" si="18"/>
        <v>192.58719791111113</v>
      </c>
      <c r="S142">
        <f t="shared" si="19"/>
        <v>889.5926315019442</v>
      </c>
      <c r="T142" s="11">
        <f t="shared" si="20"/>
        <v>8.1298882156705456</v>
      </c>
      <c r="U142">
        <v>0.26834999999999998</v>
      </c>
      <c r="V142">
        <f>Table5[[#This Row],[Total force ]]*Table5[[#This Row],[Tyre radius]]</f>
        <v>238.7221826635467</v>
      </c>
      <c r="W142">
        <v>8</v>
      </c>
      <c r="X142">
        <v>0.92</v>
      </c>
      <c r="Y142">
        <f>Table5[[#This Row],[Wheel torque]]/Table5[[#This Row],[Final drive ratio ]]/Table5[[#This Row],[Overall efficiency of enery conversion ]]</f>
        <v>32.435079166242758</v>
      </c>
      <c r="Z142">
        <f>(Table5[[#This Row],[Vehicle speed in m/s]]*60)/(2*3.14*Table5[[#This Row],[Tyre radius]])</f>
        <v>325.37441793582474</v>
      </c>
      <c r="AA142">
        <f>Table5[[#This Row],[Wheel speed]]*Table5[[#This Row],[Final drive ratio ]]</f>
        <v>2602.9953434865979</v>
      </c>
      <c r="AB142" s="11">
        <f>(2*3.14*Table5[[#This Row],[Motor speed]]*Table5[[#This Row],[Motor torque]])/(60*1000)/Table5[[#This Row],[Overall efficiency of enery conversion ]]</f>
        <v>9.6052554532969587</v>
      </c>
      <c r="AC142">
        <v>430</v>
      </c>
      <c r="AD142" s="20">
        <f>Table5[[#This Row],[Total elapsed time]]-B141</f>
        <v>1</v>
      </c>
      <c r="AE142" s="20">
        <f>(Table5[[#This Row],[Motor power]]*1000)*Table5[[#This Row],[Acceleration delT 1 second ]]</f>
        <v>9605.2554532969589</v>
      </c>
      <c r="AF142" s="20">
        <f>Table5[[#This Row],[Etotal]]/3600</f>
        <v>2.6681265148047109</v>
      </c>
      <c r="AG142" s="21">
        <f>Table5[[#This Row],[Average energy consumption]]/96</f>
        <v>2.7792984529215737E-2</v>
      </c>
      <c r="AH142" s="20"/>
      <c r="AI142" s="20"/>
    </row>
    <row r="143" spans="2:35">
      <c r="B143" s="14">
        <v>140</v>
      </c>
      <c r="C143" s="7">
        <v>33.700000000000003</v>
      </c>
      <c r="D143" s="9">
        <v>0.24</v>
      </c>
      <c r="E143">
        <v>1500</v>
      </c>
      <c r="F143">
        <v>80</v>
      </c>
      <c r="G143">
        <f t="shared" si="14"/>
        <v>1580</v>
      </c>
      <c r="H143">
        <v>9.81</v>
      </c>
      <c r="I143" s="10">
        <v>0</v>
      </c>
      <c r="J143" s="10">
        <v>0</v>
      </c>
      <c r="K143">
        <f t="shared" si="15"/>
        <v>379.2</v>
      </c>
      <c r="L143">
        <v>1.4999999999999999E-2</v>
      </c>
      <c r="M143">
        <f t="shared" si="16"/>
        <v>365.20543359083308</v>
      </c>
      <c r="N143">
        <v>1.204</v>
      </c>
      <c r="O143">
        <v>1.52</v>
      </c>
      <c r="P143">
        <v>2.52</v>
      </c>
      <c r="Q143">
        <f t="shared" si="17"/>
        <v>9.3611111111111125</v>
      </c>
      <c r="R143">
        <f t="shared" si="18"/>
        <v>202.06701231111117</v>
      </c>
      <c r="S143">
        <f t="shared" si="19"/>
        <v>946.47244590194418</v>
      </c>
      <c r="T143" s="11">
        <f t="shared" si="20"/>
        <v>8.8600337296932015</v>
      </c>
      <c r="U143">
        <v>0.26834999999999998</v>
      </c>
      <c r="V143">
        <f>Table5[[#This Row],[Total force ]]*Table5[[#This Row],[Tyre radius]]</f>
        <v>253.9858808577867</v>
      </c>
      <c r="W143">
        <v>8</v>
      </c>
      <c r="X143">
        <v>0.92</v>
      </c>
      <c r="Y143">
        <f>Table5[[#This Row],[Wheel torque]]/Table5[[#This Row],[Final drive ratio ]]/Table5[[#This Row],[Overall efficiency of enery conversion ]]</f>
        <v>34.508951203503628</v>
      </c>
      <c r="Z143">
        <f>(Table5[[#This Row],[Vehicle speed in m/s]]*60)/(2*3.14*Table5[[#This Row],[Tyre radius]])</f>
        <v>333.28625788563204</v>
      </c>
      <c r="AA143">
        <f>Table5[[#This Row],[Wheel speed]]*Table5[[#This Row],[Final drive ratio ]]</f>
        <v>2666.2900630850563</v>
      </c>
      <c r="AB143" s="11">
        <f>(2*3.14*Table5[[#This Row],[Motor speed]]*Table5[[#This Row],[Motor torque]])/(60*1000)/Table5[[#This Row],[Overall efficiency of enery conversion ]]</f>
        <v>10.467903744911627</v>
      </c>
      <c r="AC143">
        <v>430</v>
      </c>
      <c r="AD143" s="20">
        <f>Table5[[#This Row],[Total elapsed time]]-B142</f>
        <v>1</v>
      </c>
      <c r="AE143" s="20">
        <f>(Table5[[#This Row],[Motor power]]*1000)*Table5[[#This Row],[Acceleration delT 1 second ]]</f>
        <v>10467.903744911628</v>
      </c>
      <c r="AF143" s="20">
        <f>Table5[[#This Row],[Etotal]]/3600</f>
        <v>2.9077510402532298</v>
      </c>
      <c r="AG143" s="21">
        <f>Table5[[#This Row],[Average energy consumption]]/96</f>
        <v>3.0289073335971143E-2</v>
      </c>
      <c r="AH143" s="20"/>
      <c r="AI143" s="20"/>
    </row>
    <row r="144" spans="2:35">
      <c r="B144" s="14">
        <v>141</v>
      </c>
      <c r="C144" s="7">
        <v>34.6</v>
      </c>
      <c r="D144" s="9">
        <v>0.26</v>
      </c>
      <c r="E144">
        <v>1500</v>
      </c>
      <c r="F144">
        <v>80</v>
      </c>
      <c r="G144">
        <f t="shared" si="14"/>
        <v>1580</v>
      </c>
      <c r="H144">
        <v>9.81</v>
      </c>
      <c r="I144" s="10">
        <v>0</v>
      </c>
      <c r="J144" s="10">
        <v>0</v>
      </c>
      <c r="K144">
        <f t="shared" si="15"/>
        <v>410.8</v>
      </c>
      <c r="L144">
        <v>1.4999999999999999E-2</v>
      </c>
      <c r="M144">
        <f t="shared" si="16"/>
        <v>365.20543359083308</v>
      </c>
      <c r="N144">
        <v>1.204</v>
      </c>
      <c r="O144">
        <v>1.52</v>
      </c>
      <c r="P144">
        <v>2.52</v>
      </c>
      <c r="Q144">
        <f t="shared" si="17"/>
        <v>9.6111111111111125</v>
      </c>
      <c r="R144">
        <f t="shared" si="18"/>
        <v>213.00402791111117</v>
      </c>
      <c r="S144">
        <f t="shared" si="19"/>
        <v>989.00946150194432</v>
      </c>
      <c r="T144" s="11">
        <f t="shared" si="20"/>
        <v>9.5054798244353549</v>
      </c>
      <c r="U144">
        <v>0.26834999999999998</v>
      </c>
      <c r="V144">
        <f>Table5[[#This Row],[Total force ]]*Table5[[#This Row],[Tyre radius]]</f>
        <v>265.40068899404673</v>
      </c>
      <c r="W144">
        <v>8</v>
      </c>
      <c r="X144">
        <v>0.92</v>
      </c>
      <c r="Y144">
        <f>Table5[[#This Row],[Wheel torque]]/Table5[[#This Row],[Final drive ratio ]]/Table5[[#This Row],[Overall efficiency of enery conversion ]]</f>
        <v>36.059876222017216</v>
      </c>
      <c r="Z144">
        <f>(Table5[[#This Row],[Vehicle speed in m/s]]*60)/(2*3.14*Table5[[#This Row],[Tyre radius]])</f>
        <v>342.18707782916522</v>
      </c>
      <c r="AA144">
        <f>Table5[[#This Row],[Wheel speed]]*Table5[[#This Row],[Final drive ratio ]]</f>
        <v>2737.4966226333217</v>
      </c>
      <c r="AB144" s="11">
        <f>(2*3.14*Table5[[#This Row],[Motor speed]]*Table5[[#This Row],[Motor torque]])/(60*1000)/Table5[[#This Row],[Overall efficiency of enery conversion ]]</f>
        <v>11.230481834162754</v>
      </c>
      <c r="AC144">
        <v>430</v>
      </c>
      <c r="AD144" s="20">
        <f>Table5[[#This Row],[Total elapsed time]]-B143</f>
        <v>1</v>
      </c>
      <c r="AE144" s="20">
        <f>(Table5[[#This Row],[Motor power]]*1000)*Table5[[#This Row],[Acceleration delT 1 second ]]</f>
        <v>11230.481834162754</v>
      </c>
      <c r="AF144" s="20">
        <f>Table5[[#This Row],[Etotal]]/3600</f>
        <v>3.1195782872674318</v>
      </c>
      <c r="AG144" s="21">
        <f>Table5[[#This Row],[Average energy consumption]]/96</f>
        <v>3.2495607159035746E-2</v>
      </c>
      <c r="AH144" s="20"/>
      <c r="AI144" s="20"/>
    </row>
    <row r="145" spans="2:35">
      <c r="B145" s="14">
        <v>142</v>
      </c>
      <c r="C145" s="7">
        <v>35.6</v>
      </c>
      <c r="D145" s="9">
        <v>0.28000000000000003</v>
      </c>
      <c r="E145">
        <v>1500</v>
      </c>
      <c r="F145">
        <v>80</v>
      </c>
      <c r="G145">
        <f t="shared" si="14"/>
        <v>1580</v>
      </c>
      <c r="H145">
        <v>9.81</v>
      </c>
      <c r="I145" s="10">
        <v>0</v>
      </c>
      <c r="J145" s="10">
        <v>0</v>
      </c>
      <c r="K145">
        <f t="shared" si="15"/>
        <v>442.40000000000003</v>
      </c>
      <c r="L145">
        <v>1.4999999999999999E-2</v>
      </c>
      <c r="M145">
        <f t="shared" si="16"/>
        <v>365.20543359083308</v>
      </c>
      <c r="N145">
        <v>1.204</v>
      </c>
      <c r="O145">
        <v>1.52</v>
      </c>
      <c r="P145">
        <v>2.52</v>
      </c>
      <c r="Q145">
        <f t="shared" si="17"/>
        <v>9.8888888888888893</v>
      </c>
      <c r="R145">
        <f t="shared" si="18"/>
        <v>225.49432391111114</v>
      </c>
      <c r="S145">
        <f t="shared" si="19"/>
        <v>1033.0997575019442</v>
      </c>
      <c r="T145" s="11">
        <f t="shared" si="20"/>
        <v>10.216208713074781</v>
      </c>
      <c r="U145">
        <v>0.26834999999999998</v>
      </c>
      <c r="V145">
        <f>Table5[[#This Row],[Total force ]]*Table5[[#This Row],[Tyre radius]]</f>
        <v>277.23231992564672</v>
      </c>
      <c r="W145">
        <v>8</v>
      </c>
      <c r="X145">
        <v>0.92</v>
      </c>
      <c r="Y145">
        <f>Table5[[#This Row],[Wheel torque]]/Table5[[#This Row],[Final drive ratio ]]/Table5[[#This Row],[Overall efficiency of enery conversion ]]</f>
        <v>37.667434772506347</v>
      </c>
      <c r="Z145">
        <f>(Table5[[#This Row],[Vehicle speed in m/s]]*60)/(2*3.14*Table5[[#This Row],[Tyre radius]])</f>
        <v>352.07687776642433</v>
      </c>
      <c r="AA145">
        <f>Table5[[#This Row],[Wheel speed]]*Table5[[#This Row],[Final drive ratio ]]</f>
        <v>2816.6150221313947</v>
      </c>
      <c r="AB145" s="11">
        <f>(2*3.14*Table5[[#This Row],[Motor speed]]*Table5[[#This Row],[Motor torque]])/(60*1000)/Table5[[#This Row],[Overall efficiency of enery conversion ]]</f>
        <v>12.070189878396482</v>
      </c>
      <c r="AC145">
        <v>430</v>
      </c>
      <c r="AD145" s="20">
        <f>Table5[[#This Row],[Total elapsed time]]-B144</f>
        <v>1</v>
      </c>
      <c r="AE145" s="20">
        <f>(Table5[[#This Row],[Motor power]]*1000)*Table5[[#This Row],[Acceleration delT 1 second ]]</f>
        <v>12070.189878396483</v>
      </c>
      <c r="AF145" s="20">
        <f>Table5[[#This Row],[Etotal]]/3600</f>
        <v>3.3528305217768009</v>
      </c>
      <c r="AG145" s="21">
        <f>Table5[[#This Row],[Average energy consumption]]/96</f>
        <v>3.4925317935175011E-2</v>
      </c>
      <c r="AH145" s="20"/>
      <c r="AI145" s="20"/>
    </row>
    <row r="146" spans="2:35">
      <c r="B146" s="14">
        <v>143</v>
      </c>
      <c r="C146" s="7">
        <v>36.6</v>
      </c>
      <c r="D146" s="9">
        <v>0.26</v>
      </c>
      <c r="E146">
        <v>1500</v>
      </c>
      <c r="F146">
        <v>80</v>
      </c>
      <c r="G146">
        <f t="shared" si="14"/>
        <v>1580</v>
      </c>
      <c r="H146">
        <v>9.81</v>
      </c>
      <c r="I146" s="10">
        <v>0</v>
      </c>
      <c r="J146" s="10">
        <v>0</v>
      </c>
      <c r="K146">
        <f t="shared" si="15"/>
        <v>410.8</v>
      </c>
      <c r="L146">
        <v>1.4999999999999999E-2</v>
      </c>
      <c r="M146">
        <f t="shared" si="16"/>
        <v>365.20543359083308</v>
      </c>
      <c r="N146">
        <v>1.204</v>
      </c>
      <c r="O146">
        <v>1.52</v>
      </c>
      <c r="P146">
        <v>2.52</v>
      </c>
      <c r="Q146">
        <f t="shared" si="17"/>
        <v>10.166666666666668</v>
      </c>
      <c r="R146">
        <f t="shared" si="18"/>
        <v>238.34046880000005</v>
      </c>
      <c r="S146">
        <f t="shared" si="19"/>
        <v>1014.3459023908331</v>
      </c>
      <c r="T146" s="11">
        <f t="shared" si="20"/>
        <v>10.312516674306805</v>
      </c>
      <c r="U146">
        <v>0.26834999999999998</v>
      </c>
      <c r="V146">
        <f>Table5[[#This Row],[Total force ]]*Table5[[#This Row],[Tyre radius]]</f>
        <v>272.19972290658006</v>
      </c>
      <c r="W146">
        <v>8</v>
      </c>
      <c r="X146">
        <v>0.92</v>
      </c>
      <c r="Y146">
        <f>Table5[[#This Row],[Wheel torque]]/Table5[[#This Row],[Final drive ratio ]]/Table5[[#This Row],[Overall efficiency of enery conversion ]]</f>
        <v>36.983658003611417</v>
      </c>
      <c r="Z146">
        <f>(Table5[[#This Row],[Vehicle speed in m/s]]*60)/(2*3.14*Table5[[#This Row],[Tyre radius]])</f>
        <v>361.96667770368344</v>
      </c>
      <c r="AA146">
        <f>Table5[[#This Row],[Wheel speed]]*Table5[[#This Row],[Final drive ratio ]]</f>
        <v>2895.7334216294676</v>
      </c>
      <c r="AB146" s="11">
        <f>(2*3.14*Table5[[#This Row],[Motor speed]]*Table5[[#This Row],[Motor torque]])/(60*1000)/Table5[[#This Row],[Overall efficiency of enery conversion ]]</f>
        <v>12.18397527682751</v>
      </c>
      <c r="AC146">
        <v>430</v>
      </c>
      <c r="AD146" s="20">
        <f>Table5[[#This Row],[Total elapsed time]]-B145</f>
        <v>1</v>
      </c>
      <c r="AE146" s="20">
        <f>(Table5[[#This Row],[Motor power]]*1000)*Table5[[#This Row],[Acceleration delT 1 second ]]</f>
        <v>12183.97527682751</v>
      </c>
      <c r="AF146" s="20">
        <f>Table5[[#This Row],[Etotal]]/3600</f>
        <v>3.3844375768965307</v>
      </c>
      <c r="AG146" s="21">
        <f>Table5[[#This Row],[Average energy consumption]]/96</f>
        <v>3.5254558092672195E-2</v>
      </c>
      <c r="AH146" s="20"/>
      <c r="AI146" s="20"/>
    </row>
    <row r="147" spans="2:35">
      <c r="B147" s="14">
        <v>144</v>
      </c>
      <c r="C147" s="7">
        <v>37.5</v>
      </c>
      <c r="D147" s="9">
        <v>0.25</v>
      </c>
      <c r="E147">
        <v>1500</v>
      </c>
      <c r="F147">
        <v>80</v>
      </c>
      <c r="G147">
        <f t="shared" si="14"/>
        <v>1580</v>
      </c>
      <c r="H147">
        <v>9.81</v>
      </c>
      <c r="I147" s="10">
        <v>0</v>
      </c>
      <c r="J147" s="10">
        <v>0</v>
      </c>
      <c r="K147">
        <f t="shared" si="15"/>
        <v>395</v>
      </c>
      <c r="L147">
        <v>1.4999999999999999E-2</v>
      </c>
      <c r="M147">
        <f t="shared" si="16"/>
        <v>365.20543359083308</v>
      </c>
      <c r="N147">
        <v>1.204</v>
      </c>
      <c r="O147">
        <v>1.52</v>
      </c>
      <c r="P147">
        <v>2.52</v>
      </c>
      <c r="Q147">
        <f t="shared" si="17"/>
        <v>10.416666666666668</v>
      </c>
      <c r="R147">
        <f t="shared" si="18"/>
        <v>250.20625000000007</v>
      </c>
      <c r="S147">
        <f t="shared" si="19"/>
        <v>1010.4116835908331</v>
      </c>
      <c r="T147" s="11">
        <f t="shared" si="20"/>
        <v>10.52512170407118</v>
      </c>
      <c r="U147">
        <v>0.26834999999999998</v>
      </c>
      <c r="V147">
        <f>Table5[[#This Row],[Total force ]]*Table5[[#This Row],[Tyre radius]]</f>
        <v>271.14397529160004</v>
      </c>
      <c r="W147">
        <v>8</v>
      </c>
      <c r="X147">
        <v>0.92</v>
      </c>
      <c r="Y147">
        <f>Table5[[#This Row],[Wheel torque]]/Table5[[#This Row],[Final drive ratio ]]/Table5[[#This Row],[Overall efficiency of enery conversion ]]</f>
        <v>36.84021403418479</v>
      </c>
      <c r="Z147">
        <f>(Table5[[#This Row],[Vehicle speed in m/s]]*60)/(2*3.14*Table5[[#This Row],[Tyre radius]])</f>
        <v>370.86749764721668</v>
      </c>
      <c r="AA147">
        <f>Table5[[#This Row],[Wheel speed]]*Table5[[#This Row],[Final drive ratio ]]</f>
        <v>2966.9399811777334</v>
      </c>
      <c r="AB147" s="11">
        <f>(2*3.14*Table5[[#This Row],[Motor speed]]*Table5[[#This Row],[Motor torque]])/(60*1000)/Table5[[#This Row],[Overall efficiency of enery conversion ]]</f>
        <v>12.435162693845914</v>
      </c>
      <c r="AC147">
        <v>430</v>
      </c>
      <c r="AD147" s="20">
        <f>Table5[[#This Row],[Total elapsed time]]-B146</f>
        <v>1</v>
      </c>
      <c r="AE147" s="20">
        <f>(Table5[[#This Row],[Motor power]]*1000)*Table5[[#This Row],[Acceleration delT 1 second ]]</f>
        <v>12435.162693845914</v>
      </c>
      <c r="AF147" s="20">
        <f>Table5[[#This Row],[Etotal]]/3600</f>
        <v>3.4542118594016427</v>
      </c>
      <c r="AG147" s="21">
        <f>Table5[[#This Row],[Average energy consumption]]/96</f>
        <v>3.5981373535433778E-2</v>
      </c>
      <c r="AH147" s="20"/>
      <c r="AI147" s="20"/>
    </row>
    <row r="148" spans="2:35">
      <c r="B148" s="14">
        <v>145</v>
      </c>
      <c r="C148" s="7">
        <v>38.4</v>
      </c>
      <c r="D148" s="9">
        <v>0.25</v>
      </c>
      <c r="E148">
        <v>1500</v>
      </c>
      <c r="F148">
        <v>80</v>
      </c>
      <c r="G148">
        <f t="shared" si="14"/>
        <v>1580</v>
      </c>
      <c r="H148">
        <v>9.81</v>
      </c>
      <c r="I148" s="10">
        <v>0</v>
      </c>
      <c r="J148" s="10">
        <v>0</v>
      </c>
      <c r="K148">
        <f t="shared" si="15"/>
        <v>395</v>
      </c>
      <c r="L148">
        <v>1.4999999999999999E-2</v>
      </c>
      <c r="M148">
        <f t="shared" si="16"/>
        <v>365.20543359083308</v>
      </c>
      <c r="N148">
        <v>1.204</v>
      </c>
      <c r="O148">
        <v>1.52</v>
      </c>
      <c r="P148">
        <v>2.52</v>
      </c>
      <c r="Q148">
        <f t="shared" si="17"/>
        <v>10.666666666666666</v>
      </c>
      <c r="R148">
        <f t="shared" si="18"/>
        <v>262.36026879999997</v>
      </c>
      <c r="S148">
        <f t="shared" si="19"/>
        <v>1022.5657023908331</v>
      </c>
      <c r="T148" s="11">
        <f t="shared" si="20"/>
        <v>10.907367492168886</v>
      </c>
      <c r="U148">
        <v>0.26834999999999998</v>
      </c>
      <c r="V148">
        <f>Table5[[#This Row],[Total force ]]*Table5[[#This Row],[Tyre radius]]</f>
        <v>274.40550623658004</v>
      </c>
      <c r="W148">
        <v>8</v>
      </c>
      <c r="X148">
        <v>0.92</v>
      </c>
      <c r="Y148">
        <f>Table5[[#This Row],[Wheel torque]]/Table5[[#This Row],[Final drive ratio ]]/Table5[[#This Row],[Overall efficiency of enery conversion ]]</f>
        <v>37.283356825622285</v>
      </c>
      <c r="Z148">
        <f>(Table5[[#This Row],[Vehicle speed in m/s]]*60)/(2*3.14*Table5[[#This Row],[Tyre radius]])</f>
        <v>379.7683175907498</v>
      </c>
      <c r="AA148">
        <f>Table5[[#This Row],[Wheel speed]]*Table5[[#This Row],[Final drive ratio ]]</f>
        <v>3038.1465407259984</v>
      </c>
      <c r="AB148" s="11">
        <f>(2*3.14*Table5[[#This Row],[Motor speed]]*Table5[[#This Row],[Motor torque]])/(60*1000)/Table5[[#This Row],[Overall efficiency of enery conversion ]]</f>
        <v>12.886776337628644</v>
      </c>
      <c r="AC148">
        <v>430</v>
      </c>
      <c r="AD148" s="20">
        <f>Table5[[#This Row],[Total elapsed time]]-B147</f>
        <v>1</v>
      </c>
      <c r="AE148" s="20">
        <f>(Table5[[#This Row],[Motor power]]*1000)*Table5[[#This Row],[Acceleration delT 1 second ]]</f>
        <v>12886.776337628644</v>
      </c>
      <c r="AF148" s="20">
        <f>Table5[[#This Row],[Etotal]]/3600</f>
        <v>3.5796600937857344</v>
      </c>
      <c r="AG148" s="21">
        <f>Table5[[#This Row],[Average energy consumption]]/96</f>
        <v>3.7288125976934733E-2</v>
      </c>
      <c r="AH148" s="20"/>
      <c r="AI148" s="20"/>
    </row>
    <row r="149" spans="2:35">
      <c r="B149" s="14">
        <v>146</v>
      </c>
      <c r="C149" s="7">
        <v>39.299999999999997</v>
      </c>
      <c r="D149" s="9">
        <v>0.22</v>
      </c>
      <c r="E149">
        <v>1500</v>
      </c>
      <c r="F149">
        <v>80</v>
      </c>
      <c r="G149">
        <f t="shared" si="14"/>
        <v>1580</v>
      </c>
      <c r="H149">
        <v>9.81</v>
      </c>
      <c r="I149" s="10">
        <v>0</v>
      </c>
      <c r="J149" s="10">
        <v>0</v>
      </c>
      <c r="K149">
        <f t="shared" si="15"/>
        <v>347.6</v>
      </c>
      <c r="L149">
        <v>1.4999999999999999E-2</v>
      </c>
      <c r="M149">
        <f t="shared" si="16"/>
        <v>365.20543359083308</v>
      </c>
      <c r="N149">
        <v>1.204</v>
      </c>
      <c r="O149">
        <v>1.52</v>
      </c>
      <c r="P149">
        <v>2.52</v>
      </c>
      <c r="Q149">
        <f t="shared" si="17"/>
        <v>10.916666666666666</v>
      </c>
      <c r="R149">
        <f t="shared" si="18"/>
        <v>274.80252519999999</v>
      </c>
      <c r="S149">
        <f t="shared" si="19"/>
        <v>987.6079587908331</v>
      </c>
      <c r="T149" s="11">
        <f t="shared" si="20"/>
        <v>10.781386883466594</v>
      </c>
      <c r="U149">
        <v>0.26834999999999998</v>
      </c>
      <c r="V149">
        <f>Table5[[#This Row],[Total force ]]*Table5[[#This Row],[Tyre radius]]</f>
        <v>265.02459574152005</v>
      </c>
      <c r="W149">
        <v>8</v>
      </c>
      <c r="X149">
        <v>0.92</v>
      </c>
      <c r="Y149">
        <f>Table5[[#This Row],[Wheel torque]]/Table5[[#This Row],[Final drive ratio ]]/Table5[[#This Row],[Overall efficiency of enery conversion ]]</f>
        <v>36.008776595315219</v>
      </c>
      <c r="Z149">
        <f>(Table5[[#This Row],[Vehicle speed in m/s]]*60)/(2*3.14*Table5[[#This Row],[Tyre radius]])</f>
        <v>388.66913753428298</v>
      </c>
      <c r="AA149">
        <f>Table5[[#This Row],[Wheel speed]]*Table5[[#This Row],[Final drive ratio ]]</f>
        <v>3109.3531002742639</v>
      </c>
      <c r="AB149" s="11">
        <f>(2*3.14*Table5[[#This Row],[Motor speed]]*Table5[[#This Row],[Motor torque]])/(60*1000)/Table5[[#This Row],[Overall efficiency of enery conversion ]]</f>
        <v>12.737933463452967</v>
      </c>
      <c r="AC149">
        <v>430</v>
      </c>
      <c r="AD149" s="20">
        <f>Table5[[#This Row],[Total elapsed time]]-B148</f>
        <v>1</v>
      </c>
      <c r="AE149" s="20">
        <f>(Table5[[#This Row],[Motor power]]*1000)*Table5[[#This Row],[Acceleration delT 1 second ]]</f>
        <v>12737.933463452966</v>
      </c>
      <c r="AF149" s="20">
        <f>Table5[[#This Row],[Etotal]]/3600</f>
        <v>3.5383148509591571</v>
      </c>
      <c r="AG149" s="21">
        <f>Table5[[#This Row],[Average energy consumption]]/96</f>
        <v>3.6857446364157886E-2</v>
      </c>
      <c r="AH149" s="20"/>
      <c r="AI149" s="20"/>
    </row>
    <row r="150" spans="2:35">
      <c r="B150" s="14">
        <v>147</v>
      </c>
      <c r="C150" s="7">
        <v>40</v>
      </c>
      <c r="D150" s="9">
        <v>0.18</v>
      </c>
      <c r="E150">
        <v>1500</v>
      </c>
      <c r="F150">
        <v>80</v>
      </c>
      <c r="G150">
        <f t="shared" si="14"/>
        <v>1580</v>
      </c>
      <c r="H150">
        <v>9.81</v>
      </c>
      <c r="I150" s="10">
        <v>0</v>
      </c>
      <c r="J150" s="10">
        <v>0</v>
      </c>
      <c r="K150">
        <f t="shared" si="15"/>
        <v>284.39999999999998</v>
      </c>
      <c r="L150">
        <v>1.4999999999999999E-2</v>
      </c>
      <c r="M150">
        <f t="shared" si="16"/>
        <v>365.20543359083308</v>
      </c>
      <c r="N150">
        <v>1.204</v>
      </c>
      <c r="O150">
        <v>1.52</v>
      </c>
      <c r="P150">
        <v>2.52</v>
      </c>
      <c r="Q150">
        <f t="shared" si="17"/>
        <v>11.111111111111111</v>
      </c>
      <c r="R150">
        <f t="shared" si="18"/>
        <v>284.67911111111113</v>
      </c>
      <c r="S150">
        <f t="shared" si="19"/>
        <v>934.28454470194413</v>
      </c>
      <c r="T150" s="11">
        <f t="shared" si="20"/>
        <v>10.380939385577156</v>
      </c>
      <c r="U150">
        <v>0.26834999999999998</v>
      </c>
      <c r="V150">
        <f>Table5[[#This Row],[Total force ]]*Table5[[#This Row],[Tyre radius]]</f>
        <v>250.71525757076668</v>
      </c>
      <c r="W150">
        <v>8</v>
      </c>
      <c r="X150">
        <v>0.92</v>
      </c>
      <c r="Y150">
        <f>Table5[[#This Row],[Wheel torque]]/Table5[[#This Row],[Final drive ratio ]]/Table5[[#This Row],[Overall efficiency of enery conversion ]]</f>
        <v>34.064573039506342</v>
      </c>
      <c r="Z150">
        <f>(Table5[[#This Row],[Vehicle speed in m/s]]*60)/(2*3.14*Table5[[#This Row],[Tyre radius]])</f>
        <v>395.59199749036435</v>
      </c>
      <c r="AA150">
        <f>Table5[[#This Row],[Wheel speed]]*Table5[[#This Row],[Final drive ratio ]]</f>
        <v>3164.7359799229148</v>
      </c>
      <c r="AB150" s="11">
        <f>(2*3.14*Table5[[#This Row],[Motor speed]]*Table5[[#This Row],[Motor torque]])/(60*1000)/Table5[[#This Row],[Overall efficiency of enery conversion ]]</f>
        <v>12.264814964056185</v>
      </c>
      <c r="AC150">
        <v>430</v>
      </c>
      <c r="AD150" s="20">
        <f>Table5[[#This Row],[Total elapsed time]]-B149</f>
        <v>1</v>
      </c>
      <c r="AE150" s="20">
        <f>(Table5[[#This Row],[Motor power]]*1000)*Table5[[#This Row],[Acceleration delT 1 second ]]</f>
        <v>12264.814964056186</v>
      </c>
      <c r="AF150" s="20">
        <f>Table5[[#This Row],[Etotal]]/3600</f>
        <v>3.4068930455711626</v>
      </c>
      <c r="AG150" s="21">
        <f>Table5[[#This Row],[Average energy consumption]]/96</f>
        <v>3.5488469224699608E-2</v>
      </c>
      <c r="AH150" s="20"/>
      <c r="AI150" s="20"/>
    </row>
    <row r="151" spans="2:35">
      <c r="B151" s="14">
        <v>148</v>
      </c>
      <c r="C151" s="7">
        <v>40.6</v>
      </c>
      <c r="D151" s="9">
        <v>0.15</v>
      </c>
      <c r="E151">
        <v>1500</v>
      </c>
      <c r="F151">
        <v>80</v>
      </c>
      <c r="G151">
        <f t="shared" si="14"/>
        <v>1580</v>
      </c>
      <c r="H151">
        <v>9.81</v>
      </c>
      <c r="I151" s="10">
        <v>0</v>
      </c>
      <c r="J151" s="10">
        <v>0</v>
      </c>
      <c r="K151">
        <f t="shared" si="15"/>
        <v>237</v>
      </c>
      <c r="L151">
        <v>1.4999999999999999E-2</v>
      </c>
      <c r="M151">
        <f t="shared" si="16"/>
        <v>365.20543359083308</v>
      </c>
      <c r="N151">
        <v>1.204</v>
      </c>
      <c r="O151">
        <v>1.52</v>
      </c>
      <c r="P151">
        <v>2.52</v>
      </c>
      <c r="Q151">
        <f t="shared" si="17"/>
        <v>11.277777777777779</v>
      </c>
      <c r="R151">
        <f t="shared" si="18"/>
        <v>293.28353724444446</v>
      </c>
      <c r="S151">
        <f t="shared" si="19"/>
        <v>895.48897083527754</v>
      </c>
      <c r="T151" s="11">
        <f t="shared" si="20"/>
        <v>10.099125615531186</v>
      </c>
      <c r="U151">
        <v>0.26834999999999998</v>
      </c>
      <c r="V151">
        <f>Table5[[#This Row],[Total force ]]*Table5[[#This Row],[Tyre radius]]</f>
        <v>240.3044653236467</v>
      </c>
      <c r="W151">
        <v>8</v>
      </c>
      <c r="X151">
        <v>0.92</v>
      </c>
      <c r="Y151">
        <f>Table5[[#This Row],[Wheel torque]]/Table5[[#This Row],[Final drive ratio ]]/Table5[[#This Row],[Overall efficiency of enery conversion ]]</f>
        <v>32.65006322332156</v>
      </c>
      <c r="Z151">
        <f>(Table5[[#This Row],[Vehicle speed in m/s]]*60)/(2*3.14*Table5[[#This Row],[Tyre radius]])</f>
        <v>401.5258774527199</v>
      </c>
      <c r="AA151">
        <f>Table5[[#This Row],[Wheel speed]]*Table5[[#This Row],[Final drive ratio ]]</f>
        <v>3212.2070196217592</v>
      </c>
      <c r="AB151" s="11">
        <f>(2*3.14*Table5[[#This Row],[Motor speed]]*Table5[[#This Row],[Motor torque]])/(60*1000)/Table5[[#This Row],[Overall efficiency of enery conversion ]]</f>
        <v>11.931859186591664</v>
      </c>
      <c r="AC151">
        <v>430</v>
      </c>
      <c r="AD151" s="20">
        <f>Table5[[#This Row],[Total elapsed time]]-B150</f>
        <v>1</v>
      </c>
      <c r="AE151" s="20">
        <f>(Table5[[#This Row],[Motor power]]*1000)*Table5[[#This Row],[Acceleration delT 1 second ]]</f>
        <v>11931.859186591664</v>
      </c>
      <c r="AF151" s="20">
        <f>Table5[[#This Row],[Etotal]]/3600</f>
        <v>3.3144053296087956</v>
      </c>
      <c r="AG151" s="21">
        <f>Table5[[#This Row],[Average energy consumption]]/96</f>
        <v>3.4525055516758288E-2</v>
      </c>
      <c r="AH151" s="20"/>
      <c r="AI151" s="20"/>
    </row>
    <row r="152" spans="2:35">
      <c r="B152" s="14">
        <v>149</v>
      </c>
      <c r="C152" s="7">
        <v>41.1</v>
      </c>
      <c r="D152" s="9">
        <v>0.11</v>
      </c>
      <c r="E152">
        <v>1500</v>
      </c>
      <c r="F152">
        <v>80</v>
      </c>
      <c r="G152">
        <f t="shared" si="14"/>
        <v>1580</v>
      </c>
      <c r="H152">
        <v>9.81</v>
      </c>
      <c r="I152" s="10">
        <v>0</v>
      </c>
      <c r="J152" s="10">
        <v>0</v>
      </c>
      <c r="K152">
        <f t="shared" si="15"/>
        <v>173.8</v>
      </c>
      <c r="L152">
        <v>1.4999999999999999E-2</v>
      </c>
      <c r="M152">
        <f t="shared" si="16"/>
        <v>365.20543359083308</v>
      </c>
      <c r="N152">
        <v>1.204</v>
      </c>
      <c r="O152">
        <v>1.52</v>
      </c>
      <c r="P152">
        <v>2.52</v>
      </c>
      <c r="Q152">
        <f t="shared" si="17"/>
        <v>11.416666666666668</v>
      </c>
      <c r="R152">
        <f t="shared" si="18"/>
        <v>300.55175080000004</v>
      </c>
      <c r="S152">
        <f t="shared" si="19"/>
        <v>839.55718439083307</v>
      </c>
      <c r="T152" s="11">
        <f t="shared" si="20"/>
        <v>9.5849445217953448</v>
      </c>
      <c r="U152">
        <v>0.26834999999999998</v>
      </c>
      <c r="V152">
        <f>Table5[[#This Row],[Total force ]]*Table5[[#This Row],[Tyre radius]]</f>
        <v>225.29517043128004</v>
      </c>
      <c r="W152">
        <v>8</v>
      </c>
      <c r="X152">
        <v>0.92</v>
      </c>
      <c r="Y152">
        <f>Table5[[#This Row],[Wheel torque]]/Table5[[#This Row],[Final drive ratio ]]/Table5[[#This Row],[Overall efficiency of enery conversion ]]</f>
        <v>30.61075685207609</v>
      </c>
      <c r="Z152">
        <f>(Table5[[#This Row],[Vehicle speed in m/s]]*60)/(2*3.14*Table5[[#This Row],[Tyre radius]])</f>
        <v>406.47077742134945</v>
      </c>
      <c r="AA152">
        <f>Table5[[#This Row],[Wheel speed]]*Table5[[#This Row],[Final drive ratio ]]</f>
        <v>3251.7662193707956</v>
      </c>
      <c r="AB152" s="11">
        <f>(2*3.14*Table5[[#This Row],[Motor speed]]*Table5[[#This Row],[Motor torque]])/(60*1000)/Table5[[#This Row],[Overall efficiency of enery conversion ]]</f>
        <v>11.324367346166522</v>
      </c>
      <c r="AC152">
        <v>430</v>
      </c>
      <c r="AD152" s="20">
        <f>Table5[[#This Row],[Total elapsed time]]-B151</f>
        <v>1</v>
      </c>
      <c r="AE152" s="20">
        <f>(Table5[[#This Row],[Motor power]]*1000)*Table5[[#This Row],[Acceleration delT 1 second ]]</f>
        <v>11324.367346166522</v>
      </c>
      <c r="AF152" s="20">
        <f>Table5[[#This Row],[Etotal]]/3600</f>
        <v>3.1456575961573674</v>
      </c>
      <c r="AG152" s="21">
        <f>Table5[[#This Row],[Average energy consumption]]/96</f>
        <v>3.2767266626639244E-2</v>
      </c>
      <c r="AH152" s="20"/>
      <c r="AI152" s="20"/>
    </row>
    <row r="153" spans="2:35">
      <c r="B153" s="14">
        <v>150</v>
      </c>
      <c r="C153" s="7">
        <v>41.4</v>
      </c>
      <c r="D153" s="9">
        <v>7.0000000000000007E-2</v>
      </c>
      <c r="E153">
        <v>1500</v>
      </c>
      <c r="F153">
        <v>80</v>
      </c>
      <c r="G153">
        <f t="shared" si="14"/>
        <v>1580</v>
      </c>
      <c r="H153">
        <v>9.81</v>
      </c>
      <c r="I153" s="10">
        <v>0</v>
      </c>
      <c r="J153" s="10">
        <v>0</v>
      </c>
      <c r="K153">
        <f t="shared" si="15"/>
        <v>110.60000000000001</v>
      </c>
      <c r="L153">
        <v>1.4999999999999999E-2</v>
      </c>
      <c r="M153">
        <f t="shared" si="16"/>
        <v>365.20543359083308</v>
      </c>
      <c r="N153">
        <v>1.204</v>
      </c>
      <c r="O153">
        <v>1.52</v>
      </c>
      <c r="P153">
        <v>2.52</v>
      </c>
      <c r="Q153">
        <f t="shared" si="17"/>
        <v>11.5</v>
      </c>
      <c r="R153">
        <f t="shared" si="18"/>
        <v>304.95538079999994</v>
      </c>
      <c r="S153">
        <f t="shared" si="19"/>
        <v>780.76081439083305</v>
      </c>
      <c r="T153" s="11">
        <f t="shared" si="20"/>
        <v>8.9787493654945791</v>
      </c>
      <c r="U153">
        <v>0.26834999999999998</v>
      </c>
      <c r="V153">
        <f>Table5[[#This Row],[Total force ]]*Table5[[#This Row],[Tyre radius]]</f>
        <v>209.51716454178003</v>
      </c>
      <c r="W153">
        <v>8</v>
      </c>
      <c r="X153">
        <v>0.92</v>
      </c>
      <c r="Y153">
        <f>Table5[[#This Row],[Wheel torque]]/Table5[[#This Row],[Final drive ratio ]]/Table5[[#This Row],[Overall efficiency of enery conversion ]]</f>
        <v>28.467006051872286</v>
      </c>
      <c r="Z153">
        <f>(Table5[[#This Row],[Vehicle speed in m/s]]*60)/(2*3.14*Table5[[#This Row],[Tyre radius]])</f>
        <v>409.43771740252714</v>
      </c>
      <c r="AA153">
        <f>Table5[[#This Row],[Wheel speed]]*Table5[[#This Row],[Final drive ratio ]]</f>
        <v>3275.5017392202171</v>
      </c>
      <c r="AB153" s="11">
        <f>(2*3.14*Table5[[#This Row],[Motor speed]]*Table5[[#This Row],[Motor torque]])/(60*1000)/Table5[[#This Row],[Overall efficiency of enery conversion ]]</f>
        <v>10.608163239005883</v>
      </c>
      <c r="AC153">
        <v>430</v>
      </c>
      <c r="AD153" s="20">
        <f>Table5[[#This Row],[Total elapsed time]]-B152</f>
        <v>1</v>
      </c>
      <c r="AE153" s="20">
        <f>(Table5[[#This Row],[Motor power]]*1000)*Table5[[#This Row],[Acceleration delT 1 second ]]</f>
        <v>10608.163239005882</v>
      </c>
      <c r="AF153" s="20">
        <f>Table5[[#This Row],[Etotal]]/3600</f>
        <v>2.9467120108349674</v>
      </c>
      <c r="AG153" s="21">
        <f>Table5[[#This Row],[Average energy consumption]]/96</f>
        <v>3.0694916779530911E-2</v>
      </c>
      <c r="AH153" s="20"/>
      <c r="AI153" s="20"/>
    </row>
    <row r="154" spans="2:35">
      <c r="B154" s="14">
        <v>151</v>
      </c>
      <c r="C154" s="7">
        <v>41.6</v>
      </c>
      <c r="D154" s="9">
        <v>0.06</v>
      </c>
      <c r="E154">
        <v>1500</v>
      </c>
      <c r="F154">
        <v>80</v>
      </c>
      <c r="G154">
        <f t="shared" si="14"/>
        <v>1580</v>
      </c>
      <c r="H154">
        <v>9.81</v>
      </c>
      <c r="I154" s="10">
        <v>0</v>
      </c>
      <c r="J154" s="10">
        <v>0</v>
      </c>
      <c r="K154">
        <f t="shared" si="15"/>
        <v>94.8</v>
      </c>
      <c r="L154">
        <v>1.4999999999999999E-2</v>
      </c>
      <c r="M154">
        <f t="shared" si="16"/>
        <v>365.20543359083308</v>
      </c>
      <c r="N154">
        <v>1.204</v>
      </c>
      <c r="O154">
        <v>1.52</v>
      </c>
      <c r="P154">
        <v>2.52</v>
      </c>
      <c r="Q154">
        <f t="shared" si="17"/>
        <v>11.555555555555557</v>
      </c>
      <c r="R154">
        <f t="shared" si="18"/>
        <v>307.90892657777783</v>
      </c>
      <c r="S154">
        <f t="shared" si="19"/>
        <v>767.91436016861087</v>
      </c>
      <c r="T154" s="11">
        <f t="shared" si="20"/>
        <v>8.8736770508372835</v>
      </c>
      <c r="U154">
        <v>0.26834999999999998</v>
      </c>
      <c r="V154">
        <f>Table5[[#This Row],[Total force ]]*Table5[[#This Row],[Tyre radius]]</f>
        <v>206.0698185512467</v>
      </c>
      <c r="W154">
        <v>8</v>
      </c>
      <c r="X154">
        <v>0.92</v>
      </c>
      <c r="Y154">
        <f>Table5[[#This Row],[Wheel torque]]/Table5[[#This Row],[Final drive ratio ]]/Table5[[#This Row],[Overall efficiency of enery conversion ]]</f>
        <v>27.998616650984605</v>
      </c>
      <c r="Z154">
        <f>(Table5[[#This Row],[Vehicle speed in m/s]]*60)/(2*3.14*Table5[[#This Row],[Tyre radius]])</f>
        <v>411.41567738997901</v>
      </c>
      <c r="AA154">
        <f>Table5[[#This Row],[Wheel speed]]*Table5[[#This Row],[Final drive ratio ]]</f>
        <v>3291.3254191198321</v>
      </c>
      <c r="AB154" s="11">
        <f>(2*3.14*Table5[[#This Row],[Motor speed]]*Table5[[#This Row],[Motor torque]])/(60*1000)/Table5[[#This Row],[Overall efficiency of enery conversion ]]</f>
        <v>10.484022980667865</v>
      </c>
      <c r="AC154">
        <v>430</v>
      </c>
      <c r="AD154" s="20">
        <f>Table5[[#This Row],[Total elapsed time]]-B153</f>
        <v>1</v>
      </c>
      <c r="AE154" s="20">
        <f>(Table5[[#This Row],[Motor power]]*1000)*Table5[[#This Row],[Acceleration delT 1 second ]]</f>
        <v>10484.022980667865</v>
      </c>
      <c r="AF154" s="20">
        <f>Table5[[#This Row],[Etotal]]/3600</f>
        <v>2.9122286057410736</v>
      </c>
      <c r="AG154" s="21">
        <f>Table5[[#This Row],[Average energy consumption]]/96</f>
        <v>3.0335714643136183E-2</v>
      </c>
      <c r="AH154" s="20"/>
      <c r="AI154" s="20"/>
    </row>
    <row r="155" spans="2:35">
      <c r="B155" s="14">
        <v>152</v>
      </c>
      <c r="C155" s="7">
        <v>41.8</v>
      </c>
      <c r="D155" s="9">
        <v>0.03</v>
      </c>
      <c r="E155">
        <v>1500</v>
      </c>
      <c r="F155">
        <v>80</v>
      </c>
      <c r="G155">
        <f t="shared" si="14"/>
        <v>1580</v>
      </c>
      <c r="H155">
        <v>9.81</v>
      </c>
      <c r="I155" s="10">
        <v>0</v>
      </c>
      <c r="J155" s="10">
        <v>0</v>
      </c>
      <c r="K155">
        <f t="shared" si="15"/>
        <v>47.4</v>
      </c>
      <c r="L155">
        <v>1.4999999999999999E-2</v>
      </c>
      <c r="M155">
        <f t="shared" si="16"/>
        <v>365.20543359083308</v>
      </c>
      <c r="N155">
        <v>1.204</v>
      </c>
      <c r="O155">
        <v>1.52</v>
      </c>
      <c r="P155">
        <v>2.52</v>
      </c>
      <c r="Q155">
        <f t="shared" si="17"/>
        <v>11.611111111111111</v>
      </c>
      <c r="R155">
        <f t="shared" si="18"/>
        <v>310.87670631111109</v>
      </c>
      <c r="S155">
        <f t="shared" si="19"/>
        <v>723.48213990194415</v>
      </c>
      <c r="T155" s="11">
        <f t="shared" si="20"/>
        <v>8.4004315133059055</v>
      </c>
      <c r="U155">
        <v>0.26834999999999998</v>
      </c>
      <c r="V155">
        <f>Table5[[#This Row],[Total force ]]*Table5[[#This Row],[Tyre radius]]</f>
        <v>194.1464322426867</v>
      </c>
      <c r="W155">
        <v>8</v>
      </c>
      <c r="X155">
        <v>0.92</v>
      </c>
      <c r="Y155">
        <f>Table5[[#This Row],[Wheel torque]]/Table5[[#This Row],[Final drive ratio ]]/Table5[[#This Row],[Overall efficiency of enery conversion ]]</f>
        <v>26.378591337321563</v>
      </c>
      <c r="Z155">
        <f>(Table5[[#This Row],[Vehicle speed in m/s]]*60)/(2*3.14*Table5[[#This Row],[Tyre radius]])</f>
        <v>413.39363737743076</v>
      </c>
      <c r="AA155">
        <f>Table5[[#This Row],[Wheel speed]]*Table5[[#This Row],[Final drive ratio ]]</f>
        <v>3307.1490990194461</v>
      </c>
      <c r="AB155" s="11">
        <f>(2*3.14*Table5[[#This Row],[Motor speed]]*Table5[[#This Row],[Motor torque]])/(60*1000)/Table5[[#This Row],[Overall efficiency of enery conversion ]]</f>
        <v>9.9248954552290964</v>
      </c>
      <c r="AC155">
        <v>430</v>
      </c>
      <c r="AD155" s="20">
        <f>Table5[[#This Row],[Total elapsed time]]-B154</f>
        <v>1</v>
      </c>
      <c r="AE155" s="20">
        <f>(Table5[[#This Row],[Motor power]]*1000)*Table5[[#This Row],[Acceleration delT 1 second ]]</f>
        <v>9924.8954552290961</v>
      </c>
      <c r="AF155" s="20">
        <f>Table5[[#This Row],[Etotal]]/3600</f>
        <v>2.7569154042303046</v>
      </c>
      <c r="AG155" s="21">
        <f>Table5[[#This Row],[Average energy consumption]]/96</f>
        <v>2.8717868794065671E-2</v>
      </c>
      <c r="AH155" s="20"/>
      <c r="AI155" s="20"/>
    </row>
    <row r="156" spans="2:35">
      <c r="B156" s="14">
        <v>153</v>
      </c>
      <c r="C156" s="7">
        <v>41.8</v>
      </c>
      <c r="D156" s="9">
        <v>0.01</v>
      </c>
      <c r="E156">
        <v>1500</v>
      </c>
      <c r="F156">
        <v>80</v>
      </c>
      <c r="G156">
        <f t="shared" si="14"/>
        <v>1580</v>
      </c>
      <c r="H156">
        <v>9.81</v>
      </c>
      <c r="I156" s="10">
        <v>0</v>
      </c>
      <c r="J156" s="10">
        <v>0</v>
      </c>
      <c r="K156">
        <f t="shared" si="15"/>
        <v>15.8</v>
      </c>
      <c r="L156">
        <v>1.4999999999999999E-2</v>
      </c>
      <c r="M156">
        <f t="shared" si="16"/>
        <v>365.20543359083308</v>
      </c>
      <c r="N156">
        <v>1.204</v>
      </c>
      <c r="O156">
        <v>1.52</v>
      </c>
      <c r="P156">
        <v>2.52</v>
      </c>
      <c r="Q156">
        <f t="shared" si="17"/>
        <v>11.611111111111111</v>
      </c>
      <c r="R156">
        <f t="shared" si="18"/>
        <v>310.87670631111109</v>
      </c>
      <c r="S156">
        <f t="shared" si="19"/>
        <v>691.88213990194413</v>
      </c>
      <c r="T156" s="11">
        <f t="shared" si="20"/>
        <v>8.0335204021947959</v>
      </c>
      <c r="U156">
        <v>0.26834999999999998</v>
      </c>
      <c r="V156">
        <f>Table5[[#This Row],[Total force ]]*Table5[[#This Row],[Tyre radius]]</f>
        <v>185.6665722426867</v>
      </c>
      <c r="W156">
        <v>8</v>
      </c>
      <c r="X156">
        <v>0.92</v>
      </c>
      <c r="Y156">
        <f>Table5[[#This Row],[Wheel torque]]/Table5[[#This Row],[Final drive ratio ]]/Table5[[#This Row],[Overall efficiency of enery conversion ]]</f>
        <v>25.226436446017214</v>
      </c>
      <c r="Z156">
        <f>(Table5[[#This Row],[Vehicle speed in m/s]]*60)/(2*3.14*Table5[[#This Row],[Tyre radius]])</f>
        <v>413.39363737743076</v>
      </c>
      <c r="AA156">
        <f>Table5[[#This Row],[Wheel speed]]*Table5[[#This Row],[Final drive ratio ]]</f>
        <v>3307.1490990194461</v>
      </c>
      <c r="AB156" s="11">
        <f>(2*3.14*Table5[[#This Row],[Motor speed]]*Table5[[#This Row],[Motor torque]])/(60*1000)/Table5[[#This Row],[Overall efficiency of enery conversion ]]</f>
        <v>9.4913993409673854</v>
      </c>
      <c r="AC156">
        <v>430</v>
      </c>
      <c r="AD156" s="20">
        <f>Table5[[#This Row],[Total elapsed time]]-B155</f>
        <v>1</v>
      </c>
      <c r="AE156" s="20">
        <f>(Table5[[#This Row],[Motor power]]*1000)*Table5[[#This Row],[Acceleration delT 1 second ]]</f>
        <v>9491.3993409673858</v>
      </c>
      <c r="AF156" s="20">
        <f>Table5[[#This Row],[Etotal]]/3600</f>
        <v>2.6364998169353848</v>
      </c>
      <c r="AG156" s="21">
        <f>Table5[[#This Row],[Average energy consumption]]/96</f>
        <v>2.7463539759743593E-2</v>
      </c>
      <c r="AH156" s="20"/>
      <c r="AI156" s="20"/>
    </row>
    <row r="157" spans="2:35">
      <c r="B157" s="14">
        <v>154</v>
      </c>
      <c r="C157" s="7">
        <v>41.9</v>
      </c>
      <c r="D157" s="9">
        <v>0.01</v>
      </c>
      <c r="E157">
        <v>1500</v>
      </c>
      <c r="F157">
        <v>80</v>
      </c>
      <c r="G157">
        <f t="shared" si="14"/>
        <v>1580</v>
      </c>
      <c r="H157">
        <v>9.81</v>
      </c>
      <c r="I157" s="10">
        <v>0</v>
      </c>
      <c r="J157" s="10">
        <v>0</v>
      </c>
      <c r="K157">
        <f t="shared" si="15"/>
        <v>15.8</v>
      </c>
      <c r="L157">
        <v>1.4999999999999999E-2</v>
      </c>
      <c r="M157">
        <f t="shared" si="16"/>
        <v>365.20543359083308</v>
      </c>
      <c r="N157">
        <v>1.204</v>
      </c>
      <c r="O157">
        <v>1.52</v>
      </c>
      <c r="P157">
        <v>2.52</v>
      </c>
      <c r="Q157">
        <f t="shared" si="17"/>
        <v>11.638888888888889</v>
      </c>
      <c r="R157">
        <f t="shared" si="18"/>
        <v>312.36593391111114</v>
      </c>
      <c r="S157">
        <f t="shared" si="19"/>
        <v>693.37136750194418</v>
      </c>
      <c r="T157" s="11">
        <f t="shared" si="20"/>
        <v>8.0700723050920722</v>
      </c>
      <c r="U157">
        <v>0.26834999999999998</v>
      </c>
      <c r="V157">
        <f>Table5[[#This Row],[Total force ]]*Table5[[#This Row],[Tyre radius]]</f>
        <v>186.06620646914669</v>
      </c>
      <c r="W157">
        <v>8</v>
      </c>
      <c r="X157">
        <v>0.92</v>
      </c>
      <c r="Y157">
        <f>Table5[[#This Row],[Wheel torque]]/Table5[[#This Row],[Final drive ratio ]]/Table5[[#This Row],[Overall efficiency of enery conversion ]]</f>
        <v>25.280734574612321</v>
      </c>
      <c r="Z157">
        <f>(Table5[[#This Row],[Vehicle speed in m/s]]*60)/(2*3.14*Table5[[#This Row],[Tyre radius]])</f>
        <v>414.3826173711567</v>
      </c>
      <c r="AA157">
        <f>Table5[[#This Row],[Wheel speed]]*Table5[[#This Row],[Final drive ratio ]]</f>
        <v>3315.0609389692536</v>
      </c>
      <c r="AB157" s="11">
        <f>(2*3.14*Table5[[#This Row],[Motor speed]]*Table5[[#This Row],[Motor torque]])/(60*1000)/Table5[[#This Row],[Overall efficiency of enery conversion ]]</f>
        <v>9.5345844814414829</v>
      </c>
      <c r="AC157">
        <v>430</v>
      </c>
      <c r="AD157" s="20">
        <f>Table5[[#This Row],[Total elapsed time]]-B156</f>
        <v>1</v>
      </c>
      <c r="AE157" s="20">
        <f>(Table5[[#This Row],[Motor power]]*1000)*Table5[[#This Row],[Acceleration delT 1 second ]]</f>
        <v>9534.5844814414831</v>
      </c>
      <c r="AF157" s="20">
        <f>Table5[[#This Row],[Etotal]]/3600</f>
        <v>2.6484956892893008</v>
      </c>
      <c r="AG157" s="21">
        <f>Table5[[#This Row],[Average energy consumption]]/96</f>
        <v>2.7588496763430215E-2</v>
      </c>
      <c r="AH157" s="20"/>
      <c r="AI157" s="20"/>
    </row>
    <row r="158" spans="2:35">
      <c r="B158" s="14">
        <v>155</v>
      </c>
      <c r="C158" s="7">
        <v>41.9</v>
      </c>
      <c r="D158" s="9">
        <v>0.01</v>
      </c>
      <c r="E158">
        <v>1500</v>
      </c>
      <c r="F158">
        <v>80</v>
      </c>
      <c r="G158">
        <f t="shared" si="14"/>
        <v>1580</v>
      </c>
      <c r="H158">
        <v>9.81</v>
      </c>
      <c r="I158" s="10">
        <v>0</v>
      </c>
      <c r="J158" s="10">
        <v>0</v>
      </c>
      <c r="K158">
        <f t="shared" si="15"/>
        <v>15.8</v>
      </c>
      <c r="L158">
        <v>1.4999999999999999E-2</v>
      </c>
      <c r="M158">
        <f t="shared" si="16"/>
        <v>365.20543359083308</v>
      </c>
      <c r="N158">
        <v>1.204</v>
      </c>
      <c r="O158">
        <v>1.52</v>
      </c>
      <c r="P158">
        <v>2.52</v>
      </c>
      <c r="Q158">
        <f t="shared" si="17"/>
        <v>11.638888888888889</v>
      </c>
      <c r="R158">
        <f t="shared" si="18"/>
        <v>312.36593391111114</v>
      </c>
      <c r="S158">
        <f t="shared" si="19"/>
        <v>693.37136750194418</v>
      </c>
      <c r="T158" s="11">
        <f t="shared" si="20"/>
        <v>8.0700723050920722</v>
      </c>
      <c r="U158">
        <v>0.26834999999999998</v>
      </c>
      <c r="V158">
        <f>Table5[[#This Row],[Total force ]]*Table5[[#This Row],[Tyre radius]]</f>
        <v>186.06620646914669</v>
      </c>
      <c r="W158">
        <v>8</v>
      </c>
      <c r="X158">
        <v>0.92</v>
      </c>
      <c r="Y158">
        <f>Table5[[#This Row],[Wheel torque]]/Table5[[#This Row],[Final drive ratio ]]/Table5[[#This Row],[Overall efficiency of enery conversion ]]</f>
        <v>25.280734574612321</v>
      </c>
      <c r="Z158">
        <f>(Table5[[#This Row],[Vehicle speed in m/s]]*60)/(2*3.14*Table5[[#This Row],[Tyre radius]])</f>
        <v>414.3826173711567</v>
      </c>
      <c r="AA158">
        <f>Table5[[#This Row],[Wheel speed]]*Table5[[#This Row],[Final drive ratio ]]</f>
        <v>3315.0609389692536</v>
      </c>
      <c r="AB158" s="11">
        <f>(2*3.14*Table5[[#This Row],[Motor speed]]*Table5[[#This Row],[Motor torque]])/(60*1000)/Table5[[#This Row],[Overall efficiency of enery conversion ]]</f>
        <v>9.5345844814414829</v>
      </c>
      <c r="AC158">
        <v>430</v>
      </c>
      <c r="AD158" s="20">
        <f>Table5[[#This Row],[Total elapsed time]]-B157</f>
        <v>1</v>
      </c>
      <c r="AE158" s="20">
        <f>(Table5[[#This Row],[Motor power]]*1000)*Table5[[#This Row],[Acceleration delT 1 second ]]</f>
        <v>9534.5844814414831</v>
      </c>
      <c r="AF158" s="20">
        <f>Table5[[#This Row],[Etotal]]/3600</f>
        <v>2.6484956892893008</v>
      </c>
      <c r="AG158" s="21">
        <f>Table5[[#This Row],[Average energy consumption]]/96</f>
        <v>2.7588496763430215E-2</v>
      </c>
      <c r="AH158" s="20"/>
      <c r="AI158" s="20"/>
    </row>
    <row r="159" spans="2:35">
      <c r="B159" s="14">
        <v>156</v>
      </c>
      <c r="C159" s="7">
        <v>42</v>
      </c>
      <c r="D159" s="9">
        <v>0.03</v>
      </c>
      <c r="E159">
        <v>1500</v>
      </c>
      <c r="F159">
        <v>80</v>
      </c>
      <c r="G159">
        <f t="shared" si="14"/>
        <v>1580</v>
      </c>
      <c r="H159">
        <v>9.81</v>
      </c>
      <c r="I159" s="10">
        <v>0</v>
      </c>
      <c r="J159" s="10">
        <v>0</v>
      </c>
      <c r="K159">
        <f t="shared" si="15"/>
        <v>47.4</v>
      </c>
      <c r="L159">
        <v>1.4999999999999999E-2</v>
      </c>
      <c r="M159">
        <f t="shared" si="16"/>
        <v>365.20543359083308</v>
      </c>
      <c r="N159">
        <v>1.204</v>
      </c>
      <c r="O159">
        <v>1.52</v>
      </c>
      <c r="P159">
        <v>2.52</v>
      </c>
      <c r="Q159">
        <f t="shared" si="17"/>
        <v>11.666666666666668</v>
      </c>
      <c r="R159">
        <f t="shared" si="18"/>
        <v>313.85872000000006</v>
      </c>
      <c r="S159">
        <f t="shared" si="19"/>
        <v>726.46415359083312</v>
      </c>
      <c r="T159" s="11">
        <f t="shared" si="20"/>
        <v>8.4754151252263874</v>
      </c>
      <c r="U159">
        <v>0.26834999999999998</v>
      </c>
      <c r="V159">
        <f>Table5[[#This Row],[Total force ]]*Table5[[#This Row],[Tyre radius]]</f>
        <v>194.94665561610006</v>
      </c>
      <c r="W159">
        <v>8</v>
      </c>
      <c r="X159">
        <v>0.92</v>
      </c>
      <c r="Y159">
        <f>Table5[[#This Row],[Wheel torque]]/Table5[[#This Row],[Final drive ratio ]]/Table5[[#This Row],[Overall efficiency of enery conversion ]]</f>
        <v>26.487317339144028</v>
      </c>
      <c r="Z159">
        <f>(Table5[[#This Row],[Vehicle speed in m/s]]*60)/(2*3.14*Table5[[#This Row],[Tyre radius]])</f>
        <v>415.37159736488263</v>
      </c>
      <c r="AA159">
        <f>Table5[[#This Row],[Wheel speed]]*Table5[[#This Row],[Final drive ratio ]]</f>
        <v>3322.9727789190611</v>
      </c>
      <c r="AB159" s="11">
        <f>(2*3.14*Table5[[#This Row],[Motor speed]]*Table5[[#This Row],[Motor torque]])/(60*1000)/Table5[[#This Row],[Overall efficiency of enery conversion ]]</f>
        <v>10.013486679142705</v>
      </c>
      <c r="AC159">
        <v>430</v>
      </c>
      <c r="AD159" s="20">
        <f>Table5[[#This Row],[Total elapsed time]]-B158</f>
        <v>1</v>
      </c>
      <c r="AE159" s="20">
        <f>(Table5[[#This Row],[Motor power]]*1000)*Table5[[#This Row],[Acceleration delT 1 second ]]</f>
        <v>10013.486679142705</v>
      </c>
      <c r="AF159" s="20">
        <f>Table5[[#This Row],[Etotal]]/3600</f>
        <v>2.7815240775396401</v>
      </c>
      <c r="AG159" s="21">
        <f>Table5[[#This Row],[Average energy consumption]]/96</f>
        <v>2.8974209141037918E-2</v>
      </c>
      <c r="AH159" s="20"/>
      <c r="AI159" s="20"/>
    </row>
    <row r="160" spans="2:35">
      <c r="B160" s="14">
        <v>157</v>
      </c>
      <c r="C160" s="7">
        <v>42.1</v>
      </c>
      <c r="D160" s="9">
        <v>0.03</v>
      </c>
      <c r="E160">
        <v>1500</v>
      </c>
      <c r="F160">
        <v>80</v>
      </c>
      <c r="G160">
        <f t="shared" si="14"/>
        <v>1580</v>
      </c>
      <c r="H160">
        <v>9.81</v>
      </c>
      <c r="I160" s="10">
        <v>0</v>
      </c>
      <c r="J160" s="10">
        <v>0</v>
      </c>
      <c r="K160">
        <f t="shared" si="15"/>
        <v>47.4</v>
      </c>
      <c r="L160">
        <v>1.4999999999999999E-2</v>
      </c>
      <c r="M160">
        <f t="shared" si="16"/>
        <v>365.20543359083308</v>
      </c>
      <c r="N160">
        <v>1.204</v>
      </c>
      <c r="O160">
        <v>1.52</v>
      </c>
      <c r="P160">
        <v>2.52</v>
      </c>
      <c r="Q160">
        <f t="shared" si="17"/>
        <v>11.694444444444445</v>
      </c>
      <c r="R160">
        <f t="shared" si="18"/>
        <v>315.3550645777778</v>
      </c>
      <c r="S160">
        <f t="shared" si="19"/>
        <v>727.9604981686108</v>
      </c>
      <c r="T160" s="11">
        <f t="shared" si="20"/>
        <v>8.5130936035829201</v>
      </c>
      <c r="U160">
        <v>0.26834999999999998</v>
      </c>
      <c r="V160">
        <f>Table5[[#This Row],[Total force ]]*Table5[[#This Row],[Tyre radius]]</f>
        <v>195.34819968354668</v>
      </c>
      <c r="W160">
        <v>8</v>
      </c>
      <c r="X160">
        <v>0.92</v>
      </c>
      <c r="Y160">
        <f>Table5[[#This Row],[Wheel torque]]/Table5[[#This Row],[Final drive ratio ]]/Table5[[#This Row],[Overall efficiency of enery conversion ]]</f>
        <v>26.541874957003625</v>
      </c>
      <c r="Z160">
        <f>(Table5[[#This Row],[Vehicle speed in m/s]]*60)/(2*3.14*Table5[[#This Row],[Tyre radius]])</f>
        <v>416.36057735860845</v>
      </c>
      <c r="AA160">
        <f>Table5[[#This Row],[Wheel speed]]*Table5[[#This Row],[Final drive ratio ]]</f>
        <v>3330.8846188688676</v>
      </c>
      <c r="AB160" s="11">
        <f>(2*3.14*Table5[[#This Row],[Motor speed]]*Table5[[#This Row],[Motor torque]])/(60*1000)/Table5[[#This Row],[Overall efficiency of enery conversion ]]</f>
        <v>10.058002839771879</v>
      </c>
      <c r="AC160">
        <v>430</v>
      </c>
      <c r="AD160" s="20">
        <f>Table5[[#This Row],[Total elapsed time]]-B159</f>
        <v>1</v>
      </c>
      <c r="AE160" s="20">
        <f>(Table5[[#This Row],[Motor power]]*1000)*Table5[[#This Row],[Acceleration delT 1 second ]]</f>
        <v>10058.002839771878</v>
      </c>
      <c r="AF160" s="20">
        <f>Table5[[#This Row],[Etotal]]/3600</f>
        <v>2.7938896777144104</v>
      </c>
      <c r="AG160" s="21">
        <f>Table5[[#This Row],[Average energy consumption]]/96</f>
        <v>2.9103017476191775E-2</v>
      </c>
      <c r="AH160" s="20"/>
      <c r="AI160" s="20"/>
    </row>
    <row r="161" spans="2:35">
      <c r="B161" s="14">
        <v>158</v>
      </c>
      <c r="C161" s="7">
        <v>42.2</v>
      </c>
      <c r="D161" s="9">
        <v>0.03</v>
      </c>
      <c r="E161">
        <v>1500</v>
      </c>
      <c r="F161">
        <v>80</v>
      </c>
      <c r="G161">
        <f t="shared" si="14"/>
        <v>1580</v>
      </c>
      <c r="H161">
        <v>9.81</v>
      </c>
      <c r="I161" s="10">
        <v>0</v>
      </c>
      <c r="J161" s="10">
        <v>0</v>
      </c>
      <c r="K161">
        <f t="shared" si="15"/>
        <v>47.4</v>
      </c>
      <c r="L161">
        <v>1.4999999999999999E-2</v>
      </c>
      <c r="M161">
        <f t="shared" si="16"/>
        <v>365.20543359083308</v>
      </c>
      <c r="N161">
        <v>1.204</v>
      </c>
      <c r="O161">
        <v>1.52</v>
      </c>
      <c r="P161">
        <v>2.52</v>
      </c>
      <c r="Q161">
        <f t="shared" si="17"/>
        <v>11.722222222222223</v>
      </c>
      <c r="R161">
        <f t="shared" si="18"/>
        <v>316.85496764444451</v>
      </c>
      <c r="S161">
        <f t="shared" si="19"/>
        <v>729.46040123527757</v>
      </c>
      <c r="T161" s="11">
        <f t="shared" si="20"/>
        <v>8.5508969255913101</v>
      </c>
      <c r="U161">
        <v>0.26834999999999998</v>
      </c>
      <c r="V161">
        <f>Table5[[#This Row],[Total force ]]*Table5[[#This Row],[Tyre radius]]</f>
        <v>195.75069867148673</v>
      </c>
      <c r="W161">
        <v>8</v>
      </c>
      <c r="X161">
        <v>0.92</v>
      </c>
      <c r="Y161">
        <f>Table5[[#This Row],[Wheel torque]]/Table5[[#This Row],[Final drive ratio ]]/Table5[[#This Row],[Overall efficiency of enery conversion ]]</f>
        <v>26.596562319495479</v>
      </c>
      <c r="Z161">
        <f>(Table5[[#This Row],[Vehicle speed in m/s]]*60)/(2*3.14*Table5[[#This Row],[Tyre radius]])</f>
        <v>417.34955735233444</v>
      </c>
      <c r="AA161">
        <f>Table5[[#This Row],[Wheel speed]]*Table5[[#This Row],[Final drive ratio ]]</f>
        <v>3338.7964588186755</v>
      </c>
      <c r="AB161" s="11">
        <f>(2*3.14*Table5[[#This Row],[Motor speed]]*Table5[[#This Row],[Motor torque]])/(60*1000)/Table5[[#This Row],[Overall efficiency of enery conversion ]]</f>
        <v>10.102666499989732</v>
      </c>
      <c r="AC161">
        <v>430</v>
      </c>
      <c r="AD161" s="20">
        <f>Table5[[#This Row],[Total elapsed time]]-B160</f>
        <v>1</v>
      </c>
      <c r="AE161" s="20">
        <f>(Table5[[#This Row],[Motor power]]*1000)*Table5[[#This Row],[Acceleration delT 1 second ]]</f>
        <v>10102.666499989733</v>
      </c>
      <c r="AF161" s="20">
        <f>Table5[[#This Row],[Etotal]]/3600</f>
        <v>2.806296249997148</v>
      </c>
      <c r="AG161" s="21">
        <f>Table5[[#This Row],[Average energy consumption]]/96</f>
        <v>2.9232252604136959E-2</v>
      </c>
      <c r="AH161" s="20"/>
      <c r="AI161" s="20"/>
    </row>
    <row r="162" spans="2:35">
      <c r="B162" s="14">
        <v>159</v>
      </c>
      <c r="C162" s="7">
        <v>42.3</v>
      </c>
      <c r="D162" s="9">
        <v>0.06</v>
      </c>
      <c r="E162">
        <v>1500</v>
      </c>
      <c r="F162">
        <v>80</v>
      </c>
      <c r="G162">
        <f t="shared" si="14"/>
        <v>1580</v>
      </c>
      <c r="H162">
        <v>9.81</v>
      </c>
      <c r="I162" s="10">
        <v>0</v>
      </c>
      <c r="J162" s="10">
        <v>0</v>
      </c>
      <c r="K162">
        <f t="shared" si="15"/>
        <v>94.8</v>
      </c>
      <c r="L162">
        <v>1.4999999999999999E-2</v>
      </c>
      <c r="M162">
        <f t="shared" si="16"/>
        <v>365.20543359083308</v>
      </c>
      <c r="N162">
        <v>1.204</v>
      </c>
      <c r="O162">
        <v>1.52</v>
      </c>
      <c r="P162">
        <v>2.52</v>
      </c>
      <c r="Q162">
        <f t="shared" si="17"/>
        <v>11.75</v>
      </c>
      <c r="R162">
        <f t="shared" si="18"/>
        <v>318.35842919999999</v>
      </c>
      <c r="S162">
        <f t="shared" si="19"/>
        <v>778.36386279083308</v>
      </c>
      <c r="T162" s="11">
        <f t="shared" si="20"/>
        <v>9.1457753877922876</v>
      </c>
      <c r="U162">
        <v>0.26834999999999998</v>
      </c>
      <c r="V162">
        <f>Table5[[#This Row],[Total force ]]*Table5[[#This Row],[Tyre radius]]</f>
        <v>208.87394257992003</v>
      </c>
      <c r="W162">
        <v>8</v>
      </c>
      <c r="X162">
        <v>0.92</v>
      </c>
      <c r="Y162">
        <f>Table5[[#This Row],[Wheel torque]]/Table5[[#This Row],[Final drive ratio ]]/Table5[[#This Row],[Overall efficiency of enery conversion ]]</f>
        <v>28.37961176357609</v>
      </c>
      <c r="Z162">
        <f>(Table5[[#This Row],[Vehicle speed in m/s]]*60)/(2*3.14*Table5[[#This Row],[Tyre radius]])</f>
        <v>418.33853734606032</v>
      </c>
      <c r="AA162">
        <f>Table5[[#This Row],[Wheel speed]]*Table5[[#This Row],[Final drive ratio ]]</f>
        <v>3346.7082987684826</v>
      </c>
      <c r="AB162" s="11">
        <f>(2*3.14*Table5[[#This Row],[Motor speed]]*Table5[[#This Row],[Motor torque]])/(60*1000)/Table5[[#This Row],[Overall efficiency of enery conversion ]]</f>
        <v>10.805500221871796</v>
      </c>
      <c r="AC162">
        <v>430</v>
      </c>
      <c r="AD162" s="20">
        <f>Table5[[#This Row],[Total elapsed time]]-B161</f>
        <v>1</v>
      </c>
      <c r="AE162" s="20">
        <f>(Table5[[#This Row],[Motor power]]*1000)*Table5[[#This Row],[Acceleration delT 1 second ]]</f>
        <v>10805.500221871796</v>
      </c>
      <c r="AF162" s="20">
        <f>Table5[[#This Row],[Etotal]]/3600</f>
        <v>3.0015278394088325</v>
      </c>
      <c r="AG162" s="21">
        <f>Table5[[#This Row],[Average energy consumption]]/96</f>
        <v>3.1265914993842008E-2</v>
      </c>
      <c r="AH162" s="20"/>
      <c r="AI162" s="20"/>
    </row>
    <row r="163" spans="2:35">
      <c r="B163" s="14">
        <v>160</v>
      </c>
      <c r="C163" s="7">
        <v>42.6</v>
      </c>
      <c r="D163" s="9">
        <v>0.1</v>
      </c>
      <c r="E163">
        <v>1500</v>
      </c>
      <c r="F163">
        <v>80</v>
      </c>
      <c r="G163">
        <f t="shared" si="14"/>
        <v>1580</v>
      </c>
      <c r="H163">
        <v>9.81</v>
      </c>
      <c r="I163" s="10">
        <v>0</v>
      </c>
      <c r="J163" s="10">
        <v>0</v>
      </c>
      <c r="K163">
        <f t="shared" si="15"/>
        <v>158</v>
      </c>
      <c r="L163">
        <v>1.4999999999999999E-2</v>
      </c>
      <c r="M163">
        <f t="shared" si="16"/>
        <v>365.20543359083308</v>
      </c>
      <c r="N163">
        <v>1.204</v>
      </c>
      <c r="O163">
        <v>1.52</v>
      </c>
      <c r="P163">
        <v>2.52</v>
      </c>
      <c r="Q163">
        <f t="shared" si="17"/>
        <v>11.833333333333334</v>
      </c>
      <c r="R163">
        <f t="shared" si="18"/>
        <v>322.89016479999998</v>
      </c>
      <c r="S163">
        <f t="shared" si="19"/>
        <v>846.09559839083306</v>
      </c>
      <c r="T163" s="11">
        <f t="shared" si="20"/>
        <v>10.012131247624859</v>
      </c>
      <c r="U163">
        <v>0.26834999999999998</v>
      </c>
      <c r="V163">
        <f>Table5[[#This Row],[Total force ]]*Table5[[#This Row],[Tyre radius]]</f>
        <v>227.04975382818003</v>
      </c>
      <c r="W163">
        <v>8</v>
      </c>
      <c r="X163">
        <v>0.92</v>
      </c>
      <c r="Y163">
        <f>Table5[[#This Row],[Wheel torque]]/Table5[[#This Row],[Final drive ratio ]]/Table5[[#This Row],[Overall efficiency of enery conversion ]]</f>
        <v>30.849151335350545</v>
      </c>
      <c r="Z163">
        <f>(Table5[[#This Row],[Vehicle speed in m/s]]*60)/(2*3.14*Table5[[#This Row],[Tyre radius]])</f>
        <v>421.30547732723807</v>
      </c>
      <c r="AA163">
        <f>Table5[[#This Row],[Wheel speed]]*Table5[[#This Row],[Final drive ratio ]]</f>
        <v>3370.4438186179045</v>
      </c>
      <c r="AB163" s="11">
        <f>(2*3.14*Table5[[#This Row],[Motor speed]]*Table5[[#This Row],[Motor torque]])/(60*1000)/Table5[[#This Row],[Overall efficiency of enery conversion ]]</f>
        <v>11.829077560993452</v>
      </c>
      <c r="AC163">
        <v>430</v>
      </c>
      <c r="AD163" s="20">
        <f>Table5[[#This Row],[Total elapsed time]]-B162</f>
        <v>1</v>
      </c>
      <c r="AE163" s="20">
        <f>(Table5[[#This Row],[Motor power]]*1000)*Table5[[#This Row],[Acceleration delT 1 second ]]</f>
        <v>11829.077560993452</v>
      </c>
      <c r="AF163" s="20">
        <f>Table5[[#This Row],[Etotal]]/3600</f>
        <v>3.2858548780537364</v>
      </c>
      <c r="AG163" s="21">
        <f>Table5[[#This Row],[Average energy consumption]]/96</f>
        <v>3.4227654979726421E-2</v>
      </c>
      <c r="AH163" s="20"/>
      <c r="AI163" s="20"/>
    </row>
    <row r="164" spans="2:35">
      <c r="B164" s="14">
        <v>161</v>
      </c>
      <c r="C164" s="7">
        <v>43</v>
      </c>
      <c r="D164" s="9">
        <v>0.11</v>
      </c>
      <c r="E164">
        <v>1500</v>
      </c>
      <c r="F164">
        <v>80</v>
      </c>
      <c r="G164">
        <f t="shared" si="14"/>
        <v>1580</v>
      </c>
      <c r="H164">
        <v>9.81</v>
      </c>
      <c r="I164" s="10">
        <v>0</v>
      </c>
      <c r="J164" s="10">
        <v>0</v>
      </c>
      <c r="K164">
        <f t="shared" si="15"/>
        <v>173.8</v>
      </c>
      <c r="L164">
        <v>1.4999999999999999E-2</v>
      </c>
      <c r="M164">
        <f t="shared" si="16"/>
        <v>365.20543359083308</v>
      </c>
      <c r="N164">
        <v>1.204</v>
      </c>
      <c r="O164">
        <v>1.52</v>
      </c>
      <c r="P164">
        <v>2.52</v>
      </c>
      <c r="Q164">
        <f t="shared" si="17"/>
        <v>11.944444444444445</v>
      </c>
      <c r="R164">
        <f t="shared" si="18"/>
        <v>328.98229777777777</v>
      </c>
      <c r="S164">
        <f t="shared" si="19"/>
        <v>867.98773136861087</v>
      </c>
      <c r="T164" s="11">
        <f t="shared" si="20"/>
        <v>10.367631235791741</v>
      </c>
      <c r="U164">
        <v>0.26834999999999998</v>
      </c>
      <c r="V164">
        <f>Table5[[#This Row],[Total force ]]*Table5[[#This Row],[Tyre radius]]</f>
        <v>232.92450771276671</v>
      </c>
      <c r="W164">
        <v>8</v>
      </c>
      <c r="X164">
        <v>0.92</v>
      </c>
      <c r="Y164">
        <f>Table5[[#This Row],[Wheel torque]]/Table5[[#This Row],[Final drive ratio ]]/Table5[[#This Row],[Overall efficiency of enery conversion ]]</f>
        <v>31.647351591408519</v>
      </c>
      <c r="Z164">
        <f>(Table5[[#This Row],[Vehicle speed in m/s]]*60)/(2*3.14*Table5[[#This Row],[Tyre radius]])</f>
        <v>425.26139730214169</v>
      </c>
      <c r="AA164">
        <f>Table5[[#This Row],[Wheel speed]]*Table5[[#This Row],[Final drive ratio ]]</f>
        <v>3402.0911784171335</v>
      </c>
      <c r="AB164" s="11">
        <f>(2*3.14*Table5[[#This Row],[Motor speed]]*Table5[[#This Row],[Motor torque]])/(60*1000)/Table5[[#This Row],[Overall efficiency of enery conversion ]]</f>
        <v>12.249091724706686</v>
      </c>
      <c r="AC164">
        <v>430</v>
      </c>
      <c r="AD164" s="20">
        <f>Table5[[#This Row],[Total elapsed time]]-B163</f>
        <v>1</v>
      </c>
      <c r="AE164" s="20">
        <f>(Table5[[#This Row],[Motor power]]*1000)*Table5[[#This Row],[Acceleration delT 1 second ]]</f>
        <v>12249.091724706686</v>
      </c>
      <c r="AF164" s="20">
        <f>Table5[[#This Row],[Etotal]]/3600</f>
        <v>3.4025254790851909</v>
      </c>
      <c r="AG164" s="21">
        <f>Table5[[#This Row],[Average energy consumption]]/96</f>
        <v>3.5442973740470736E-2</v>
      </c>
      <c r="AH164" s="20"/>
      <c r="AI164" s="20"/>
    </row>
    <row r="165" spans="2:35">
      <c r="B165" s="14">
        <v>162</v>
      </c>
      <c r="C165" s="7">
        <v>43.4</v>
      </c>
      <c r="D165" s="9">
        <v>0.1</v>
      </c>
      <c r="E165">
        <v>1500</v>
      </c>
      <c r="F165">
        <v>80</v>
      </c>
      <c r="G165">
        <f t="shared" si="14"/>
        <v>1580</v>
      </c>
      <c r="H165">
        <v>9.81</v>
      </c>
      <c r="I165" s="10">
        <v>0</v>
      </c>
      <c r="J165" s="10">
        <v>0</v>
      </c>
      <c r="K165">
        <f t="shared" si="15"/>
        <v>158</v>
      </c>
      <c r="L165">
        <v>1.4999999999999999E-2</v>
      </c>
      <c r="M165">
        <f t="shared" si="16"/>
        <v>365.20543359083308</v>
      </c>
      <c r="N165">
        <v>1.204</v>
      </c>
      <c r="O165">
        <v>1.52</v>
      </c>
      <c r="P165">
        <v>2.52</v>
      </c>
      <c r="Q165">
        <f t="shared" si="17"/>
        <v>12.055555555555555</v>
      </c>
      <c r="R165">
        <f t="shared" si="18"/>
        <v>335.13136657777778</v>
      </c>
      <c r="S165">
        <f t="shared" si="19"/>
        <v>858.33680016861081</v>
      </c>
      <c r="T165" s="11">
        <f t="shared" si="20"/>
        <v>10.347726979810476</v>
      </c>
      <c r="U165">
        <v>0.26834999999999998</v>
      </c>
      <c r="V165">
        <f>Table5[[#This Row],[Total force ]]*Table5[[#This Row],[Tyre radius]]</f>
        <v>230.33468032524669</v>
      </c>
      <c r="W165">
        <v>8</v>
      </c>
      <c r="X165">
        <v>0.92</v>
      </c>
      <c r="Y165">
        <f>Table5[[#This Row],[Wheel torque]]/Table5[[#This Row],[Final drive ratio ]]/Table5[[#This Row],[Overall efficiency of enery conversion ]]</f>
        <v>31.295472870278083</v>
      </c>
      <c r="Z165">
        <f>(Table5[[#This Row],[Vehicle speed in m/s]]*60)/(2*3.14*Table5[[#This Row],[Tyre radius]])</f>
        <v>429.21731727704537</v>
      </c>
      <c r="AA165">
        <f>Table5[[#This Row],[Wheel speed]]*Table5[[#This Row],[Final drive ratio ]]</f>
        <v>3433.7385382163629</v>
      </c>
      <c r="AB165" s="11">
        <f>(2*3.14*Table5[[#This Row],[Motor speed]]*Table5[[#This Row],[Motor torque]])/(60*1000)/Table5[[#This Row],[Overall efficiency of enery conversion ]]</f>
        <v>12.225575354218424</v>
      </c>
      <c r="AC165">
        <v>430</v>
      </c>
      <c r="AD165" s="20">
        <f>Table5[[#This Row],[Total elapsed time]]-B164</f>
        <v>1</v>
      </c>
      <c r="AE165" s="20">
        <f>(Table5[[#This Row],[Motor power]]*1000)*Table5[[#This Row],[Acceleration delT 1 second ]]</f>
        <v>12225.575354218425</v>
      </c>
      <c r="AF165" s="20">
        <f>Table5[[#This Row],[Etotal]]/3600</f>
        <v>3.3959931539495622</v>
      </c>
      <c r="AG165" s="21">
        <f>Table5[[#This Row],[Average energy consumption]]/96</f>
        <v>3.5374928686974609E-2</v>
      </c>
      <c r="AH165" s="20"/>
      <c r="AI165" s="20"/>
    </row>
    <row r="166" spans="2:35">
      <c r="B166" s="14">
        <v>163</v>
      </c>
      <c r="C166" s="7">
        <v>43.7</v>
      </c>
      <c r="D166" s="9">
        <v>0.1</v>
      </c>
      <c r="E166">
        <v>1500</v>
      </c>
      <c r="F166">
        <v>80</v>
      </c>
      <c r="G166">
        <f t="shared" si="14"/>
        <v>1580</v>
      </c>
      <c r="H166">
        <v>9.81</v>
      </c>
      <c r="I166" s="10">
        <v>0</v>
      </c>
      <c r="J166" s="10">
        <v>0</v>
      </c>
      <c r="K166">
        <f t="shared" si="15"/>
        <v>158</v>
      </c>
      <c r="L166">
        <v>1.4999999999999999E-2</v>
      </c>
      <c r="M166">
        <f t="shared" si="16"/>
        <v>365.20543359083308</v>
      </c>
      <c r="N166">
        <v>1.204</v>
      </c>
      <c r="O166">
        <v>1.52</v>
      </c>
      <c r="P166">
        <v>2.52</v>
      </c>
      <c r="Q166">
        <f t="shared" si="17"/>
        <v>12.138888888888891</v>
      </c>
      <c r="R166">
        <f t="shared" si="18"/>
        <v>339.78053231111124</v>
      </c>
      <c r="S166">
        <f t="shared" si="19"/>
        <v>862.98596590194438</v>
      </c>
      <c r="T166" s="11">
        <f t="shared" si="20"/>
        <v>10.475690752754161</v>
      </c>
      <c r="U166">
        <v>0.26834999999999998</v>
      </c>
      <c r="V166">
        <f>Table5[[#This Row],[Total force ]]*Table5[[#This Row],[Tyre radius]]</f>
        <v>231.58228394978676</v>
      </c>
      <c r="W166">
        <v>8</v>
      </c>
      <c r="X166">
        <v>0.92</v>
      </c>
      <c r="Y166">
        <f>Table5[[#This Row],[Wheel torque]]/Table5[[#This Row],[Final drive ratio ]]/Table5[[#This Row],[Overall efficiency of enery conversion ]]</f>
        <v>31.46498423230798</v>
      </c>
      <c r="Z166">
        <f>(Table5[[#This Row],[Vehicle speed in m/s]]*60)/(2*3.14*Table5[[#This Row],[Tyre radius]])</f>
        <v>432.18425725822317</v>
      </c>
      <c r="AA166">
        <f>Table5[[#This Row],[Wheel speed]]*Table5[[#This Row],[Final drive ratio ]]</f>
        <v>3457.4740580657854</v>
      </c>
      <c r="AB166" s="11">
        <f>(2*3.14*Table5[[#This Row],[Motor speed]]*Table5[[#This Row],[Motor torque]])/(60*1000)/Table5[[#This Row],[Overall efficiency of enery conversion ]]</f>
        <v>12.376761286335254</v>
      </c>
      <c r="AC166">
        <v>430</v>
      </c>
      <c r="AD166" s="20">
        <f>Table5[[#This Row],[Total elapsed time]]-B165</f>
        <v>1</v>
      </c>
      <c r="AE166" s="20">
        <f>(Table5[[#This Row],[Motor power]]*1000)*Table5[[#This Row],[Acceleration delT 1 second ]]</f>
        <v>12376.761286335255</v>
      </c>
      <c r="AF166" s="20">
        <f>Table5[[#This Row],[Etotal]]/3600</f>
        <v>3.4379892462042374</v>
      </c>
      <c r="AG166" s="21">
        <f>Table5[[#This Row],[Average energy consumption]]/96</f>
        <v>3.5812387981294137E-2</v>
      </c>
      <c r="AH166" s="20"/>
      <c r="AI166" s="20"/>
    </row>
    <row r="167" spans="2:35">
      <c r="B167" s="14">
        <v>164</v>
      </c>
      <c r="C167" s="7">
        <v>44.1</v>
      </c>
      <c r="D167" s="9">
        <v>0.1</v>
      </c>
      <c r="E167">
        <v>1500</v>
      </c>
      <c r="F167">
        <v>80</v>
      </c>
      <c r="G167">
        <f t="shared" si="14"/>
        <v>1580</v>
      </c>
      <c r="H167">
        <v>9.81</v>
      </c>
      <c r="I167" s="10">
        <v>0</v>
      </c>
      <c r="J167" s="10">
        <v>0</v>
      </c>
      <c r="K167">
        <f t="shared" si="15"/>
        <v>158</v>
      </c>
      <c r="L167">
        <v>1.4999999999999999E-2</v>
      </c>
      <c r="M167">
        <f t="shared" si="16"/>
        <v>365.20543359083308</v>
      </c>
      <c r="N167">
        <v>1.204</v>
      </c>
      <c r="O167">
        <v>1.52</v>
      </c>
      <c r="P167">
        <v>2.52</v>
      </c>
      <c r="Q167">
        <f t="shared" si="17"/>
        <v>12.250000000000002</v>
      </c>
      <c r="R167">
        <f t="shared" si="18"/>
        <v>346.02923880000014</v>
      </c>
      <c r="S167">
        <f t="shared" si="19"/>
        <v>869.23467239083323</v>
      </c>
      <c r="T167" s="11">
        <f t="shared" si="20"/>
        <v>10.648124736787707</v>
      </c>
      <c r="U167">
        <v>0.26834999999999998</v>
      </c>
      <c r="V167">
        <f>Table5[[#This Row],[Total force ]]*Table5[[#This Row],[Tyre radius]]</f>
        <v>233.25912433608008</v>
      </c>
      <c r="W167">
        <v>8</v>
      </c>
      <c r="X167">
        <v>0.92</v>
      </c>
      <c r="Y167">
        <f>Table5[[#This Row],[Wheel torque]]/Table5[[#This Row],[Final drive ratio ]]/Table5[[#This Row],[Overall efficiency of enery conversion ]]</f>
        <v>31.692815806532618</v>
      </c>
      <c r="Z167">
        <f>(Table5[[#This Row],[Vehicle speed in m/s]]*60)/(2*3.14*Table5[[#This Row],[Tyre radius]])</f>
        <v>436.14017723312679</v>
      </c>
      <c r="AA167">
        <f>Table5[[#This Row],[Wheel speed]]*Table5[[#This Row],[Final drive ratio ]]</f>
        <v>3489.1214178650143</v>
      </c>
      <c r="AB167" s="11">
        <f>(2*3.14*Table5[[#This Row],[Motor speed]]*Table5[[#This Row],[Motor torque]])/(60*1000)/Table5[[#This Row],[Overall efficiency of enery conversion ]]</f>
        <v>12.580487637981696</v>
      </c>
      <c r="AC167">
        <v>430</v>
      </c>
      <c r="AD167" s="20">
        <f>Table5[[#This Row],[Total elapsed time]]-B166</f>
        <v>1</v>
      </c>
      <c r="AE167" s="20">
        <f>(Table5[[#This Row],[Motor power]]*1000)*Table5[[#This Row],[Acceleration delT 1 second ]]</f>
        <v>12580.487637981696</v>
      </c>
      <c r="AF167" s="20">
        <f>Table5[[#This Row],[Etotal]]/3600</f>
        <v>3.4945798994393602</v>
      </c>
      <c r="AG167" s="21">
        <f>Table5[[#This Row],[Average energy consumption]]/96</f>
        <v>3.6401873952493335E-2</v>
      </c>
      <c r="AH167" s="20"/>
      <c r="AI167" s="20"/>
    </row>
    <row r="168" spans="2:35">
      <c r="B168" s="14">
        <v>165</v>
      </c>
      <c r="C168" s="7">
        <v>44.4</v>
      </c>
      <c r="D168" s="9">
        <v>0.06</v>
      </c>
      <c r="E168">
        <v>1500</v>
      </c>
      <c r="F168">
        <v>80</v>
      </c>
      <c r="G168">
        <f t="shared" si="14"/>
        <v>1580</v>
      </c>
      <c r="H168">
        <v>9.81</v>
      </c>
      <c r="I168" s="10">
        <v>0</v>
      </c>
      <c r="J168" s="10">
        <v>0</v>
      </c>
      <c r="K168">
        <f t="shared" si="15"/>
        <v>94.8</v>
      </c>
      <c r="L168">
        <v>1.4999999999999999E-2</v>
      </c>
      <c r="M168">
        <f t="shared" si="16"/>
        <v>365.20543359083308</v>
      </c>
      <c r="N168">
        <v>1.204</v>
      </c>
      <c r="O168">
        <v>1.52</v>
      </c>
      <c r="P168">
        <v>2.52</v>
      </c>
      <c r="Q168">
        <f t="shared" si="17"/>
        <v>12.333333333333334</v>
      </c>
      <c r="R168">
        <f t="shared" si="18"/>
        <v>350.75313280000006</v>
      </c>
      <c r="S168">
        <f t="shared" si="19"/>
        <v>810.75856639083304</v>
      </c>
      <c r="T168" s="11">
        <f t="shared" si="20"/>
        <v>9.9993556521536089</v>
      </c>
      <c r="U168">
        <v>0.26834999999999998</v>
      </c>
      <c r="V168">
        <f>Table5[[#This Row],[Total force ]]*Table5[[#This Row],[Tyre radius]]</f>
        <v>217.56706129098004</v>
      </c>
      <c r="W168">
        <v>8</v>
      </c>
      <c r="X168">
        <v>0.92</v>
      </c>
      <c r="Y168">
        <f>Table5[[#This Row],[Wheel torque]]/Table5[[#This Row],[Final drive ratio ]]/Table5[[#This Row],[Overall efficiency of enery conversion ]]</f>
        <v>29.560742023230983</v>
      </c>
      <c r="Z168">
        <f>(Table5[[#This Row],[Vehicle speed in m/s]]*60)/(2*3.14*Table5[[#This Row],[Tyre radius]])</f>
        <v>439.10711721430442</v>
      </c>
      <c r="AA168">
        <f>Table5[[#This Row],[Wheel speed]]*Table5[[#This Row],[Final drive ratio ]]</f>
        <v>3512.8569377144354</v>
      </c>
      <c r="AB168" s="11">
        <f>(2*3.14*Table5[[#This Row],[Motor speed]]*Table5[[#This Row],[Motor torque]])/(60*1000)/Table5[[#This Row],[Overall efficiency of enery conversion ]]</f>
        <v>11.81398352097543</v>
      </c>
      <c r="AC168">
        <v>430</v>
      </c>
      <c r="AD168" s="20">
        <f>Table5[[#This Row],[Total elapsed time]]-B167</f>
        <v>1</v>
      </c>
      <c r="AE168" s="20">
        <f>(Table5[[#This Row],[Motor power]]*1000)*Table5[[#This Row],[Acceleration delT 1 second ]]</f>
        <v>11813.983520975431</v>
      </c>
      <c r="AF168" s="20">
        <f>Table5[[#This Row],[Etotal]]/3600</f>
        <v>3.281662089159842</v>
      </c>
      <c r="AG168" s="21">
        <f>Table5[[#This Row],[Average energy consumption]]/96</f>
        <v>3.4183980095415019E-2</v>
      </c>
      <c r="AH168" s="20"/>
      <c r="AI168" s="20"/>
    </row>
    <row r="169" spans="2:35">
      <c r="B169" s="14">
        <v>166</v>
      </c>
      <c r="C169" s="7">
        <v>44.5</v>
      </c>
      <c r="D169" s="9">
        <v>0.03</v>
      </c>
      <c r="E169">
        <v>1500</v>
      </c>
      <c r="F169">
        <v>80</v>
      </c>
      <c r="G169">
        <f t="shared" si="14"/>
        <v>1580</v>
      </c>
      <c r="H169">
        <v>9.81</v>
      </c>
      <c r="I169" s="10">
        <v>0</v>
      </c>
      <c r="J169" s="10">
        <v>0</v>
      </c>
      <c r="K169">
        <f t="shared" si="15"/>
        <v>47.4</v>
      </c>
      <c r="L169">
        <v>1.4999999999999999E-2</v>
      </c>
      <c r="M169">
        <f t="shared" si="16"/>
        <v>365.20543359083308</v>
      </c>
      <c r="N169">
        <v>1.204</v>
      </c>
      <c r="O169">
        <v>1.52</v>
      </c>
      <c r="P169">
        <v>2.52</v>
      </c>
      <c r="Q169">
        <f t="shared" si="17"/>
        <v>12.361111111111112</v>
      </c>
      <c r="R169">
        <f t="shared" si="18"/>
        <v>352.3348811111112</v>
      </c>
      <c r="S169">
        <f t="shared" si="19"/>
        <v>764.9403147019442</v>
      </c>
      <c r="T169" s="11">
        <f t="shared" si="20"/>
        <v>9.4555122233990332</v>
      </c>
      <c r="U169">
        <v>0.26834999999999998</v>
      </c>
      <c r="V169">
        <f>Table5[[#This Row],[Total force ]]*Table5[[#This Row],[Tyre radius]]</f>
        <v>205.27173345026671</v>
      </c>
      <c r="W169">
        <v>8</v>
      </c>
      <c r="X169">
        <v>0.92</v>
      </c>
      <c r="Y169">
        <f>Table5[[#This Row],[Wheel torque]]/Table5[[#This Row],[Final drive ratio ]]/Table5[[#This Row],[Overall efficiency of enery conversion ]]</f>
        <v>27.890181175307976</v>
      </c>
      <c r="Z169">
        <f>(Table5[[#This Row],[Vehicle speed in m/s]]*60)/(2*3.14*Table5[[#This Row],[Tyre radius]])</f>
        <v>440.09609720803041</v>
      </c>
      <c r="AA169">
        <f>Table5[[#This Row],[Wheel speed]]*Table5[[#This Row],[Final drive ratio ]]</f>
        <v>3520.7687776642433</v>
      </c>
      <c r="AB169" s="11">
        <f>(2*3.14*Table5[[#This Row],[Motor speed]]*Table5[[#This Row],[Motor torque]])/(60*1000)/Table5[[#This Row],[Overall efficiency of enery conversion ]]</f>
        <v>11.171446388703961</v>
      </c>
      <c r="AC169">
        <v>430</v>
      </c>
      <c r="AD169" s="20">
        <f>Table5[[#This Row],[Total elapsed time]]-B168</f>
        <v>1</v>
      </c>
      <c r="AE169" s="20">
        <f>(Table5[[#This Row],[Motor power]]*1000)*Table5[[#This Row],[Acceleration delT 1 second ]]</f>
        <v>11171.44638870396</v>
      </c>
      <c r="AF169" s="20">
        <f>Table5[[#This Row],[Etotal]]/3600</f>
        <v>3.1031795524177666</v>
      </c>
      <c r="AG169" s="21">
        <f>Table5[[#This Row],[Average energy consumption]]/96</f>
        <v>3.2324787004351735E-2</v>
      </c>
      <c r="AH169" s="20"/>
      <c r="AI169" s="20"/>
    </row>
    <row r="170" spans="2:35">
      <c r="B170" s="14">
        <v>167</v>
      </c>
      <c r="C170" s="7">
        <v>44.6</v>
      </c>
      <c r="D170" s="9">
        <v>0</v>
      </c>
      <c r="E170">
        <v>1500</v>
      </c>
      <c r="F170">
        <v>80</v>
      </c>
      <c r="G170">
        <f t="shared" si="14"/>
        <v>1580</v>
      </c>
      <c r="H170">
        <v>9.81</v>
      </c>
      <c r="I170" s="10">
        <v>0</v>
      </c>
      <c r="J170" s="10">
        <v>0</v>
      </c>
      <c r="K170">
        <f t="shared" si="15"/>
        <v>0</v>
      </c>
      <c r="L170">
        <v>1.4999999999999999E-2</v>
      </c>
      <c r="M170">
        <f t="shared" si="16"/>
        <v>365.20543359083308</v>
      </c>
      <c r="N170">
        <v>1.204</v>
      </c>
      <c r="O170">
        <v>1.52</v>
      </c>
      <c r="P170">
        <v>2.52</v>
      </c>
      <c r="Q170">
        <f t="shared" si="17"/>
        <v>12.388888888888889</v>
      </c>
      <c r="R170">
        <f t="shared" si="18"/>
        <v>353.92018791111116</v>
      </c>
      <c r="S170">
        <f t="shared" si="19"/>
        <v>719.12562150194424</v>
      </c>
      <c r="T170" s="11">
        <f t="shared" si="20"/>
        <v>8.9091674219407544</v>
      </c>
      <c r="U170">
        <v>0.26834999999999998</v>
      </c>
      <c r="V170">
        <f>Table5[[#This Row],[Total force ]]*Table5[[#This Row],[Tyre radius]]</f>
        <v>192.97736053004672</v>
      </c>
      <c r="W170">
        <v>8</v>
      </c>
      <c r="X170">
        <v>0.92</v>
      </c>
      <c r="Y170">
        <f>Table5[[#This Row],[Wheel torque]]/Table5[[#This Row],[Final drive ratio ]]/Table5[[#This Row],[Overall efficiency of enery conversion ]]</f>
        <v>26.219750072017217</v>
      </c>
      <c r="Z170">
        <f>(Table5[[#This Row],[Vehicle speed in m/s]]*60)/(2*3.14*Table5[[#This Row],[Tyre radius]])</f>
        <v>441.08507720175629</v>
      </c>
      <c r="AA170">
        <f>Table5[[#This Row],[Wheel speed]]*Table5[[#This Row],[Final drive ratio ]]</f>
        <v>3528.6806176140503</v>
      </c>
      <c r="AB170" s="11">
        <f>(2*3.14*Table5[[#This Row],[Motor speed]]*Table5[[#This Row],[Motor torque]])/(60*1000)/Table5[[#This Row],[Overall efficiency of enery conversion ]]</f>
        <v>10.525953948417715</v>
      </c>
      <c r="AC170">
        <v>430</v>
      </c>
      <c r="AD170" s="20">
        <f>Table5[[#This Row],[Total elapsed time]]-B169</f>
        <v>1</v>
      </c>
      <c r="AE170" s="20">
        <f>(Table5[[#This Row],[Motor power]]*1000)*Table5[[#This Row],[Acceleration delT 1 second ]]</f>
        <v>10525.953948417715</v>
      </c>
      <c r="AF170" s="20">
        <f>Table5[[#This Row],[Etotal]]/3600</f>
        <v>2.9238760967826987</v>
      </c>
      <c r="AG170" s="21">
        <f>Table5[[#This Row],[Average energy consumption]]/96</f>
        <v>3.0457042674819777E-2</v>
      </c>
      <c r="AH170" s="20"/>
      <c r="AI170" s="20"/>
    </row>
    <row r="171" spans="2:35">
      <c r="B171" s="14">
        <v>168</v>
      </c>
      <c r="C171" s="7">
        <v>44.5</v>
      </c>
      <c r="D171" s="9">
        <v>-0.03</v>
      </c>
      <c r="E171">
        <v>1500</v>
      </c>
      <c r="F171">
        <v>80</v>
      </c>
      <c r="G171">
        <f t="shared" si="14"/>
        <v>1580</v>
      </c>
      <c r="H171">
        <v>9.81</v>
      </c>
      <c r="I171" s="10">
        <v>0</v>
      </c>
      <c r="J171" s="10">
        <v>0</v>
      </c>
      <c r="K171">
        <f t="shared" si="15"/>
        <v>-47.4</v>
      </c>
      <c r="L171">
        <v>1.4999999999999999E-2</v>
      </c>
      <c r="M171">
        <f t="shared" si="16"/>
        <v>365.20543359083308</v>
      </c>
      <c r="N171">
        <v>1.204</v>
      </c>
      <c r="O171">
        <v>1.52</v>
      </c>
      <c r="P171">
        <v>2.52</v>
      </c>
      <c r="Q171">
        <f t="shared" si="17"/>
        <v>12.361111111111112</v>
      </c>
      <c r="R171">
        <f t="shared" si="18"/>
        <v>352.3348811111112</v>
      </c>
      <c r="S171">
        <f t="shared" si="19"/>
        <v>670.14031470194425</v>
      </c>
      <c r="T171" s="11">
        <f t="shared" si="20"/>
        <v>8.2836788900657012</v>
      </c>
      <c r="U171">
        <v>0.26834999999999998</v>
      </c>
      <c r="V171">
        <f>Table5[[#This Row],[Total force ]]*Table5[[#This Row],[Tyre radius]]</f>
        <v>179.83215345026673</v>
      </c>
      <c r="W171">
        <v>8</v>
      </c>
      <c r="X171">
        <v>0.92</v>
      </c>
      <c r="Y171">
        <f>Table5[[#This Row],[Wheel torque]]/Table5[[#This Row],[Final drive ratio ]]/Table5[[#This Row],[Overall efficiency of enery conversion ]]</f>
        <v>24.433716501394937</v>
      </c>
      <c r="Z171">
        <f>(Table5[[#This Row],[Vehicle speed in m/s]]*60)/(2*3.14*Table5[[#This Row],[Tyre radius]])</f>
        <v>440.09609720803041</v>
      </c>
      <c r="AA171">
        <f>Table5[[#This Row],[Wheel speed]]*Table5[[#This Row],[Final drive ratio ]]</f>
        <v>3520.7687776642433</v>
      </c>
      <c r="AB171" s="11">
        <f>(2*3.14*Table5[[#This Row],[Motor speed]]*Table5[[#This Row],[Motor torque]])/(60*1000)/Table5[[#This Row],[Overall efficiency of enery conversion ]]</f>
        <v>9.7869552103800803</v>
      </c>
      <c r="AC171">
        <v>430</v>
      </c>
      <c r="AD171" s="20">
        <f>Table5[[#This Row],[Total elapsed time]]-B170</f>
        <v>1</v>
      </c>
      <c r="AE171" s="20">
        <f>(Table5[[#This Row],[Motor power]]*1000)*Table5[[#This Row],[Acceleration delT 1 second ]]</f>
        <v>9786.9552103800797</v>
      </c>
      <c r="AF171" s="20">
        <f>Table5[[#This Row],[Etotal]]/3600</f>
        <v>2.7185986695500222</v>
      </c>
      <c r="AG171" s="21">
        <f>Table5[[#This Row],[Average energy consumption]]/96</f>
        <v>2.8318736141146064E-2</v>
      </c>
      <c r="AH171" s="20"/>
      <c r="AI171" s="20"/>
    </row>
    <row r="172" spans="2:35">
      <c r="B172" s="14">
        <v>169</v>
      </c>
      <c r="C172" s="7">
        <v>44.4</v>
      </c>
      <c r="D172" s="9">
        <v>-0.01</v>
      </c>
      <c r="E172">
        <v>1500</v>
      </c>
      <c r="F172">
        <v>80</v>
      </c>
      <c r="G172">
        <f t="shared" si="14"/>
        <v>1580</v>
      </c>
      <c r="H172">
        <v>9.81</v>
      </c>
      <c r="I172" s="10">
        <v>0</v>
      </c>
      <c r="J172" s="10">
        <v>0</v>
      </c>
      <c r="K172">
        <f t="shared" si="15"/>
        <v>-15.8</v>
      </c>
      <c r="L172">
        <v>1.4999999999999999E-2</v>
      </c>
      <c r="M172">
        <f t="shared" si="16"/>
        <v>365.20543359083308</v>
      </c>
      <c r="N172">
        <v>1.204</v>
      </c>
      <c r="O172">
        <v>1.52</v>
      </c>
      <c r="P172">
        <v>2.52</v>
      </c>
      <c r="Q172">
        <f t="shared" si="17"/>
        <v>12.333333333333334</v>
      </c>
      <c r="R172">
        <f t="shared" si="18"/>
        <v>350.75313280000006</v>
      </c>
      <c r="S172">
        <f t="shared" si="19"/>
        <v>700.15856639083313</v>
      </c>
      <c r="T172" s="11">
        <f t="shared" si="20"/>
        <v>8.6352889854869428</v>
      </c>
      <c r="U172">
        <v>0.26834999999999998</v>
      </c>
      <c r="V172">
        <f>Table5[[#This Row],[Total force ]]*Table5[[#This Row],[Tyre radius]]</f>
        <v>187.88755129098004</v>
      </c>
      <c r="W172">
        <v>8</v>
      </c>
      <c r="X172">
        <v>0.92</v>
      </c>
      <c r="Y172">
        <f>Table5[[#This Row],[Wheel torque]]/Table5[[#This Row],[Final drive ratio ]]/Table5[[#This Row],[Overall efficiency of enery conversion ]]</f>
        <v>25.528199903665765</v>
      </c>
      <c r="Z172">
        <f>(Table5[[#This Row],[Vehicle speed in m/s]]*60)/(2*3.14*Table5[[#This Row],[Tyre radius]])</f>
        <v>439.10711721430442</v>
      </c>
      <c r="AA172">
        <f>Table5[[#This Row],[Wheel speed]]*Table5[[#This Row],[Final drive ratio ]]</f>
        <v>3512.8569377144354</v>
      </c>
      <c r="AB172" s="11">
        <f>(2*3.14*Table5[[#This Row],[Motor speed]]*Table5[[#This Row],[Motor torque]])/(60*1000)/Table5[[#This Row],[Overall efficiency of enery conversion ]]</f>
        <v>10.202373565083811</v>
      </c>
      <c r="AC172">
        <v>430</v>
      </c>
      <c r="AD172" s="20">
        <f>Table5[[#This Row],[Total elapsed time]]-B171</f>
        <v>1</v>
      </c>
      <c r="AE172" s="20">
        <f>(Table5[[#This Row],[Motor power]]*1000)*Table5[[#This Row],[Acceleration delT 1 second ]]</f>
        <v>10202.37356508381</v>
      </c>
      <c r="AF172" s="20">
        <f>Table5[[#This Row],[Etotal]]/3600</f>
        <v>2.833992656967725</v>
      </c>
      <c r="AG172" s="21">
        <f>Table5[[#This Row],[Average energy consumption]]/96</f>
        <v>2.9520756843413803E-2</v>
      </c>
      <c r="AH172" s="20"/>
      <c r="AI172" s="20"/>
    </row>
    <row r="173" spans="2:35">
      <c r="B173" s="14">
        <v>170</v>
      </c>
      <c r="C173" s="7">
        <v>44.4</v>
      </c>
      <c r="D173" s="9">
        <v>-0.01</v>
      </c>
      <c r="E173">
        <v>1500</v>
      </c>
      <c r="F173">
        <v>80</v>
      </c>
      <c r="G173">
        <f t="shared" si="14"/>
        <v>1580</v>
      </c>
      <c r="H173">
        <v>9.81</v>
      </c>
      <c r="I173" s="10">
        <v>0</v>
      </c>
      <c r="J173" s="10">
        <v>0</v>
      </c>
      <c r="K173">
        <f t="shared" si="15"/>
        <v>-15.8</v>
      </c>
      <c r="L173">
        <v>1.4999999999999999E-2</v>
      </c>
      <c r="M173">
        <f t="shared" si="16"/>
        <v>365.20543359083308</v>
      </c>
      <c r="N173">
        <v>1.204</v>
      </c>
      <c r="O173">
        <v>1.52</v>
      </c>
      <c r="P173">
        <v>2.52</v>
      </c>
      <c r="Q173">
        <f t="shared" si="17"/>
        <v>12.333333333333334</v>
      </c>
      <c r="R173">
        <f t="shared" si="18"/>
        <v>350.75313280000006</v>
      </c>
      <c r="S173">
        <f t="shared" si="19"/>
        <v>700.15856639083313</v>
      </c>
      <c r="T173" s="11">
        <f t="shared" si="20"/>
        <v>8.6352889854869428</v>
      </c>
      <c r="U173">
        <v>0.26834999999999998</v>
      </c>
      <c r="V173">
        <f>Table5[[#This Row],[Total force ]]*Table5[[#This Row],[Tyre radius]]</f>
        <v>187.88755129098004</v>
      </c>
      <c r="W173">
        <v>8</v>
      </c>
      <c r="X173">
        <v>0.92</v>
      </c>
      <c r="Y173">
        <f>Table5[[#This Row],[Wheel torque]]/Table5[[#This Row],[Final drive ratio ]]/Table5[[#This Row],[Overall efficiency of enery conversion ]]</f>
        <v>25.528199903665765</v>
      </c>
      <c r="Z173">
        <f>(Table5[[#This Row],[Vehicle speed in m/s]]*60)/(2*3.14*Table5[[#This Row],[Tyre radius]])</f>
        <v>439.10711721430442</v>
      </c>
      <c r="AA173">
        <f>Table5[[#This Row],[Wheel speed]]*Table5[[#This Row],[Final drive ratio ]]</f>
        <v>3512.8569377144354</v>
      </c>
      <c r="AB173" s="11">
        <f>(2*3.14*Table5[[#This Row],[Motor speed]]*Table5[[#This Row],[Motor torque]])/(60*1000)/Table5[[#This Row],[Overall efficiency of enery conversion ]]</f>
        <v>10.202373565083811</v>
      </c>
      <c r="AC173">
        <v>430</v>
      </c>
      <c r="AD173" s="20">
        <f>Table5[[#This Row],[Total elapsed time]]-B172</f>
        <v>1</v>
      </c>
      <c r="AE173" s="20">
        <f>(Table5[[#This Row],[Motor power]]*1000)*Table5[[#This Row],[Acceleration delT 1 second ]]</f>
        <v>10202.37356508381</v>
      </c>
      <c r="AF173" s="20">
        <f>Table5[[#This Row],[Etotal]]/3600</f>
        <v>2.833992656967725</v>
      </c>
      <c r="AG173" s="21">
        <f>Table5[[#This Row],[Average energy consumption]]/96</f>
        <v>2.9520756843413803E-2</v>
      </c>
      <c r="AH173" s="20"/>
      <c r="AI173" s="20"/>
    </row>
    <row r="174" spans="2:35">
      <c r="B174" s="14">
        <v>171</v>
      </c>
      <c r="C174" s="7">
        <v>44.3</v>
      </c>
      <c r="D174" s="9">
        <v>-0.01</v>
      </c>
      <c r="E174">
        <v>1500</v>
      </c>
      <c r="F174">
        <v>80</v>
      </c>
      <c r="G174">
        <f t="shared" si="14"/>
        <v>1580</v>
      </c>
      <c r="H174">
        <v>9.81</v>
      </c>
      <c r="I174" s="10">
        <v>0</v>
      </c>
      <c r="J174" s="10">
        <v>0</v>
      </c>
      <c r="K174">
        <f t="shared" si="15"/>
        <v>-15.8</v>
      </c>
      <c r="L174">
        <v>1.4999999999999999E-2</v>
      </c>
      <c r="M174">
        <f t="shared" si="16"/>
        <v>365.20543359083308</v>
      </c>
      <c r="N174">
        <v>1.204</v>
      </c>
      <c r="O174">
        <v>1.52</v>
      </c>
      <c r="P174">
        <v>2.52</v>
      </c>
      <c r="Q174">
        <f t="shared" si="17"/>
        <v>12.305555555555555</v>
      </c>
      <c r="R174">
        <f t="shared" si="18"/>
        <v>349.17494297777773</v>
      </c>
      <c r="S174">
        <f t="shared" si="19"/>
        <v>698.58037656861086</v>
      </c>
      <c r="T174" s="11">
        <f t="shared" si="20"/>
        <v>8.5964196338859615</v>
      </c>
      <c r="U174">
        <v>0.26834999999999998</v>
      </c>
      <c r="V174">
        <f>Table5[[#This Row],[Total force ]]*Table5[[#This Row],[Tyre radius]]</f>
        <v>187.46404405218672</v>
      </c>
      <c r="W174">
        <v>8</v>
      </c>
      <c r="X174">
        <v>0.92</v>
      </c>
      <c r="Y174">
        <f>Table5[[#This Row],[Wheel torque]]/Table5[[#This Row],[Final drive ratio ]]/Table5[[#This Row],[Overall efficiency of enery conversion ]]</f>
        <v>25.470658159264499</v>
      </c>
      <c r="Z174">
        <f>(Table5[[#This Row],[Vehicle speed in m/s]]*60)/(2*3.14*Table5[[#This Row],[Tyre radius]])</f>
        <v>438.11813722057855</v>
      </c>
      <c r="AA174">
        <f>Table5[[#This Row],[Wheel speed]]*Table5[[#This Row],[Final drive ratio ]]</f>
        <v>3504.9450977646284</v>
      </c>
      <c r="AB174" s="11">
        <f>(2*3.14*Table5[[#This Row],[Motor speed]]*Table5[[#This Row],[Motor torque]])/(60*1000)/Table5[[#This Row],[Overall efficiency of enery conversion ]]</f>
        <v>10.15645041810723</v>
      </c>
      <c r="AC174">
        <v>430</v>
      </c>
      <c r="AD174" s="20">
        <f>Table5[[#This Row],[Total elapsed time]]-B173</f>
        <v>1</v>
      </c>
      <c r="AE174" s="20">
        <f>(Table5[[#This Row],[Motor power]]*1000)*Table5[[#This Row],[Acceleration delT 1 second ]]</f>
        <v>10156.45041810723</v>
      </c>
      <c r="AF174" s="20">
        <f>Table5[[#This Row],[Etotal]]/3600</f>
        <v>2.8212362272520082</v>
      </c>
      <c r="AG174" s="21">
        <f>Table5[[#This Row],[Average energy consumption]]/96</f>
        <v>2.938787736720842E-2</v>
      </c>
      <c r="AH174" s="20"/>
      <c r="AI174" s="20"/>
    </row>
    <row r="175" spans="2:35">
      <c r="B175" s="14">
        <v>172</v>
      </c>
      <c r="C175" s="7">
        <v>44.3</v>
      </c>
      <c r="D175" s="9">
        <v>0</v>
      </c>
      <c r="E175">
        <v>1500</v>
      </c>
      <c r="F175">
        <v>80</v>
      </c>
      <c r="G175">
        <f t="shared" si="14"/>
        <v>1580</v>
      </c>
      <c r="H175">
        <v>9.81</v>
      </c>
      <c r="I175" s="10">
        <v>0</v>
      </c>
      <c r="J175" s="10">
        <v>0</v>
      </c>
      <c r="K175">
        <f t="shared" si="15"/>
        <v>0</v>
      </c>
      <c r="L175">
        <v>1.4999999999999999E-2</v>
      </c>
      <c r="M175">
        <f t="shared" si="16"/>
        <v>365.20543359083308</v>
      </c>
      <c r="N175">
        <v>1.204</v>
      </c>
      <c r="O175">
        <v>1.52</v>
      </c>
      <c r="P175">
        <v>2.52</v>
      </c>
      <c r="Q175">
        <f t="shared" si="17"/>
        <v>12.305555555555555</v>
      </c>
      <c r="R175">
        <f t="shared" si="18"/>
        <v>349.17494297777773</v>
      </c>
      <c r="S175">
        <f t="shared" si="19"/>
        <v>714.38037656861081</v>
      </c>
      <c r="T175" s="11">
        <f t="shared" si="20"/>
        <v>8.790847411663739</v>
      </c>
      <c r="U175">
        <v>0.26834999999999998</v>
      </c>
      <c r="V175">
        <f>Table5[[#This Row],[Total force ]]*Table5[[#This Row],[Tyre radius]]</f>
        <v>191.70397405218671</v>
      </c>
      <c r="W175">
        <v>8</v>
      </c>
      <c r="X175">
        <v>0.92</v>
      </c>
      <c r="Y175">
        <f>Table5[[#This Row],[Wheel torque]]/Table5[[#This Row],[Final drive ratio ]]/Table5[[#This Row],[Overall efficiency of enery conversion ]]</f>
        <v>26.04673560491667</v>
      </c>
      <c r="Z175">
        <f>(Table5[[#This Row],[Vehicle speed in m/s]]*60)/(2*3.14*Table5[[#This Row],[Tyre radius]])</f>
        <v>438.11813722057855</v>
      </c>
      <c r="AA175">
        <f>Table5[[#This Row],[Wheel speed]]*Table5[[#This Row],[Final drive ratio ]]</f>
        <v>3504.9450977646284</v>
      </c>
      <c r="AB175" s="11">
        <f>(2*3.14*Table5[[#This Row],[Motor speed]]*Table5[[#This Row],[Motor torque]])/(60*1000)/Table5[[#This Row],[Overall efficiency of enery conversion ]]</f>
        <v>10.38616187578419</v>
      </c>
      <c r="AC175">
        <v>430</v>
      </c>
      <c r="AD175" s="20">
        <f>Table5[[#This Row],[Total elapsed time]]-B174</f>
        <v>1</v>
      </c>
      <c r="AE175" s="20">
        <f>(Table5[[#This Row],[Motor power]]*1000)*Table5[[#This Row],[Acceleration delT 1 second ]]</f>
        <v>10386.16187578419</v>
      </c>
      <c r="AF175" s="20">
        <f>Table5[[#This Row],[Etotal]]/3600</f>
        <v>2.8850449654956081</v>
      </c>
      <c r="AG175" s="21">
        <f>Table5[[#This Row],[Average energy consumption]]/96</f>
        <v>3.0052551723912583E-2</v>
      </c>
      <c r="AH175" s="20"/>
      <c r="AI175" s="20"/>
    </row>
    <row r="176" spans="2:35">
      <c r="B176" s="14">
        <v>173</v>
      </c>
      <c r="C176" s="7">
        <v>44.3</v>
      </c>
      <c r="D176" s="9">
        <v>-0.01</v>
      </c>
      <c r="E176">
        <v>1500</v>
      </c>
      <c r="F176">
        <v>80</v>
      </c>
      <c r="G176">
        <f t="shared" si="14"/>
        <v>1580</v>
      </c>
      <c r="H176">
        <v>9.81</v>
      </c>
      <c r="I176" s="10">
        <v>0</v>
      </c>
      <c r="J176" s="10">
        <v>0</v>
      </c>
      <c r="K176">
        <f t="shared" si="15"/>
        <v>-15.8</v>
      </c>
      <c r="L176">
        <v>1.4999999999999999E-2</v>
      </c>
      <c r="M176">
        <f t="shared" si="16"/>
        <v>365.20543359083308</v>
      </c>
      <c r="N176">
        <v>1.204</v>
      </c>
      <c r="O176">
        <v>1.52</v>
      </c>
      <c r="P176">
        <v>2.52</v>
      </c>
      <c r="Q176">
        <f t="shared" si="17"/>
        <v>12.305555555555555</v>
      </c>
      <c r="R176">
        <f t="shared" si="18"/>
        <v>349.17494297777773</v>
      </c>
      <c r="S176">
        <f t="shared" si="19"/>
        <v>698.58037656861086</v>
      </c>
      <c r="T176" s="11">
        <f t="shared" si="20"/>
        <v>8.5964196338859615</v>
      </c>
      <c r="U176">
        <v>0.26834999999999998</v>
      </c>
      <c r="V176">
        <f>Table5[[#This Row],[Total force ]]*Table5[[#This Row],[Tyre radius]]</f>
        <v>187.46404405218672</v>
      </c>
      <c r="W176">
        <v>8</v>
      </c>
      <c r="X176">
        <v>0.92</v>
      </c>
      <c r="Y176">
        <f>Table5[[#This Row],[Wheel torque]]/Table5[[#This Row],[Final drive ratio ]]/Table5[[#This Row],[Overall efficiency of enery conversion ]]</f>
        <v>25.470658159264499</v>
      </c>
      <c r="Z176">
        <f>(Table5[[#This Row],[Vehicle speed in m/s]]*60)/(2*3.14*Table5[[#This Row],[Tyre radius]])</f>
        <v>438.11813722057855</v>
      </c>
      <c r="AA176">
        <f>Table5[[#This Row],[Wheel speed]]*Table5[[#This Row],[Final drive ratio ]]</f>
        <v>3504.9450977646284</v>
      </c>
      <c r="AB176" s="11">
        <f>(2*3.14*Table5[[#This Row],[Motor speed]]*Table5[[#This Row],[Motor torque]])/(60*1000)/Table5[[#This Row],[Overall efficiency of enery conversion ]]</f>
        <v>10.15645041810723</v>
      </c>
      <c r="AC176">
        <v>430</v>
      </c>
      <c r="AD176" s="20">
        <f>Table5[[#This Row],[Total elapsed time]]-B175</f>
        <v>1</v>
      </c>
      <c r="AE176" s="20">
        <f>(Table5[[#This Row],[Motor power]]*1000)*Table5[[#This Row],[Acceleration delT 1 second ]]</f>
        <v>10156.45041810723</v>
      </c>
      <c r="AF176" s="20">
        <f>Table5[[#This Row],[Etotal]]/3600</f>
        <v>2.8212362272520082</v>
      </c>
      <c r="AG176" s="21">
        <f>Table5[[#This Row],[Average energy consumption]]/96</f>
        <v>2.938787736720842E-2</v>
      </c>
      <c r="AH176" s="20"/>
      <c r="AI176" s="20"/>
    </row>
    <row r="177" spans="2:35">
      <c r="B177" s="14">
        <v>174</v>
      </c>
      <c r="C177" s="7">
        <v>44.2</v>
      </c>
      <c r="D177" s="9">
        <v>-0.03</v>
      </c>
      <c r="E177">
        <v>1500</v>
      </c>
      <c r="F177">
        <v>80</v>
      </c>
      <c r="G177">
        <f t="shared" si="14"/>
        <v>1580</v>
      </c>
      <c r="H177">
        <v>9.81</v>
      </c>
      <c r="I177" s="10">
        <v>0</v>
      </c>
      <c r="J177" s="10">
        <v>0</v>
      </c>
      <c r="K177">
        <f t="shared" si="15"/>
        <v>-47.4</v>
      </c>
      <c r="L177">
        <v>1.4999999999999999E-2</v>
      </c>
      <c r="M177">
        <f t="shared" si="16"/>
        <v>365.20543359083308</v>
      </c>
      <c r="N177">
        <v>1.204</v>
      </c>
      <c r="O177">
        <v>1.52</v>
      </c>
      <c r="P177">
        <v>2.52</v>
      </c>
      <c r="Q177">
        <f t="shared" si="17"/>
        <v>12.277777777777779</v>
      </c>
      <c r="R177">
        <f t="shared" si="18"/>
        <v>347.6003116444445</v>
      </c>
      <c r="S177">
        <f t="shared" si="19"/>
        <v>665.40574523527755</v>
      </c>
      <c r="T177" s="11">
        <f t="shared" si="20"/>
        <v>8.1697038720553525</v>
      </c>
      <c r="U177">
        <v>0.26834999999999998</v>
      </c>
      <c r="V177">
        <f>Table5[[#This Row],[Total force ]]*Table5[[#This Row],[Tyre radius]]</f>
        <v>178.56163173388671</v>
      </c>
      <c r="W177">
        <v>8</v>
      </c>
      <c r="X177">
        <v>0.92</v>
      </c>
      <c r="Y177">
        <f>Table5[[#This Row],[Wheel torque]]/Table5[[#This Row],[Final drive ratio ]]/Table5[[#This Row],[Overall efficiency of enery conversion ]]</f>
        <v>24.26109126819113</v>
      </c>
      <c r="Z177">
        <f>(Table5[[#This Row],[Vehicle speed in m/s]]*60)/(2*3.14*Table5[[#This Row],[Tyre radius]])</f>
        <v>437.12915722685267</v>
      </c>
      <c r="AA177">
        <f>Table5[[#This Row],[Wheel speed]]*Table5[[#This Row],[Final drive ratio ]]</f>
        <v>3497.0332578148214</v>
      </c>
      <c r="AB177" s="11">
        <f>(2*3.14*Table5[[#This Row],[Motor speed]]*Table5[[#This Row],[Motor torque]])/(60*1000)/Table5[[#This Row],[Overall efficiency of enery conversion ]]</f>
        <v>9.6522966352260777</v>
      </c>
      <c r="AC177">
        <v>430</v>
      </c>
      <c r="AD177" s="20">
        <f>Table5[[#This Row],[Total elapsed time]]-B176</f>
        <v>1</v>
      </c>
      <c r="AE177" s="20">
        <f>(Table5[[#This Row],[Motor power]]*1000)*Table5[[#This Row],[Acceleration delT 1 second ]]</f>
        <v>9652.2966352260773</v>
      </c>
      <c r="AF177" s="20">
        <f>Table5[[#This Row],[Etotal]]/3600</f>
        <v>2.6811935097850217</v>
      </c>
      <c r="AG177" s="21">
        <f>Table5[[#This Row],[Average energy consumption]]/96</f>
        <v>2.7929099060260643E-2</v>
      </c>
      <c r="AH177" s="20"/>
      <c r="AI177" s="20"/>
    </row>
    <row r="178" spans="2:35">
      <c r="B178" s="14">
        <v>175</v>
      </c>
      <c r="C178" s="7">
        <v>44.1</v>
      </c>
      <c r="D178" s="9">
        <v>-0.03</v>
      </c>
      <c r="E178">
        <v>1500</v>
      </c>
      <c r="F178">
        <v>80</v>
      </c>
      <c r="G178">
        <f t="shared" si="14"/>
        <v>1580</v>
      </c>
      <c r="H178">
        <v>9.81</v>
      </c>
      <c r="I178" s="10">
        <v>0</v>
      </c>
      <c r="J178" s="10">
        <v>0</v>
      </c>
      <c r="K178">
        <f t="shared" si="15"/>
        <v>-47.4</v>
      </c>
      <c r="L178">
        <v>1.4999999999999999E-2</v>
      </c>
      <c r="M178">
        <f t="shared" si="16"/>
        <v>365.20543359083308</v>
      </c>
      <c r="N178">
        <v>1.204</v>
      </c>
      <c r="O178">
        <v>1.52</v>
      </c>
      <c r="P178">
        <v>2.52</v>
      </c>
      <c r="Q178">
        <f t="shared" si="17"/>
        <v>12.250000000000002</v>
      </c>
      <c r="R178">
        <f t="shared" si="18"/>
        <v>346.02923880000014</v>
      </c>
      <c r="S178">
        <f t="shared" si="19"/>
        <v>663.83467239083325</v>
      </c>
      <c r="T178" s="11">
        <f t="shared" si="20"/>
        <v>8.1319747367877078</v>
      </c>
      <c r="U178">
        <v>0.26834999999999998</v>
      </c>
      <c r="V178">
        <f>Table5[[#This Row],[Total force ]]*Table5[[#This Row],[Tyre radius]]</f>
        <v>178.14003433608008</v>
      </c>
      <c r="W178">
        <v>8</v>
      </c>
      <c r="X178">
        <v>0.92</v>
      </c>
      <c r="Y178">
        <f>Table5[[#This Row],[Wheel torque]]/Table5[[#This Row],[Final drive ratio ]]/Table5[[#This Row],[Overall efficiency of enery conversion ]]</f>
        <v>24.203809013054357</v>
      </c>
      <c r="Z178">
        <f>(Table5[[#This Row],[Vehicle speed in m/s]]*60)/(2*3.14*Table5[[#This Row],[Tyre radius]])</f>
        <v>436.14017723312679</v>
      </c>
      <c r="AA178">
        <f>Table5[[#This Row],[Wheel speed]]*Table5[[#This Row],[Final drive ratio ]]</f>
        <v>3489.1214178650143</v>
      </c>
      <c r="AB178" s="11">
        <f>(2*3.14*Table5[[#This Row],[Motor speed]]*Table5[[#This Row],[Motor torque]])/(60*1000)/Table5[[#This Row],[Overall efficiency of enery conversion ]]</f>
        <v>9.6077206247491791</v>
      </c>
      <c r="AC178">
        <v>430</v>
      </c>
      <c r="AD178" s="20">
        <f>Table5[[#This Row],[Total elapsed time]]-B177</f>
        <v>1</v>
      </c>
      <c r="AE178" s="20">
        <f>(Table5[[#This Row],[Motor power]]*1000)*Table5[[#This Row],[Acceleration delT 1 second ]]</f>
        <v>9607.7206247491795</v>
      </c>
      <c r="AF178" s="20">
        <f>Table5[[#This Row],[Etotal]]/3600</f>
        <v>2.6688112846525498</v>
      </c>
      <c r="AG178" s="21">
        <f>Table5[[#This Row],[Average energy consumption]]/96</f>
        <v>2.7800117548464062E-2</v>
      </c>
      <c r="AH178" s="20"/>
      <c r="AI178" s="20"/>
    </row>
    <row r="179" spans="2:35">
      <c r="B179" s="14">
        <v>176</v>
      </c>
      <c r="C179" s="7">
        <v>44</v>
      </c>
      <c r="D179" s="9">
        <v>-0.03</v>
      </c>
      <c r="E179">
        <v>1500</v>
      </c>
      <c r="F179">
        <v>80</v>
      </c>
      <c r="G179">
        <f t="shared" si="14"/>
        <v>1580</v>
      </c>
      <c r="H179">
        <v>9.81</v>
      </c>
      <c r="I179" s="10">
        <v>0</v>
      </c>
      <c r="J179" s="10">
        <v>0</v>
      </c>
      <c r="K179">
        <f t="shared" si="15"/>
        <v>-47.4</v>
      </c>
      <c r="L179">
        <v>1.4999999999999999E-2</v>
      </c>
      <c r="M179">
        <f t="shared" si="16"/>
        <v>365.20543359083308</v>
      </c>
      <c r="N179">
        <v>1.204</v>
      </c>
      <c r="O179">
        <v>1.52</v>
      </c>
      <c r="P179">
        <v>2.52</v>
      </c>
      <c r="Q179">
        <f t="shared" si="17"/>
        <v>12.222222222222223</v>
      </c>
      <c r="R179">
        <f t="shared" si="18"/>
        <v>344.46172444444454</v>
      </c>
      <c r="S179">
        <f t="shared" si="19"/>
        <v>662.2671580352777</v>
      </c>
      <c r="T179" s="11">
        <f t="shared" si="20"/>
        <v>8.0943763759867284</v>
      </c>
      <c r="U179">
        <v>0.26834999999999998</v>
      </c>
      <c r="V179">
        <f>Table5[[#This Row],[Total force ]]*Table5[[#This Row],[Tyre radius]]</f>
        <v>177.71939185876676</v>
      </c>
      <c r="W179">
        <v>8</v>
      </c>
      <c r="X179">
        <v>0.92</v>
      </c>
      <c r="Y179">
        <f>Table5[[#This Row],[Wheel torque]]/Table5[[#This Row],[Final drive ratio ]]/Table5[[#This Row],[Overall efficiency of enery conversion ]]</f>
        <v>24.146656502549831</v>
      </c>
      <c r="Z179">
        <f>(Table5[[#This Row],[Vehicle speed in m/s]]*60)/(2*3.14*Table5[[#This Row],[Tyre radius]])</f>
        <v>435.1511972394008</v>
      </c>
      <c r="AA179">
        <f>Table5[[#This Row],[Wheel speed]]*Table5[[#This Row],[Final drive ratio ]]</f>
        <v>3481.2095779152064</v>
      </c>
      <c r="AB179" s="11">
        <f>(2*3.14*Table5[[#This Row],[Motor speed]]*Table5[[#This Row],[Motor torque]])/(60*1000)/Table5[[#This Row],[Overall efficiency of enery conversion ]]</f>
        <v>9.5632991209673044</v>
      </c>
      <c r="AC179">
        <v>430</v>
      </c>
      <c r="AD179" s="20">
        <f>Table5[[#This Row],[Total elapsed time]]-B178</f>
        <v>1</v>
      </c>
      <c r="AE179" s="20">
        <f>(Table5[[#This Row],[Motor power]]*1000)*Table5[[#This Row],[Acceleration delT 1 second ]]</f>
        <v>9563.2991209673037</v>
      </c>
      <c r="AF179" s="20">
        <f>Table5[[#This Row],[Etotal]]/3600</f>
        <v>2.6564719780464734</v>
      </c>
      <c r="AG179" s="21">
        <f>Table5[[#This Row],[Average energy consumption]]/96</f>
        <v>2.7671583104650763E-2</v>
      </c>
      <c r="AH179" s="20"/>
      <c r="AI179" s="20"/>
    </row>
    <row r="180" spans="2:35">
      <c r="B180" s="14">
        <v>177</v>
      </c>
      <c r="C180" s="7">
        <v>43.9</v>
      </c>
      <c r="D180" s="9">
        <v>-0.03</v>
      </c>
      <c r="E180">
        <v>1500</v>
      </c>
      <c r="F180">
        <v>80</v>
      </c>
      <c r="G180">
        <f t="shared" si="14"/>
        <v>1580</v>
      </c>
      <c r="H180">
        <v>9.81</v>
      </c>
      <c r="I180" s="10">
        <v>0</v>
      </c>
      <c r="J180" s="10">
        <v>0</v>
      </c>
      <c r="K180">
        <f t="shared" si="15"/>
        <v>-47.4</v>
      </c>
      <c r="L180">
        <v>1.4999999999999999E-2</v>
      </c>
      <c r="M180">
        <f t="shared" si="16"/>
        <v>365.20543359083308</v>
      </c>
      <c r="N180">
        <v>1.204</v>
      </c>
      <c r="O180">
        <v>1.52</v>
      </c>
      <c r="P180">
        <v>2.52</v>
      </c>
      <c r="Q180">
        <f t="shared" si="17"/>
        <v>12.194444444444445</v>
      </c>
      <c r="R180">
        <f t="shared" si="18"/>
        <v>342.89776857777781</v>
      </c>
      <c r="S180">
        <f t="shared" si="19"/>
        <v>660.70320216861091</v>
      </c>
      <c r="T180" s="11">
        <f t="shared" si="20"/>
        <v>8.0569084931116723</v>
      </c>
      <c r="U180">
        <v>0.26834999999999998</v>
      </c>
      <c r="V180">
        <f>Table5[[#This Row],[Total force ]]*Table5[[#This Row],[Tyre radius]]</f>
        <v>177.29970430194672</v>
      </c>
      <c r="W180">
        <v>8</v>
      </c>
      <c r="X180">
        <v>0.92</v>
      </c>
      <c r="Y180">
        <f>Table5[[#This Row],[Wheel torque]]/Table5[[#This Row],[Final drive ratio ]]/Table5[[#This Row],[Overall efficiency of enery conversion ]]</f>
        <v>24.089633736677541</v>
      </c>
      <c r="Z180">
        <f>(Table5[[#This Row],[Vehicle speed in m/s]]*60)/(2*3.14*Table5[[#This Row],[Tyre radius]])</f>
        <v>434.16221724567487</v>
      </c>
      <c r="AA180">
        <f>Table5[[#This Row],[Wheel speed]]*Table5[[#This Row],[Final drive ratio ]]</f>
        <v>3473.2977379653989</v>
      </c>
      <c r="AB180" s="11">
        <f>(2*3.14*Table5[[#This Row],[Motor speed]]*Table5[[#This Row],[Motor torque]])/(60*1000)/Table5[[#This Row],[Overall efficiency of enery conversion ]]</f>
        <v>9.5190317735251302</v>
      </c>
      <c r="AC180">
        <v>430</v>
      </c>
      <c r="AD180" s="20">
        <f>Table5[[#This Row],[Total elapsed time]]-B179</f>
        <v>1</v>
      </c>
      <c r="AE180" s="20">
        <f>(Table5[[#This Row],[Motor power]]*1000)*Table5[[#This Row],[Acceleration delT 1 second ]]</f>
        <v>9519.0317735251301</v>
      </c>
      <c r="AF180" s="20">
        <f>Table5[[#This Row],[Etotal]]/3600</f>
        <v>2.6441754926458696</v>
      </c>
      <c r="AG180" s="21">
        <f>Table5[[#This Row],[Average energy consumption]]/96</f>
        <v>2.754349471506114E-2</v>
      </c>
      <c r="AH180" s="20"/>
      <c r="AI180" s="20"/>
    </row>
    <row r="181" spans="2:35">
      <c r="B181" s="14">
        <v>178</v>
      </c>
      <c r="C181" s="7">
        <v>43.8</v>
      </c>
      <c r="D181" s="9">
        <v>-0.03</v>
      </c>
      <c r="E181">
        <v>1500</v>
      </c>
      <c r="F181">
        <v>80</v>
      </c>
      <c r="G181">
        <f t="shared" si="14"/>
        <v>1580</v>
      </c>
      <c r="H181">
        <v>9.81</v>
      </c>
      <c r="I181" s="10">
        <v>0</v>
      </c>
      <c r="J181" s="10">
        <v>0</v>
      </c>
      <c r="K181">
        <f t="shared" si="15"/>
        <v>-47.4</v>
      </c>
      <c r="L181">
        <v>1.4999999999999999E-2</v>
      </c>
      <c r="M181">
        <f t="shared" si="16"/>
        <v>365.20543359083308</v>
      </c>
      <c r="N181">
        <v>1.204</v>
      </c>
      <c r="O181">
        <v>1.52</v>
      </c>
      <c r="P181">
        <v>2.52</v>
      </c>
      <c r="Q181">
        <f t="shared" si="17"/>
        <v>12.166666666666666</v>
      </c>
      <c r="R181">
        <f t="shared" si="18"/>
        <v>341.33737119999995</v>
      </c>
      <c r="S181">
        <f t="shared" si="19"/>
        <v>659.14280479083311</v>
      </c>
      <c r="T181" s="11">
        <f t="shared" si="20"/>
        <v>8.0195707916218026</v>
      </c>
      <c r="U181">
        <v>0.26834999999999998</v>
      </c>
      <c r="V181">
        <f>Table5[[#This Row],[Total force ]]*Table5[[#This Row],[Tyre radius]]</f>
        <v>176.88097166562005</v>
      </c>
      <c r="W181">
        <v>8</v>
      </c>
      <c r="X181">
        <v>0.92</v>
      </c>
      <c r="Y181">
        <f>Table5[[#This Row],[Wheel torque]]/Table5[[#This Row],[Final drive ratio ]]/Table5[[#This Row],[Overall efficiency of enery conversion ]]</f>
        <v>24.032740715437505</v>
      </c>
      <c r="Z181">
        <f>(Table5[[#This Row],[Vehicle speed in m/s]]*60)/(2*3.14*Table5[[#This Row],[Tyre radius]])</f>
        <v>433.17323725194899</v>
      </c>
      <c r="AA181">
        <f>Table5[[#This Row],[Wheel speed]]*Table5[[#This Row],[Final drive ratio ]]</f>
        <v>3465.3858980155919</v>
      </c>
      <c r="AB181" s="11">
        <f>(2*3.14*Table5[[#This Row],[Motor speed]]*Table5[[#This Row],[Motor torque]])/(60*1000)/Table5[[#This Row],[Overall efficiency of enery conversion ]]</f>
        <v>9.4749182320673455</v>
      </c>
      <c r="AC181">
        <v>430</v>
      </c>
      <c r="AD181" s="20">
        <f>Table5[[#This Row],[Total elapsed time]]-B180</f>
        <v>1</v>
      </c>
      <c r="AE181" s="20">
        <f>(Table5[[#This Row],[Motor power]]*1000)*Table5[[#This Row],[Acceleration delT 1 second ]]</f>
        <v>9474.9182320673463</v>
      </c>
      <c r="AF181" s="20">
        <f>Table5[[#This Row],[Etotal]]/3600</f>
        <v>2.6319217311298182</v>
      </c>
      <c r="AG181" s="21">
        <f>Table5[[#This Row],[Average energy consumption]]/96</f>
        <v>2.7415851365935606E-2</v>
      </c>
      <c r="AH181" s="20"/>
      <c r="AI181" s="20"/>
    </row>
    <row r="182" spans="2:35">
      <c r="B182" s="14">
        <v>179</v>
      </c>
      <c r="C182" s="7">
        <v>43.7</v>
      </c>
      <c r="D182" s="9">
        <v>-0.04</v>
      </c>
      <c r="E182">
        <v>1500</v>
      </c>
      <c r="F182">
        <v>80</v>
      </c>
      <c r="G182">
        <f t="shared" si="14"/>
        <v>1580</v>
      </c>
      <c r="H182">
        <v>9.81</v>
      </c>
      <c r="I182" s="10">
        <v>0</v>
      </c>
      <c r="J182" s="10">
        <v>0</v>
      </c>
      <c r="K182">
        <f t="shared" si="15"/>
        <v>-63.2</v>
      </c>
      <c r="L182">
        <v>1.4999999999999999E-2</v>
      </c>
      <c r="M182">
        <f t="shared" si="16"/>
        <v>365.20543359083308</v>
      </c>
      <c r="N182">
        <v>1.204</v>
      </c>
      <c r="O182">
        <v>1.52</v>
      </c>
      <c r="P182">
        <v>2.52</v>
      </c>
      <c r="Q182">
        <f t="shared" si="17"/>
        <v>12.138888888888891</v>
      </c>
      <c r="R182">
        <f t="shared" si="18"/>
        <v>339.78053231111124</v>
      </c>
      <c r="S182">
        <f t="shared" si="19"/>
        <v>641.78596590194434</v>
      </c>
      <c r="T182" s="11">
        <f t="shared" si="20"/>
        <v>7.790568530531937</v>
      </c>
      <c r="U182">
        <v>0.26834999999999998</v>
      </c>
      <c r="V182">
        <f>Table5[[#This Row],[Total force ]]*Table5[[#This Row],[Tyre radius]]</f>
        <v>172.22326394978674</v>
      </c>
      <c r="W182">
        <v>8</v>
      </c>
      <c r="X182">
        <v>0.92</v>
      </c>
      <c r="Y182">
        <f>Table5[[#This Row],[Wheel torque]]/Table5[[#This Row],[Final drive ratio ]]/Table5[[#This Row],[Overall efficiency of enery conversion ]]</f>
        <v>23.399899993177545</v>
      </c>
      <c r="Z182">
        <f>(Table5[[#This Row],[Vehicle speed in m/s]]*60)/(2*3.14*Table5[[#This Row],[Tyre radius]])</f>
        <v>432.18425725822317</v>
      </c>
      <c r="AA182">
        <f>Table5[[#This Row],[Wheel speed]]*Table5[[#This Row],[Final drive ratio ]]</f>
        <v>3457.4740580657854</v>
      </c>
      <c r="AB182" s="11">
        <f>(2*3.14*Table5[[#This Row],[Motor speed]]*Table5[[#This Row],[Motor torque]])/(60*1000)/Table5[[#This Row],[Overall efficiency of enery conversion ]]</f>
        <v>9.204357904692742</v>
      </c>
      <c r="AC182">
        <v>430</v>
      </c>
      <c r="AD182" s="20">
        <f>Table5[[#This Row],[Total elapsed time]]-B181</f>
        <v>1</v>
      </c>
      <c r="AE182" s="20">
        <f>(Table5[[#This Row],[Motor power]]*1000)*Table5[[#This Row],[Acceleration delT 1 second ]]</f>
        <v>9204.3579046927425</v>
      </c>
      <c r="AF182" s="20">
        <f>Table5[[#This Row],[Etotal]]/3600</f>
        <v>2.5567660846368727</v>
      </c>
      <c r="AG182" s="21">
        <f>Table5[[#This Row],[Average energy consumption]]/96</f>
        <v>2.6632980048300756E-2</v>
      </c>
      <c r="AH182" s="20"/>
      <c r="AI182" s="20"/>
    </row>
    <row r="183" spans="2:35">
      <c r="B183" s="14">
        <v>180</v>
      </c>
      <c r="C183" s="7">
        <v>43.5</v>
      </c>
      <c r="D183" s="9">
        <v>-0.04</v>
      </c>
      <c r="E183">
        <v>1500</v>
      </c>
      <c r="F183">
        <v>80</v>
      </c>
      <c r="G183">
        <f t="shared" si="14"/>
        <v>1580</v>
      </c>
      <c r="H183">
        <v>9.81</v>
      </c>
      <c r="I183" s="10">
        <v>0</v>
      </c>
      <c r="J183" s="10">
        <v>0</v>
      </c>
      <c r="K183">
        <f t="shared" si="15"/>
        <v>-63.2</v>
      </c>
      <c r="L183">
        <v>1.4999999999999999E-2</v>
      </c>
      <c r="M183">
        <f t="shared" si="16"/>
        <v>365.20543359083308</v>
      </c>
      <c r="N183">
        <v>1.204</v>
      </c>
      <c r="O183">
        <v>1.52</v>
      </c>
      <c r="P183">
        <v>2.52</v>
      </c>
      <c r="Q183">
        <f t="shared" si="17"/>
        <v>12.083333333333334</v>
      </c>
      <c r="R183">
        <f t="shared" si="18"/>
        <v>336.67753000000005</v>
      </c>
      <c r="S183">
        <f t="shared" si="19"/>
        <v>638.68296359083308</v>
      </c>
      <c r="T183" s="11">
        <f t="shared" si="20"/>
        <v>7.7174191433892334</v>
      </c>
      <c r="U183">
        <v>0.26834999999999998</v>
      </c>
      <c r="V183">
        <f>Table5[[#This Row],[Total force ]]*Table5[[#This Row],[Tyre radius]]</f>
        <v>171.39057327960003</v>
      </c>
      <c r="W183">
        <v>8</v>
      </c>
      <c r="X183">
        <v>0.92</v>
      </c>
      <c r="Y183">
        <f>Table5[[#This Row],[Wheel torque]]/Table5[[#This Row],[Final drive ratio ]]/Table5[[#This Row],[Overall efficiency of enery conversion ]]</f>
        <v>23.2867626738587</v>
      </c>
      <c r="Z183">
        <f>(Table5[[#This Row],[Vehicle speed in m/s]]*60)/(2*3.14*Table5[[#This Row],[Tyre radius]])</f>
        <v>430.20629727077124</v>
      </c>
      <c r="AA183">
        <f>Table5[[#This Row],[Wheel speed]]*Table5[[#This Row],[Final drive ratio ]]</f>
        <v>3441.65037816617</v>
      </c>
      <c r="AB183" s="11">
        <f>(2*3.14*Table5[[#This Row],[Motor speed]]*Table5[[#This Row],[Motor torque]])/(60*1000)/Table5[[#This Row],[Overall efficiency of enery conversion ]]</f>
        <v>9.1179337705449335</v>
      </c>
      <c r="AC183">
        <v>430</v>
      </c>
      <c r="AD183" s="20">
        <f>Table5[[#This Row],[Total elapsed time]]-B182</f>
        <v>1</v>
      </c>
      <c r="AE183" s="20">
        <f>(Table5[[#This Row],[Motor power]]*1000)*Table5[[#This Row],[Acceleration delT 1 second ]]</f>
        <v>9117.9337705449343</v>
      </c>
      <c r="AF183" s="20">
        <f>Table5[[#This Row],[Etotal]]/3600</f>
        <v>2.5327593807069264</v>
      </c>
      <c r="AG183" s="21">
        <f>Table5[[#This Row],[Average energy consumption]]/96</f>
        <v>2.638291021569715E-2</v>
      </c>
      <c r="AH183" s="20"/>
      <c r="AI183" s="20"/>
    </row>
    <row r="184" spans="2:35">
      <c r="B184" s="14">
        <v>181</v>
      </c>
      <c r="C184" s="7">
        <v>43.4</v>
      </c>
      <c r="D184" s="9">
        <v>-0.06</v>
      </c>
      <c r="E184">
        <v>1500</v>
      </c>
      <c r="F184">
        <v>80</v>
      </c>
      <c r="G184">
        <f t="shared" si="14"/>
        <v>1580</v>
      </c>
      <c r="H184">
        <v>9.81</v>
      </c>
      <c r="I184" s="10">
        <v>0</v>
      </c>
      <c r="J184" s="10">
        <v>0</v>
      </c>
      <c r="K184">
        <f t="shared" si="15"/>
        <v>-94.8</v>
      </c>
      <c r="L184">
        <v>1.4999999999999999E-2</v>
      </c>
      <c r="M184">
        <f t="shared" si="16"/>
        <v>365.20543359083308</v>
      </c>
      <c r="N184">
        <v>1.204</v>
      </c>
      <c r="O184">
        <v>1.52</v>
      </c>
      <c r="P184">
        <v>2.52</v>
      </c>
      <c r="Q184">
        <f t="shared" si="17"/>
        <v>12.055555555555555</v>
      </c>
      <c r="R184">
        <f t="shared" si="18"/>
        <v>335.13136657777778</v>
      </c>
      <c r="S184">
        <f t="shared" si="19"/>
        <v>605.53680016861085</v>
      </c>
      <c r="T184" s="11">
        <f t="shared" si="20"/>
        <v>7.3000825353660312</v>
      </c>
      <c r="U184">
        <v>0.26834999999999998</v>
      </c>
      <c r="V184">
        <f>Table5[[#This Row],[Total force ]]*Table5[[#This Row],[Tyre radius]]</f>
        <v>162.49580032524671</v>
      </c>
      <c r="W184">
        <v>8</v>
      </c>
      <c r="X184">
        <v>0.92</v>
      </c>
      <c r="Y184">
        <f>Table5[[#This Row],[Wheel torque]]/Table5[[#This Row],[Final drive ratio ]]/Table5[[#This Row],[Overall efficiency of enery conversion ]]</f>
        <v>22.078233739843302</v>
      </c>
      <c r="Z184">
        <f>(Table5[[#This Row],[Vehicle speed in m/s]]*60)/(2*3.14*Table5[[#This Row],[Tyre radius]])</f>
        <v>429.21731727704537</v>
      </c>
      <c r="AA184">
        <f>Table5[[#This Row],[Wheel speed]]*Table5[[#This Row],[Final drive ratio ]]</f>
        <v>3433.7385382163629</v>
      </c>
      <c r="AB184" s="11">
        <f>(2*3.14*Table5[[#This Row],[Motor speed]]*Table5[[#This Row],[Motor torque]])/(60*1000)/Table5[[#This Row],[Overall efficiency of enery conversion ]]</f>
        <v>8.6248612185326436</v>
      </c>
      <c r="AC184">
        <v>430</v>
      </c>
      <c r="AD184" s="20">
        <f>Table5[[#This Row],[Total elapsed time]]-B183</f>
        <v>1</v>
      </c>
      <c r="AE184" s="20">
        <f>(Table5[[#This Row],[Motor power]]*1000)*Table5[[#This Row],[Acceleration delT 1 second ]]</f>
        <v>8624.8612185326438</v>
      </c>
      <c r="AF184" s="20">
        <f>Table5[[#This Row],[Etotal]]/3600</f>
        <v>2.3957947829257344</v>
      </c>
      <c r="AG184" s="21">
        <f>Table5[[#This Row],[Average energy consumption]]/96</f>
        <v>2.4956195655476399E-2</v>
      </c>
      <c r="AH184" s="20"/>
      <c r="AI184" s="20"/>
    </row>
    <row r="185" spans="2:35">
      <c r="B185" s="14">
        <v>182</v>
      </c>
      <c r="C185" s="7">
        <v>43.1</v>
      </c>
      <c r="D185" s="9">
        <v>-7.0000000000000007E-2</v>
      </c>
      <c r="E185">
        <v>1500</v>
      </c>
      <c r="F185">
        <v>80</v>
      </c>
      <c r="G185">
        <f t="shared" si="14"/>
        <v>1580</v>
      </c>
      <c r="H185">
        <v>9.81</v>
      </c>
      <c r="I185" s="10">
        <v>0</v>
      </c>
      <c r="J185" s="10">
        <v>0</v>
      </c>
      <c r="K185">
        <f t="shared" si="15"/>
        <v>-110.60000000000001</v>
      </c>
      <c r="L185">
        <v>1.4999999999999999E-2</v>
      </c>
      <c r="M185">
        <f t="shared" si="16"/>
        <v>365.20543359083308</v>
      </c>
      <c r="N185">
        <v>1.204</v>
      </c>
      <c r="O185">
        <v>1.52</v>
      </c>
      <c r="P185">
        <v>2.52</v>
      </c>
      <c r="Q185">
        <f t="shared" si="17"/>
        <v>11.972222222222223</v>
      </c>
      <c r="R185">
        <f t="shared" si="18"/>
        <v>330.51422724444444</v>
      </c>
      <c r="S185">
        <f t="shared" si="19"/>
        <v>585.1196608352775</v>
      </c>
      <c r="T185" s="11">
        <f t="shared" si="20"/>
        <v>7.0051826061112399</v>
      </c>
      <c r="U185">
        <v>0.26834999999999998</v>
      </c>
      <c r="V185">
        <f>Table5[[#This Row],[Total force ]]*Table5[[#This Row],[Tyre radius]]</f>
        <v>157.01686098514671</v>
      </c>
      <c r="W185">
        <v>8</v>
      </c>
      <c r="X185">
        <v>0.92</v>
      </c>
      <c r="Y185">
        <f>Table5[[#This Row],[Wheel torque]]/Table5[[#This Row],[Final drive ratio ]]/Table5[[#This Row],[Overall efficiency of enery conversion ]]</f>
        <v>21.333812633851455</v>
      </c>
      <c r="Z185">
        <f>(Table5[[#This Row],[Vehicle speed in m/s]]*60)/(2*3.14*Table5[[#This Row],[Tyre radius]])</f>
        <v>426.25037729586762</v>
      </c>
      <c r="AA185">
        <f>Table5[[#This Row],[Wheel speed]]*Table5[[#This Row],[Final drive ratio ]]</f>
        <v>3410.003018366941</v>
      </c>
      <c r="AB185" s="11">
        <f>(2*3.14*Table5[[#This Row],[Motor speed]]*Table5[[#This Row],[Motor torque]])/(60*1000)/Table5[[#This Row],[Overall efficiency of enery conversion ]]</f>
        <v>8.2764444779197053</v>
      </c>
      <c r="AC185">
        <v>430</v>
      </c>
      <c r="AD185" s="20">
        <f>Table5[[#This Row],[Total elapsed time]]-B184</f>
        <v>1</v>
      </c>
      <c r="AE185" s="20">
        <f>(Table5[[#This Row],[Motor power]]*1000)*Table5[[#This Row],[Acceleration delT 1 second ]]</f>
        <v>8276.4444779197056</v>
      </c>
      <c r="AF185" s="20">
        <f>Table5[[#This Row],[Etotal]]/3600</f>
        <v>2.299012354977696</v>
      </c>
      <c r="AG185" s="21">
        <f>Table5[[#This Row],[Average energy consumption]]/96</f>
        <v>2.3948045364350998E-2</v>
      </c>
      <c r="AH185" s="20"/>
      <c r="AI185" s="20"/>
    </row>
    <row r="186" spans="2:35">
      <c r="B186" s="14">
        <v>183</v>
      </c>
      <c r="C186" s="7">
        <v>42.9</v>
      </c>
      <c r="D186" s="9">
        <v>-0.06</v>
      </c>
      <c r="E186">
        <v>1500</v>
      </c>
      <c r="F186">
        <v>80</v>
      </c>
      <c r="G186">
        <f t="shared" si="14"/>
        <v>1580</v>
      </c>
      <c r="H186">
        <v>9.81</v>
      </c>
      <c r="I186" s="10">
        <v>0</v>
      </c>
      <c r="J186" s="10">
        <v>0</v>
      </c>
      <c r="K186">
        <f t="shared" si="15"/>
        <v>-94.8</v>
      </c>
      <c r="L186">
        <v>1.4999999999999999E-2</v>
      </c>
      <c r="M186">
        <f t="shared" si="16"/>
        <v>365.20543359083308</v>
      </c>
      <c r="N186">
        <v>1.204</v>
      </c>
      <c r="O186">
        <v>1.52</v>
      </c>
      <c r="P186">
        <v>2.52</v>
      </c>
      <c r="Q186">
        <f t="shared" si="17"/>
        <v>11.916666666666666</v>
      </c>
      <c r="R186">
        <f t="shared" si="18"/>
        <v>327.45392679999992</v>
      </c>
      <c r="S186">
        <f t="shared" si="19"/>
        <v>597.85936039083299</v>
      </c>
      <c r="T186" s="11">
        <f t="shared" si="20"/>
        <v>7.1244907113240927</v>
      </c>
      <c r="U186">
        <v>0.26834999999999998</v>
      </c>
      <c r="V186">
        <f>Table5[[#This Row],[Total force ]]*Table5[[#This Row],[Tyre radius]]</f>
        <v>160.43555936088001</v>
      </c>
      <c r="W186">
        <v>8</v>
      </c>
      <c r="X186">
        <v>0.92</v>
      </c>
      <c r="Y186">
        <f>Table5[[#This Row],[Wheel torque]]/Table5[[#This Row],[Final drive ratio ]]/Table5[[#This Row],[Overall efficiency of enery conversion ]]</f>
        <v>21.798309695771739</v>
      </c>
      <c r="Z186">
        <f>(Table5[[#This Row],[Vehicle speed in m/s]]*60)/(2*3.14*Table5[[#This Row],[Tyre radius]])</f>
        <v>424.27241730841575</v>
      </c>
      <c r="AA186">
        <f>Table5[[#This Row],[Wheel speed]]*Table5[[#This Row],[Final drive ratio ]]</f>
        <v>3394.179338467326</v>
      </c>
      <c r="AB186" s="11">
        <f>(2*3.14*Table5[[#This Row],[Motor speed]]*Table5[[#This Row],[Motor torque]])/(60*1000)/Table5[[#This Row],[Overall efficiency of enery conversion ]]</f>
        <v>8.4174039595038881</v>
      </c>
      <c r="AC186">
        <v>430</v>
      </c>
      <c r="AD186" s="20">
        <f>Table5[[#This Row],[Total elapsed time]]-B185</f>
        <v>1</v>
      </c>
      <c r="AE186" s="20">
        <f>(Table5[[#This Row],[Motor power]]*1000)*Table5[[#This Row],[Acceleration delT 1 second ]]</f>
        <v>8417.4039595038885</v>
      </c>
      <c r="AF186" s="20">
        <f>Table5[[#This Row],[Etotal]]/3600</f>
        <v>2.338167766528858</v>
      </c>
      <c r="AG186" s="21">
        <f>Table5[[#This Row],[Average energy consumption]]/96</f>
        <v>2.4355914234675605E-2</v>
      </c>
      <c r="AH186" s="20"/>
      <c r="AI186" s="20"/>
    </row>
    <row r="187" spans="2:35">
      <c r="B187" s="14">
        <v>184</v>
      </c>
      <c r="C187" s="7">
        <v>42.7</v>
      </c>
      <c r="D187" s="9">
        <v>-0.06</v>
      </c>
      <c r="E187">
        <v>1500</v>
      </c>
      <c r="F187">
        <v>80</v>
      </c>
      <c r="G187">
        <f t="shared" si="14"/>
        <v>1580</v>
      </c>
      <c r="H187">
        <v>9.81</v>
      </c>
      <c r="I187" s="10">
        <v>0</v>
      </c>
      <c r="J187" s="10">
        <v>0</v>
      </c>
      <c r="K187">
        <f t="shared" si="15"/>
        <v>-94.8</v>
      </c>
      <c r="L187">
        <v>1.4999999999999999E-2</v>
      </c>
      <c r="M187">
        <f t="shared" si="16"/>
        <v>365.20543359083308</v>
      </c>
      <c r="N187">
        <v>1.204</v>
      </c>
      <c r="O187">
        <v>1.52</v>
      </c>
      <c r="P187">
        <v>2.52</v>
      </c>
      <c r="Q187">
        <f t="shared" si="17"/>
        <v>11.861111111111112</v>
      </c>
      <c r="R187">
        <f t="shared" si="18"/>
        <v>324.40786031111122</v>
      </c>
      <c r="S187">
        <f t="shared" si="19"/>
        <v>594.81329390194435</v>
      </c>
      <c r="T187" s="11">
        <f t="shared" si="20"/>
        <v>7.0551465693369515</v>
      </c>
      <c r="U187">
        <v>0.26834999999999998</v>
      </c>
      <c r="V187">
        <f>Table5[[#This Row],[Total force ]]*Table5[[#This Row],[Tyre radius]]</f>
        <v>159.61814741858674</v>
      </c>
      <c r="W187">
        <v>8</v>
      </c>
      <c r="X187">
        <v>0.92</v>
      </c>
      <c r="Y187">
        <f>Table5[[#This Row],[Wheel torque]]/Table5[[#This Row],[Final drive ratio ]]/Table5[[#This Row],[Overall efficiency of enery conversion ]]</f>
        <v>21.687248290568849</v>
      </c>
      <c r="Z187">
        <f>(Table5[[#This Row],[Vehicle speed in m/s]]*60)/(2*3.14*Table5[[#This Row],[Tyre radius]])</f>
        <v>422.294457320964</v>
      </c>
      <c r="AA187">
        <f>Table5[[#This Row],[Wheel speed]]*Table5[[#This Row],[Final drive ratio ]]</f>
        <v>3378.355658567712</v>
      </c>
      <c r="AB187" s="11">
        <f>(2*3.14*Table5[[#This Row],[Motor speed]]*Table5[[#This Row],[Motor torque]])/(60*1000)/Table5[[#This Row],[Overall efficiency of enery conversion ]]</f>
        <v>8.3354756253980984</v>
      </c>
      <c r="AC187">
        <v>430</v>
      </c>
      <c r="AD187" s="20">
        <f>Table5[[#This Row],[Total elapsed time]]-B186</f>
        <v>1</v>
      </c>
      <c r="AE187" s="20">
        <f>(Table5[[#This Row],[Motor power]]*1000)*Table5[[#This Row],[Acceleration delT 1 second ]]</f>
        <v>8335.4756253980977</v>
      </c>
      <c r="AF187" s="20">
        <f>Table5[[#This Row],[Etotal]]/3600</f>
        <v>2.3154098959439162</v>
      </c>
      <c r="AG187" s="21">
        <f>Table5[[#This Row],[Average energy consumption]]/96</f>
        <v>2.4118853082749126E-2</v>
      </c>
      <c r="AH187" s="20"/>
      <c r="AI187" s="20"/>
    </row>
    <row r="188" spans="2:35">
      <c r="B188" s="14">
        <v>185</v>
      </c>
      <c r="C188" s="7">
        <v>42.5</v>
      </c>
      <c r="D188" s="9">
        <v>-0.06</v>
      </c>
      <c r="E188">
        <v>1500</v>
      </c>
      <c r="F188">
        <v>80</v>
      </c>
      <c r="G188">
        <f t="shared" si="14"/>
        <v>1580</v>
      </c>
      <c r="H188">
        <v>9.81</v>
      </c>
      <c r="I188" s="10">
        <v>0</v>
      </c>
      <c r="J188" s="10">
        <v>0</v>
      </c>
      <c r="K188">
        <f t="shared" si="15"/>
        <v>-94.8</v>
      </c>
      <c r="L188">
        <v>1.4999999999999999E-2</v>
      </c>
      <c r="M188">
        <f t="shared" si="16"/>
        <v>365.20543359083308</v>
      </c>
      <c r="N188">
        <v>1.204</v>
      </c>
      <c r="O188">
        <v>1.52</v>
      </c>
      <c r="P188">
        <v>2.52</v>
      </c>
      <c r="Q188">
        <f t="shared" si="17"/>
        <v>11.805555555555555</v>
      </c>
      <c r="R188">
        <f t="shared" si="18"/>
        <v>321.37602777777778</v>
      </c>
      <c r="S188">
        <f t="shared" si="19"/>
        <v>591.78146136861096</v>
      </c>
      <c r="T188" s="11">
        <f t="shared" si="20"/>
        <v>6.9863089189349905</v>
      </c>
      <c r="U188">
        <v>0.26834999999999998</v>
      </c>
      <c r="V188">
        <f>Table5[[#This Row],[Total force ]]*Table5[[#This Row],[Tyre radius]]</f>
        <v>158.80455515826674</v>
      </c>
      <c r="W188">
        <v>8</v>
      </c>
      <c r="X188">
        <v>0.92</v>
      </c>
      <c r="Y188">
        <f>Table5[[#This Row],[Wheel torque]]/Table5[[#This Row],[Final drive ratio ]]/Table5[[#This Row],[Overall efficiency of enery conversion ]]</f>
        <v>21.576705863894936</v>
      </c>
      <c r="Z188">
        <f>(Table5[[#This Row],[Vehicle speed in m/s]]*60)/(2*3.14*Table5[[#This Row],[Tyre radius]])</f>
        <v>420.31649733351213</v>
      </c>
      <c r="AA188">
        <f>Table5[[#This Row],[Wheel speed]]*Table5[[#This Row],[Final drive ratio ]]</f>
        <v>3362.5319786680971</v>
      </c>
      <c r="AB188" s="11">
        <f>(2*3.14*Table5[[#This Row],[Motor speed]]*Table5[[#This Row],[Motor torque]])/(60*1000)/Table5[[#This Row],[Overall efficiency of enery conversion ]]</f>
        <v>8.2541456981746091</v>
      </c>
      <c r="AC188">
        <v>430</v>
      </c>
      <c r="AD188" s="20">
        <f>Table5[[#This Row],[Total elapsed time]]-B187</f>
        <v>1</v>
      </c>
      <c r="AE188" s="20">
        <f>(Table5[[#This Row],[Motor power]]*1000)*Table5[[#This Row],[Acceleration delT 1 second ]]</f>
        <v>8254.1456981746087</v>
      </c>
      <c r="AF188" s="20">
        <f>Table5[[#This Row],[Etotal]]/3600</f>
        <v>2.2928182494929468</v>
      </c>
      <c r="AG188" s="21">
        <f>Table5[[#This Row],[Average energy consumption]]/96</f>
        <v>2.3883523432218196E-2</v>
      </c>
      <c r="AH188" s="20"/>
      <c r="AI188" s="20"/>
    </row>
    <row r="189" spans="2:35">
      <c r="B189" s="14">
        <v>186</v>
      </c>
      <c r="C189" s="7">
        <v>42.3</v>
      </c>
      <c r="D189" s="9">
        <v>-0.04</v>
      </c>
      <c r="E189">
        <v>1500</v>
      </c>
      <c r="F189">
        <v>80</v>
      </c>
      <c r="G189">
        <f t="shared" si="14"/>
        <v>1580</v>
      </c>
      <c r="H189">
        <v>9.81</v>
      </c>
      <c r="I189" s="10">
        <v>0</v>
      </c>
      <c r="J189" s="10">
        <v>0</v>
      </c>
      <c r="K189">
        <f t="shared" si="15"/>
        <v>-63.2</v>
      </c>
      <c r="L189">
        <v>1.4999999999999999E-2</v>
      </c>
      <c r="M189">
        <f t="shared" si="16"/>
        <v>365.20543359083308</v>
      </c>
      <c r="N189">
        <v>1.204</v>
      </c>
      <c r="O189">
        <v>1.52</v>
      </c>
      <c r="P189">
        <v>2.52</v>
      </c>
      <c r="Q189">
        <f t="shared" si="17"/>
        <v>11.75</v>
      </c>
      <c r="R189">
        <f t="shared" si="18"/>
        <v>318.35842919999999</v>
      </c>
      <c r="S189">
        <f t="shared" si="19"/>
        <v>620.36386279083308</v>
      </c>
      <c r="T189" s="11">
        <f t="shared" si="20"/>
        <v>7.2892753877922889</v>
      </c>
      <c r="U189">
        <v>0.26834999999999998</v>
      </c>
      <c r="V189">
        <f>Table5[[#This Row],[Total force ]]*Table5[[#This Row],[Tyre radius]]</f>
        <v>166.47464257992004</v>
      </c>
      <c r="W189">
        <v>8</v>
      </c>
      <c r="X189">
        <v>0.92</v>
      </c>
      <c r="Y189">
        <f>Table5[[#This Row],[Wheel torque]]/Table5[[#This Row],[Final drive ratio ]]/Table5[[#This Row],[Overall efficiency of enery conversion ]]</f>
        <v>22.618837307054353</v>
      </c>
      <c r="Z189">
        <f>(Table5[[#This Row],[Vehicle speed in m/s]]*60)/(2*3.14*Table5[[#This Row],[Tyre radius]])</f>
        <v>418.33853734606032</v>
      </c>
      <c r="AA189">
        <f>Table5[[#This Row],[Wheel speed]]*Table5[[#This Row],[Final drive ratio ]]</f>
        <v>3346.7082987684826</v>
      </c>
      <c r="AB189" s="11">
        <f>(2*3.14*Table5[[#This Row],[Motor speed]]*Table5[[#This Row],[Motor torque]])/(60*1000)/Table5[[#This Row],[Overall efficiency of enery conversion ]]</f>
        <v>8.6120928494710398</v>
      </c>
      <c r="AC189">
        <v>430</v>
      </c>
      <c r="AD189" s="20">
        <f>Table5[[#This Row],[Total elapsed time]]-B188</f>
        <v>1</v>
      </c>
      <c r="AE189" s="20">
        <f>(Table5[[#This Row],[Motor power]]*1000)*Table5[[#This Row],[Acceleration delT 1 second ]]</f>
        <v>8612.0928494710406</v>
      </c>
      <c r="AF189" s="20">
        <f>Table5[[#This Row],[Etotal]]/3600</f>
        <v>2.3922480137419555</v>
      </c>
      <c r="AG189" s="21">
        <f>Table5[[#This Row],[Average energy consumption]]/96</f>
        <v>2.4919250143145371E-2</v>
      </c>
      <c r="AH189" s="20"/>
      <c r="AI189" s="20"/>
    </row>
    <row r="190" spans="2:35">
      <c r="B190" s="14">
        <v>187</v>
      </c>
      <c r="C190" s="7">
        <v>42.2</v>
      </c>
      <c r="D190" s="9">
        <v>-0.01</v>
      </c>
      <c r="E190">
        <v>1500</v>
      </c>
      <c r="F190">
        <v>80</v>
      </c>
      <c r="G190">
        <f t="shared" si="14"/>
        <v>1580</v>
      </c>
      <c r="H190">
        <v>9.81</v>
      </c>
      <c r="I190" s="10">
        <v>0</v>
      </c>
      <c r="J190" s="10">
        <v>0</v>
      </c>
      <c r="K190">
        <f t="shared" si="15"/>
        <v>-15.8</v>
      </c>
      <c r="L190">
        <v>1.4999999999999999E-2</v>
      </c>
      <c r="M190">
        <f t="shared" si="16"/>
        <v>365.20543359083308</v>
      </c>
      <c r="N190">
        <v>1.204</v>
      </c>
      <c r="O190">
        <v>1.52</v>
      </c>
      <c r="P190">
        <v>2.52</v>
      </c>
      <c r="Q190">
        <f t="shared" si="17"/>
        <v>11.722222222222223</v>
      </c>
      <c r="R190">
        <f t="shared" si="18"/>
        <v>316.85496764444451</v>
      </c>
      <c r="S190">
        <f t="shared" si="19"/>
        <v>666.26040123527764</v>
      </c>
      <c r="T190" s="11">
        <f t="shared" si="20"/>
        <v>7.810052481146867</v>
      </c>
      <c r="U190">
        <v>0.26834999999999998</v>
      </c>
      <c r="V190">
        <f>Table5[[#This Row],[Total force ]]*Table5[[#This Row],[Tyre radius]]</f>
        <v>178.79097867148673</v>
      </c>
      <c r="W190">
        <v>8</v>
      </c>
      <c r="X190">
        <v>0.92</v>
      </c>
      <c r="Y190">
        <f>Table5[[#This Row],[Wheel torque]]/Table5[[#This Row],[Final drive ratio ]]/Table5[[#This Row],[Overall efficiency of enery conversion ]]</f>
        <v>24.292252536886782</v>
      </c>
      <c r="Z190">
        <f>(Table5[[#This Row],[Vehicle speed in m/s]]*60)/(2*3.14*Table5[[#This Row],[Tyre radius]])</f>
        <v>417.34955735233444</v>
      </c>
      <c r="AA190">
        <f>Table5[[#This Row],[Wheel speed]]*Table5[[#This Row],[Final drive ratio ]]</f>
        <v>3338.7964588186755</v>
      </c>
      <c r="AB190" s="11">
        <f>(2*3.14*Table5[[#This Row],[Motor speed]]*Table5[[#This Row],[Motor torque]])/(60*1000)/Table5[[#This Row],[Overall efficiency of enery conversion ]]</f>
        <v>9.2273776951168074</v>
      </c>
      <c r="AC190">
        <v>430</v>
      </c>
      <c r="AD190" s="20">
        <f>Table5[[#This Row],[Total elapsed time]]-B189</f>
        <v>1</v>
      </c>
      <c r="AE190" s="20">
        <f>(Table5[[#This Row],[Motor power]]*1000)*Table5[[#This Row],[Acceleration delT 1 second ]]</f>
        <v>9227.3776951168074</v>
      </c>
      <c r="AF190" s="20">
        <f>Table5[[#This Row],[Etotal]]/3600</f>
        <v>2.56316047086578</v>
      </c>
      <c r="AG190" s="21">
        <f>Table5[[#This Row],[Average energy consumption]]/96</f>
        <v>2.6699588238185207E-2</v>
      </c>
      <c r="AH190" s="20"/>
      <c r="AI190" s="20"/>
    </row>
    <row r="191" spans="2:35">
      <c r="B191" s="14">
        <v>188</v>
      </c>
      <c r="C191" s="7">
        <v>42.2</v>
      </c>
      <c r="D191" s="9">
        <v>0</v>
      </c>
      <c r="E191">
        <v>1500</v>
      </c>
      <c r="F191">
        <v>80</v>
      </c>
      <c r="G191">
        <f t="shared" si="14"/>
        <v>1580</v>
      </c>
      <c r="H191">
        <v>9.81</v>
      </c>
      <c r="I191" s="10">
        <v>0</v>
      </c>
      <c r="J191" s="10">
        <v>0</v>
      </c>
      <c r="K191">
        <f t="shared" si="15"/>
        <v>0</v>
      </c>
      <c r="L191">
        <v>1.4999999999999999E-2</v>
      </c>
      <c r="M191">
        <f t="shared" si="16"/>
        <v>365.20543359083308</v>
      </c>
      <c r="N191">
        <v>1.204</v>
      </c>
      <c r="O191">
        <v>1.52</v>
      </c>
      <c r="P191">
        <v>2.52</v>
      </c>
      <c r="Q191">
        <f t="shared" si="17"/>
        <v>11.722222222222223</v>
      </c>
      <c r="R191">
        <f t="shared" si="18"/>
        <v>316.85496764444451</v>
      </c>
      <c r="S191">
        <f t="shared" si="19"/>
        <v>682.0604012352776</v>
      </c>
      <c r="T191" s="11">
        <f t="shared" si="20"/>
        <v>7.9952635922579764</v>
      </c>
      <c r="U191">
        <v>0.26834999999999998</v>
      </c>
      <c r="V191">
        <f>Table5[[#This Row],[Total force ]]*Table5[[#This Row],[Tyre radius]]</f>
        <v>183.03090867148671</v>
      </c>
      <c r="W191">
        <v>8</v>
      </c>
      <c r="X191">
        <v>0.92</v>
      </c>
      <c r="Y191">
        <f>Table5[[#This Row],[Wheel torque]]/Table5[[#This Row],[Final drive ratio ]]/Table5[[#This Row],[Overall efficiency of enery conversion ]]</f>
        <v>24.868329982538956</v>
      </c>
      <c r="Z191">
        <f>(Table5[[#This Row],[Vehicle speed in m/s]]*60)/(2*3.14*Table5[[#This Row],[Tyre radius]])</f>
        <v>417.34955735233444</v>
      </c>
      <c r="AA191">
        <f>Table5[[#This Row],[Wheel speed]]*Table5[[#This Row],[Final drive ratio ]]</f>
        <v>3338.7964588186755</v>
      </c>
      <c r="AB191" s="11">
        <f>(2*3.14*Table5[[#This Row],[Motor speed]]*Table5[[#This Row],[Motor torque]])/(60*1000)/Table5[[#This Row],[Overall efficiency of enery conversion ]]</f>
        <v>9.4461998963350382</v>
      </c>
      <c r="AC191">
        <v>430</v>
      </c>
      <c r="AD191" s="20">
        <f>Table5[[#This Row],[Total elapsed time]]-B190</f>
        <v>1</v>
      </c>
      <c r="AE191" s="20">
        <f>(Table5[[#This Row],[Motor power]]*1000)*Table5[[#This Row],[Acceleration delT 1 second ]]</f>
        <v>9446.1998963350379</v>
      </c>
      <c r="AF191" s="20">
        <f>Table5[[#This Row],[Etotal]]/3600</f>
        <v>2.6239444156486216</v>
      </c>
      <c r="AG191" s="21">
        <f>Table5[[#This Row],[Average energy consumption]]/96</f>
        <v>2.733275432967314E-2</v>
      </c>
      <c r="AH191" s="20"/>
      <c r="AI191" s="20"/>
    </row>
    <row r="192" spans="2:35">
      <c r="B192" s="14">
        <v>189</v>
      </c>
      <c r="C192" s="7">
        <v>42.2</v>
      </c>
      <c r="D192" s="9">
        <v>0.01</v>
      </c>
      <c r="E192">
        <v>1500</v>
      </c>
      <c r="F192">
        <v>80</v>
      </c>
      <c r="G192">
        <f t="shared" si="14"/>
        <v>1580</v>
      </c>
      <c r="H192">
        <v>9.81</v>
      </c>
      <c r="I192" s="10">
        <v>0</v>
      </c>
      <c r="J192" s="10">
        <v>0</v>
      </c>
      <c r="K192">
        <f t="shared" si="15"/>
        <v>15.8</v>
      </c>
      <c r="L192">
        <v>1.4999999999999999E-2</v>
      </c>
      <c r="M192">
        <f t="shared" si="16"/>
        <v>365.20543359083308</v>
      </c>
      <c r="N192">
        <v>1.204</v>
      </c>
      <c r="O192">
        <v>1.52</v>
      </c>
      <c r="P192">
        <v>2.52</v>
      </c>
      <c r="Q192">
        <f t="shared" si="17"/>
        <v>11.722222222222223</v>
      </c>
      <c r="R192">
        <f t="shared" si="18"/>
        <v>316.85496764444451</v>
      </c>
      <c r="S192">
        <f t="shared" si="19"/>
        <v>697.86040123527755</v>
      </c>
      <c r="T192" s="11">
        <f t="shared" si="20"/>
        <v>8.1804747033690877</v>
      </c>
      <c r="U192">
        <v>0.26834999999999998</v>
      </c>
      <c r="V192">
        <f>Table5[[#This Row],[Total force ]]*Table5[[#This Row],[Tyre radius]]</f>
        <v>187.27083867148673</v>
      </c>
      <c r="W192">
        <v>8</v>
      </c>
      <c r="X192">
        <v>0.92</v>
      </c>
      <c r="Y192">
        <f>Table5[[#This Row],[Wheel torque]]/Table5[[#This Row],[Final drive ratio ]]/Table5[[#This Row],[Overall efficiency of enery conversion ]]</f>
        <v>25.444407428191131</v>
      </c>
      <c r="Z192">
        <f>(Table5[[#This Row],[Vehicle speed in m/s]]*60)/(2*3.14*Table5[[#This Row],[Tyre radius]])</f>
        <v>417.34955735233444</v>
      </c>
      <c r="AA192">
        <f>Table5[[#This Row],[Wheel speed]]*Table5[[#This Row],[Final drive ratio ]]</f>
        <v>3338.7964588186755</v>
      </c>
      <c r="AB192" s="11">
        <f>(2*3.14*Table5[[#This Row],[Motor speed]]*Table5[[#This Row],[Motor torque]])/(60*1000)/Table5[[#This Row],[Overall efficiency of enery conversion ]]</f>
        <v>9.665022097553269</v>
      </c>
      <c r="AC192">
        <v>430</v>
      </c>
      <c r="AD192" s="20">
        <f>Table5[[#This Row],[Total elapsed time]]-B191</f>
        <v>1</v>
      </c>
      <c r="AE192" s="20">
        <f>(Table5[[#This Row],[Motor power]]*1000)*Table5[[#This Row],[Acceleration delT 1 second ]]</f>
        <v>9665.0220975532684</v>
      </c>
      <c r="AF192" s="20">
        <f>Table5[[#This Row],[Etotal]]/3600</f>
        <v>2.6847283604314636</v>
      </c>
      <c r="AG192" s="21">
        <f>Table5[[#This Row],[Average energy consumption]]/96</f>
        <v>2.796592042116108E-2</v>
      </c>
      <c r="AH192" s="20"/>
      <c r="AI192" s="20"/>
    </row>
    <row r="193" spans="2:35">
      <c r="B193" s="14">
        <v>190</v>
      </c>
      <c r="C193" s="7">
        <v>42.3</v>
      </c>
      <c r="D193" s="9">
        <v>0.03</v>
      </c>
      <c r="E193">
        <v>1500</v>
      </c>
      <c r="F193">
        <v>80</v>
      </c>
      <c r="G193">
        <f t="shared" si="14"/>
        <v>1580</v>
      </c>
      <c r="H193">
        <v>9.81</v>
      </c>
      <c r="I193" s="10">
        <v>0</v>
      </c>
      <c r="J193" s="10">
        <v>0</v>
      </c>
      <c r="K193">
        <f t="shared" si="15"/>
        <v>47.4</v>
      </c>
      <c r="L193">
        <v>1.4999999999999999E-2</v>
      </c>
      <c r="M193">
        <f t="shared" si="16"/>
        <v>365.20543359083308</v>
      </c>
      <c r="N193">
        <v>1.204</v>
      </c>
      <c r="O193">
        <v>1.52</v>
      </c>
      <c r="P193">
        <v>2.52</v>
      </c>
      <c r="Q193">
        <f t="shared" si="17"/>
        <v>11.75</v>
      </c>
      <c r="R193">
        <f t="shared" si="18"/>
        <v>318.35842919999999</v>
      </c>
      <c r="S193">
        <f t="shared" si="19"/>
        <v>730.9638627908331</v>
      </c>
      <c r="T193" s="11">
        <f t="shared" si="20"/>
        <v>8.5888253877922889</v>
      </c>
      <c r="U193">
        <v>0.26834999999999998</v>
      </c>
      <c r="V193">
        <f>Table5[[#This Row],[Total force ]]*Table5[[#This Row],[Tyre radius]]</f>
        <v>196.15415257992004</v>
      </c>
      <c r="W193">
        <v>8</v>
      </c>
      <c r="X193">
        <v>0.92</v>
      </c>
      <c r="Y193">
        <f>Table5[[#This Row],[Wheel torque]]/Table5[[#This Row],[Final drive ratio ]]/Table5[[#This Row],[Overall efficiency of enery conversion ]]</f>
        <v>26.65137942661957</v>
      </c>
      <c r="Z193">
        <f>(Table5[[#This Row],[Vehicle speed in m/s]]*60)/(2*3.14*Table5[[#This Row],[Tyre radius]])</f>
        <v>418.33853734606032</v>
      </c>
      <c r="AA193">
        <f>Table5[[#This Row],[Wheel speed]]*Table5[[#This Row],[Final drive ratio ]]</f>
        <v>3346.7082987684826</v>
      </c>
      <c r="AB193" s="11">
        <f>(2*3.14*Table5[[#This Row],[Motor speed]]*Table5[[#This Row],[Motor torque]])/(60*1000)/Table5[[#This Row],[Overall efficiency of enery conversion ]]</f>
        <v>10.147478010151568</v>
      </c>
      <c r="AC193">
        <v>430</v>
      </c>
      <c r="AD193" s="20">
        <f>Table5[[#This Row],[Total elapsed time]]-B192</f>
        <v>1</v>
      </c>
      <c r="AE193" s="20">
        <f>(Table5[[#This Row],[Motor power]]*1000)*Table5[[#This Row],[Acceleration delT 1 second ]]</f>
        <v>10147.478010151568</v>
      </c>
      <c r="AF193" s="20">
        <f>Table5[[#This Row],[Etotal]]/3600</f>
        <v>2.818743891708769</v>
      </c>
      <c r="AG193" s="21">
        <f>Table5[[#This Row],[Average energy consumption]]/96</f>
        <v>2.9361915538633012E-2</v>
      </c>
      <c r="AH193" s="20"/>
      <c r="AI193" s="20"/>
    </row>
    <row r="194" spans="2:35">
      <c r="B194" s="14">
        <v>191</v>
      </c>
      <c r="C194" s="7">
        <v>42.4</v>
      </c>
      <c r="D194" s="9">
        <v>0.01</v>
      </c>
      <c r="E194">
        <v>1500</v>
      </c>
      <c r="F194">
        <v>80</v>
      </c>
      <c r="G194">
        <f t="shared" si="14"/>
        <v>1580</v>
      </c>
      <c r="H194">
        <v>9.81</v>
      </c>
      <c r="I194" s="10">
        <v>0</v>
      </c>
      <c r="J194" s="10">
        <v>0</v>
      </c>
      <c r="K194">
        <f t="shared" si="15"/>
        <v>15.8</v>
      </c>
      <c r="L194">
        <v>1.4999999999999999E-2</v>
      </c>
      <c r="M194">
        <f t="shared" si="16"/>
        <v>365.20543359083308</v>
      </c>
      <c r="N194">
        <v>1.204</v>
      </c>
      <c r="O194">
        <v>1.52</v>
      </c>
      <c r="P194">
        <v>2.52</v>
      </c>
      <c r="Q194">
        <f t="shared" si="17"/>
        <v>11.777777777777779</v>
      </c>
      <c r="R194">
        <f t="shared" si="18"/>
        <v>319.86544924444451</v>
      </c>
      <c r="S194">
        <f t="shared" si="19"/>
        <v>700.8708828352776</v>
      </c>
      <c r="T194" s="11">
        <f t="shared" si="20"/>
        <v>8.2547015089488252</v>
      </c>
      <c r="U194">
        <v>0.26834999999999998</v>
      </c>
      <c r="V194">
        <f>Table5[[#This Row],[Total force ]]*Table5[[#This Row],[Tyre radius]]</f>
        <v>188.07870140884674</v>
      </c>
      <c r="W194">
        <v>8</v>
      </c>
      <c r="X194">
        <v>0.92</v>
      </c>
      <c r="Y194">
        <f>Table5[[#This Row],[Wheel torque]]/Table5[[#This Row],[Final drive ratio ]]/Table5[[#This Row],[Overall efficiency of enery conversion ]]</f>
        <v>25.554171387071566</v>
      </c>
      <c r="Z194">
        <f>(Table5[[#This Row],[Vehicle speed in m/s]]*60)/(2*3.14*Table5[[#This Row],[Tyre radius]])</f>
        <v>419.32751733978625</v>
      </c>
      <c r="AA194">
        <f>Table5[[#This Row],[Wheel speed]]*Table5[[#This Row],[Final drive ratio ]]</f>
        <v>3354.62013871829</v>
      </c>
      <c r="AB194" s="11">
        <f>(2*3.14*Table5[[#This Row],[Motor speed]]*Table5[[#This Row],[Motor torque]])/(60*1000)/Table5[[#This Row],[Overall efficiency of enery conversion ]]</f>
        <v>9.7527191740888757</v>
      </c>
      <c r="AC194">
        <v>430</v>
      </c>
      <c r="AD194" s="20">
        <f>Table5[[#This Row],[Total elapsed time]]-B193</f>
        <v>1</v>
      </c>
      <c r="AE194" s="20">
        <f>(Table5[[#This Row],[Motor power]]*1000)*Table5[[#This Row],[Acceleration delT 1 second ]]</f>
        <v>9752.7191740888757</v>
      </c>
      <c r="AF194" s="20">
        <f>Table5[[#This Row],[Etotal]]/3600</f>
        <v>2.7090886594691321</v>
      </c>
      <c r="AG194" s="21">
        <f>Table5[[#This Row],[Average energy consumption]]/96</f>
        <v>2.8219673536136792E-2</v>
      </c>
      <c r="AH194" s="20"/>
      <c r="AI194" s="20"/>
    </row>
    <row r="195" spans="2:35">
      <c r="B195" s="14">
        <v>192</v>
      </c>
      <c r="C195" s="7">
        <v>42.4</v>
      </c>
      <c r="D195" s="9">
        <v>0.03</v>
      </c>
      <c r="E195">
        <v>1500</v>
      </c>
      <c r="F195">
        <v>80</v>
      </c>
      <c r="G195">
        <f t="shared" si="14"/>
        <v>1580</v>
      </c>
      <c r="H195">
        <v>9.81</v>
      </c>
      <c r="I195" s="10">
        <v>0</v>
      </c>
      <c r="J195" s="10">
        <v>0</v>
      </c>
      <c r="K195">
        <f t="shared" si="15"/>
        <v>47.4</v>
      </c>
      <c r="L195">
        <v>1.4999999999999999E-2</v>
      </c>
      <c r="M195">
        <f t="shared" si="16"/>
        <v>365.20543359083308</v>
      </c>
      <c r="N195">
        <v>1.204</v>
      </c>
      <c r="O195">
        <v>1.52</v>
      </c>
      <c r="P195">
        <v>2.52</v>
      </c>
      <c r="Q195">
        <f t="shared" si="17"/>
        <v>11.777777777777779</v>
      </c>
      <c r="R195">
        <f t="shared" si="18"/>
        <v>319.86544924444451</v>
      </c>
      <c r="S195">
        <f t="shared" si="19"/>
        <v>732.47088283527762</v>
      </c>
      <c r="T195" s="11">
        <f t="shared" si="20"/>
        <v>8.626879286726604</v>
      </c>
      <c r="U195">
        <v>0.26834999999999998</v>
      </c>
      <c r="V195">
        <f>Table5[[#This Row],[Total force ]]*Table5[[#This Row],[Tyre radius]]</f>
        <v>196.55856140884674</v>
      </c>
      <c r="W195">
        <v>8</v>
      </c>
      <c r="X195">
        <v>0.92</v>
      </c>
      <c r="Y195">
        <f>Table5[[#This Row],[Wheel torque]]/Table5[[#This Row],[Final drive ratio ]]/Table5[[#This Row],[Overall efficiency of enery conversion ]]</f>
        <v>26.706326278375915</v>
      </c>
      <c r="Z195">
        <f>(Table5[[#This Row],[Vehicle speed in m/s]]*60)/(2*3.14*Table5[[#This Row],[Tyre radius]])</f>
        <v>419.32751733978625</v>
      </c>
      <c r="AA195">
        <f>Table5[[#This Row],[Wheel speed]]*Table5[[#This Row],[Final drive ratio ]]</f>
        <v>3354.62013871829</v>
      </c>
      <c r="AB195" s="11">
        <f>(2*3.14*Table5[[#This Row],[Motor speed]]*Table5[[#This Row],[Motor torque]])/(60*1000)/Table5[[#This Row],[Overall efficiency of enery conversion ]]</f>
        <v>10.192437720612716</v>
      </c>
      <c r="AC195">
        <v>430</v>
      </c>
      <c r="AD195" s="20">
        <f>Table5[[#This Row],[Total elapsed time]]-B194</f>
        <v>1</v>
      </c>
      <c r="AE195" s="20">
        <f>(Table5[[#This Row],[Motor power]]*1000)*Table5[[#This Row],[Acceleration delT 1 second ]]</f>
        <v>10192.437720612716</v>
      </c>
      <c r="AF195" s="20">
        <f>Table5[[#This Row],[Etotal]]/3600</f>
        <v>2.8312327001701987</v>
      </c>
      <c r="AG195" s="21">
        <f>Table5[[#This Row],[Average energy consumption]]/96</f>
        <v>2.9492007293439568E-2</v>
      </c>
      <c r="AH195" s="20"/>
      <c r="AI195" s="20"/>
    </row>
    <row r="196" spans="2:35">
      <c r="B196" s="14">
        <v>193</v>
      </c>
      <c r="C196" s="7">
        <v>42.6</v>
      </c>
      <c r="D196" s="9">
        <v>0.06</v>
      </c>
      <c r="E196">
        <v>1500</v>
      </c>
      <c r="F196">
        <v>80</v>
      </c>
      <c r="G196">
        <f t="shared" ref="G196:G259" si="21">E196+F196</f>
        <v>1580</v>
      </c>
      <c r="H196">
        <v>9.81</v>
      </c>
      <c r="I196" s="10">
        <v>0</v>
      </c>
      <c r="J196" s="10">
        <v>0</v>
      </c>
      <c r="K196">
        <f t="shared" ref="K196:K259" si="22">G196*D196</f>
        <v>94.8</v>
      </c>
      <c r="L196">
        <v>1.4999999999999999E-2</v>
      </c>
      <c r="M196">
        <f t="shared" ref="M196:M259" si="23">G196*H196*L196*ACOS(I196)</f>
        <v>365.20543359083308</v>
      </c>
      <c r="N196">
        <v>1.204</v>
      </c>
      <c r="O196">
        <v>1.52</v>
      </c>
      <c r="P196">
        <v>2.52</v>
      </c>
      <c r="Q196">
        <f t="shared" ref="Q196:Q259" si="24">C196*(5/18)</f>
        <v>11.833333333333334</v>
      </c>
      <c r="R196">
        <f t="shared" ref="R196:R259" si="25">(Q196*P196*O196*N196*Q196)/2</f>
        <v>322.89016479999998</v>
      </c>
      <c r="S196">
        <f t="shared" ref="S196:S259" si="26">R196+M196+K196+J196</f>
        <v>782.89559839083302</v>
      </c>
      <c r="T196" s="11">
        <f t="shared" ref="T196:T259" si="27">(S196*Q196)/1000</f>
        <v>9.2642645809581925</v>
      </c>
      <c r="U196">
        <v>0.26834999999999998</v>
      </c>
      <c r="V196">
        <f>Table5[[#This Row],[Total force ]]*Table5[[#This Row],[Tyre radius]]</f>
        <v>210.09003382818003</v>
      </c>
      <c r="W196">
        <v>8</v>
      </c>
      <c r="X196">
        <v>0.92</v>
      </c>
      <c r="Y196">
        <f>Table5[[#This Row],[Wheel torque]]/Table5[[#This Row],[Final drive ratio ]]/Table5[[#This Row],[Overall efficiency of enery conversion ]]</f>
        <v>28.54484155274185</v>
      </c>
      <c r="Z196">
        <f>(Table5[[#This Row],[Vehicle speed in m/s]]*60)/(2*3.14*Table5[[#This Row],[Tyre radius]])</f>
        <v>421.30547732723807</v>
      </c>
      <c r="AA196">
        <f>Table5[[#This Row],[Wheel speed]]*Table5[[#This Row],[Final drive ratio ]]</f>
        <v>3370.4438186179045</v>
      </c>
      <c r="AB196" s="11">
        <f>(2*3.14*Table5[[#This Row],[Motor speed]]*Table5[[#This Row],[Motor torque]])/(60*1000)/Table5[[#This Row],[Overall efficiency of enery conversion ]]</f>
        <v>10.945492179771019</v>
      </c>
      <c r="AC196">
        <v>430</v>
      </c>
      <c r="AD196" s="20">
        <f>Table5[[#This Row],[Total elapsed time]]-B195</f>
        <v>1</v>
      </c>
      <c r="AE196" s="20">
        <f>(Table5[[#This Row],[Motor power]]*1000)*Table5[[#This Row],[Acceleration delT 1 second ]]</f>
        <v>10945.492179771019</v>
      </c>
      <c r="AF196" s="20">
        <f>Table5[[#This Row],[Etotal]]/3600</f>
        <v>3.0404144943808387</v>
      </c>
      <c r="AG196" s="21">
        <f>Table5[[#This Row],[Average energy consumption]]/96</f>
        <v>3.1670984316467067E-2</v>
      </c>
      <c r="AH196" s="20"/>
      <c r="AI196" s="20"/>
    </row>
    <row r="197" spans="2:35">
      <c r="B197" s="14">
        <v>194</v>
      </c>
      <c r="C197" s="7">
        <v>42.8</v>
      </c>
      <c r="D197" s="9">
        <v>7.0000000000000007E-2</v>
      </c>
      <c r="E197">
        <v>1500</v>
      </c>
      <c r="F197">
        <v>80</v>
      </c>
      <c r="G197">
        <f t="shared" si="21"/>
        <v>1580</v>
      </c>
      <c r="H197">
        <v>9.81</v>
      </c>
      <c r="I197" s="10">
        <v>0</v>
      </c>
      <c r="J197" s="10">
        <v>0</v>
      </c>
      <c r="K197">
        <f t="shared" si="22"/>
        <v>110.60000000000001</v>
      </c>
      <c r="L197">
        <v>1.4999999999999999E-2</v>
      </c>
      <c r="M197">
        <f t="shared" si="23"/>
        <v>365.20543359083308</v>
      </c>
      <c r="N197">
        <v>1.204</v>
      </c>
      <c r="O197">
        <v>1.52</v>
      </c>
      <c r="P197">
        <v>2.52</v>
      </c>
      <c r="Q197">
        <f t="shared" si="24"/>
        <v>11.888888888888889</v>
      </c>
      <c r="R197">
        <f t="shared" si="25"/>
        <v>325.92911431111111</v>
      </c>
      <c r="S197">
        <f t="shared" si="26"/>
        <v>801.73454790194421</v>
      </c>
      <c r="T197" s="11">
        <f t="shared" si="27"/>
        <v>9.5317329583897816</v>
      </c>
      <c r="U197">
        <v>0.26834999999999998</v>
      </c>
      <c r="V197">
        <f>Table5[[#This Row],[Total force ]]*Table5[[#This Row],[Tyre radius]]</f>
        <v>215.1454659294867</v>
      </c>
      <c r="W197">
        <v>8</v>
      </c>
      <c r="X197">
        <v>0.92</v>
      </c>
      <c r="Y197">
        <f>Table5[[#This Row],[Wheel torque]]/Table5[[#This Row],[Final drive ratio ]]/Table5[[#This Row],[Overall efficiency of enery conversion ]]</f>
        <v>29.231720914332431</v>
      </c>
      <c r="Z197">
        <f>(Table5[[#This Row],[Vehicle speed in m/s]]*60)/(2*3.14*Table5[[#This Row],[Tyre radius]])</f>
        <v>423.28343731468988</v>
      </c>
      <c r="AA197">
        <f>Table5[[#This Row],[Wheel speed]]*Table5[[#This Row],[Final drive ratio ]]</f>
        <v>3386.267498517519</v>
      </c>
      <c r="AB197" s="11">
        <f>(2*3.14*Table5[[#This Row],[Motor speed]]*Table5[[#This Row],[Motor torque]])/(60*1000)/Table5[[#This Row],[Overall efficiency of enery conversion ]]</f>
        <v>11.261499241953899</v>
      </c>
      <c r="AC197">
        <v>430</v>
      </c>
      <c r="AD197" s="20">
        <f>Table5[[#This Row],[Total elapsed time]]-B196</f>
        <v>1</v>
      </c>
      <c r="AE197" s="20">
        <f>(Table5[[#This Row],[Motor power]]*1000)*Table5[[#This Row],[Acceleration delT 1 second ]]</f>
        <v>11261.499241953899</v>
      </c>
      <c r="AF197" s="20">
        <f>Table5[[#This Row],[Etotal]]/3600</f>
        <v>3.1281942338760831</v>
      </c>
      <c r="AG197" s="21">
        <f>Table5[[#This Row],[Average energy consumption]]/96</f>
        <v>3.2585356602875863E-2</v>
      </c>
      <c r="AH197" s="20"/>
      <c r="AI197" s="20"/>
    </row>
    <row r="198" spans="2:35">
      <c r="B198" s="14">
        <v>195</v>
      </c>
      <c r="C198" s="7">
        <v>43.1</v>
      </c>
      <c r="D198" s="9">
        <v>7.0000000000000007E-2</v>
      </c>
      <c r="E198">
        <v>1500</v>
      </c>
      <c r="F198">
        <v>80</v>
      </c>
      <c r="G198">
        <f t="shared" si="21"/>
        <v>1580</v>
      </c>
      <c r="H198">
        <v>9.81</v>
      </c>
      <c r="I198" s="10">
        <v>0</v>
      </c>
      <c r="J198" s="10">
        <v>0</v>
      </c>
      <c r="K198">
        <f t="shared" si="22"/>
        <v>110.60000000000001</v>
      </c>
      <c r="L198">
        <v>1.4999999999999999E-2</v>
      </c>
      <c r="M198">
        <f t="shared" si="23"/>
        <v>365.20543359083308</v>
      </c>
      <c r="N198">
        <v>1.204</v>
      </c>
      <c r="O198">
        <v>1.52</v>
      </c>
      <c r="P198">
        <v>2.52</v>
      </c>
      <c r="Q198">
        <f t="shared" si="24"/>
        <v>11.972222222222223</v>
      </c>
      <c r="R198">
        <f t="shared" si="25"/>
        <v>330.51422724444444</v>
      </c>
      <c r="S198">
        <f t="shared" si="26"/>
        <v>806.31966083527755</v>
      </c>
      <c r="T198" s="11">
        <f t="shared" si="27"/>
        <v>9.6534381616667968</v>
      </c>
      <c r="U198">
        <v>0.26834999999999998</v>
      </c>
      <c r="V198">
        <f>Table5[[#This Row],[Total force ]]*Table5[[#This Row],[Tyre radius]]</f>
        <v>216.37588098514672</v>
      </c>
      <c r="W198">
        <v>8</v>
      </c>
      <c r="X198">
        <v>0.92</v>
      </c>
      <c r="Y198">
        <f>Table5[[#This Row],[Wheel torque]]/Table5[[#This Row],[Final drive ratio ]]/Table5[[#This Row],[Overall efficiency of enery conversion ]]</f>
        <v>29.39889687298189</v>
      </c>
      <c r="Z198">
        <f>(Table5[[#This Row],[Vehicle speed in m/s]]*60)/(2*3.14*Table5[[#This Row],[Tyre radius]])</f>
        <v>426.25037729586762</v>
      </c>
      <c r="AA198">
        <f>Table5[[#This Row],[Wheel speed]]*Table5[[#This Row],[Final drive ratio ]]</f>
        <v>3410.003018366941</v>
      </c>
      <c r="AB198" s="11">
        <f>(2*3.14*Table5[[#This Row],[Motor speed]]*Table5[[#This Row],[Motor torque]])/(60*1000)/Table5[[#This Row],[Overall efficiency of enery conversion ]]</f>
        <v>11.40529083372731</v>
      </c>
      <c r="AC198">
        <v>430</v>
      </c>
      <c r="AD198" s="20">
        <f>Table5[[#This Row],[Total elapsed time]]-B197</f>
        <v>1</v>
      </c>
      <c r="AE198" s="20">
        <f>(Table5[[#This Row],[Motor power]]*1000)*Table5[[#This Row],[Acceleration delT 1 second ]]</f>
        <v>11405.290833727311</v>
      </c>
      <c r="AF198" s="20">
        <f>Table5[[#This Row],[Etotal]]/3600</f>
        <v>3.1681363427020308</v>
      </c>
      <c r="AG198" s="21">
        <f>Table5[[#This Row],[Average energy consumption]]/96</f>
        <v>3.3001420236479485E-2</v>
      </c>
      <c r="AH198" s="20"/>
      <c r="AI198" s="20"/>
    </row>
    <row r="199" spans="2:35">
      <c r="B199" s="14">
        <v>196</v>
      </c>
      <c r="C199" s="7">
        <v>43.3</v>
      </c>
      <c r="D199" s="9">
        <v>0.04</v>
      </c>
      <c r="E199">
        <v>1500</v>
      </c>
      <c r="F199">
        <v>80</v>
      </c>
      <c r="G199">
        <f t="shared" si="21"/>
        <v>1580</v>
      </c>
      <c r="H199">
        <v>9.81</v>
      </c>
      <c r="I199" s="10">
        <v>0</v>
      </c>
      <c r="J199" s="10">
        <v>0</v>
      </c>
      <c r="K199">
        <f t="shared" si="22"/>
        <v>63.2</v>
      </c>
      <c r="L199">
        <v>1.4999999999999999E-2</v>
      </c>
      <c r="M199">
        <f t="shared" si="23"/>
        <v>365.20543359083308</v>
      </c>
      <c r="N199">
        <v>1.204</v>
      </c>
      <c r="O199">
        <v>1.52</v>
      </c>
      <c r="P199">
        <v>2.52</v>
      </c>
      <c r="Q199">
        <f t="shared" si="24"/>
        <v>12.027777777777777</v>
      </c>
      <c r="R199">
        <f t="shared" si="25"/>
        <v>333.58876164444439</v>
      </c>
      <c r="S199">
        <f t="shared" si="26"/>
        <v>761.99419523527752</v>
      </c>
      <c r="T199" s="11">
        <f t="shared" si="27"/>
        <v>9.1650968482465327</v>
      </c>
      <c r="U199">
        <v>0.26834999999999998</v>
      </c>
      <c r="V199">
        <f>Table5[[#This Row],[Total force ]]*Table5[[#This Row],[Tyre radius]]</f>
        <v>204.4811422913867</v>
      </c>
      <c r="W199">
        <v>8</v>
      </c>
      <c r="X199">
        <v>0.92</v>
      </c>
      <c r="Y199">
        <f>Table5[[#This Row],[Wheel torque]]/Table5[[#This Row],[Final drive ratio ]]/Table5[[#This Row],[Overall efficiency of enery conversion ]]</f>
        <v>27.782763898286234</v>
      </c>
      <c r="Z199">
        <f>(Table5[[#This Row],[Vehicle speed in m/s]]*60)/(2*3.14*Table5[[#This Row],[Tyre radius]])</f>
        <v>428.22833728331938</v>
      </c>
      <c r="AA199">
        <f>Table5[[#This Row],[Wheel speed]]*Table5[[#This Row],[Final drive ratio ]]</f>
        <v>3425.826698266555</v>
      </c>
      <c r="AB199" s="11">
        <f>(2*3.14*Table5[[#This Row],[Motor speed]]*Table5[[#This Row],[Motor torque]])/(60*1000)/Table5[[#This Row],[Overall efficiency of enery conversion ]]</f>
        <v>10.828328034317732</v>
      </c>
      <c r="AC199">
        <v>430</v>
      </c>
      <c r="AD199" s="20">
        <f>Table5[[#This Row],[Total elapsed time]]-B198</f>
        <v>1</v>
      </c>
      <c r="AE199" s="20">
        <f>(Table5[[#This Row],[Motor power]]*1000)*Table5[[#This Row],[Acceleration delT 1 second ]]</f>
        <v>10828.328034317732</v>
      </c>
      <c r="AF199" s="20">
        <f>Table5[[#This Row],[Etotal]]/3600</f>
        <v>3.0078688984215924</v>
      </c>
      <c r="AG199" s="21">
        <f>Table5[[#This Row],[Average energy consumption]]/96</f>
        <v>3.1331967691891588E-2</v>
      </c>
      <c r="AH199" s="20"/>
      <c r="AI199" s="20"/>
    </row>
    <row r="200" spans="2:35">
      <c r="B200" s="14">
        <v>197</v>
      </c>
      <c r="C200" s="7">
        <v>43.4</v>
      </c>
      <c r="D200" s="9">
        <v>0.01</v>
      </c>
      <c r="E200">
        <v>1500</v>
      </c>
      <c r="F200">
        <v>80</v>
      </c>
      <c r="G200">
        <f t="shared" si="21"/>
        <v>1580</v>
      </c>
      <c r="H200">
        <v>9.81</v>
      </c>
      <c r="I200" s="10">
        <v>0</v>
      </c>
      <c r="J200" s="10">
        <v>0</v>
      </c>
      <c r="K200">
        <f t="shared" si="22"/>
        <v>15.8</v>
      </c>
      <c r="L200">
        <v>1.4999999999999999E-2</v>
      </c>
      <c r="M200">
        <f t="shared" si="23"/>
        <v>365.20543359083308</v>
      </c>
      <c r="N200">
        <v>1.204</v>
      </c>
      <c r="O200">
        <v>1.52</v>
      </c>
      <c r="P200">
        <v>2.52</v>
      </c>
      <c r="Q200">
        <f t="shared" si="24"/>
        <v>12.055555555555555</v>
      </c>
      <c r="R200">
        <f t="shared" si="25"/>
        <v>335.13136657777778</v>
      </c>
      <c r="S200">
        <f t="shared" si="26"/>
        <v>716.13680016861076</v>
      </c>
      <c r="T200" s="11">
        <f t="shared" si="27"/>
        <v>8.6334269798104746</v>
      </c>
      <c r="U200">
        <v>0.26834999999999998</v>
      </c>
      <c r="V200">
        <f>Table5[[#This Row],[Total force ]]*Table5[[#This Row],[Tyre radius]]</f>
        <v>192.17531032524667</v>
      </c>
      <c r="W200">
        <v>8</v>
      </c>
      <c r="X200">
        <v>0.92</v>
      </c>
      <c r="Y200">
        <f>Table5[[#This Row],[Wheel torque]]/Table5[[#This Row],[Final drive ratio ]]/Table5[[#This Row],[Overall efficiency of enery conversion ]]</f>
        <v>26.110775859408513</v>
      </c>
      <c r="Z200">
        <f>(Table5[[#This Row],[Vehicle speed in m/s]]*60)/(2*3.14*Table5[[#This Row],[Tyre radius]])</f>
        <v>429.21731727704537</v>
      </c>
      <c r="AA200">
        <f>Table5[[#This Row],[Wheel speed]]*Table5[[#This Row],[Final drive ratio ]]</f>
        <v>3433.7385382163629</v>
      </c>
      <c r="AB200" s="11">
        <f>(2*3.14*Table5[[#This Row],[Motor speed]]*Table5[[#This Row],[Motor torque]])/(60*1000)/Table5[[#This Row],[Overall efficiency of enery conversion ]]</f>
        <v>10.20017365289517</v>
      </c>
      <c r="AC200">
        <v>430</v>
      </c>
      <c r="AD200" s="20">
        <f>Table5[[#This Row],[Total elapsed time]]-B199</f>
        <v>1</v>
      </c>
      <c r="AE200" s="20">
        <f>(Table5[[#This Row],[Motor power]]*1000)*Table5[[#This Row],[Acceleration delT 1 second ]]</f>
        <v>10200.17365289517</v>
      </c>
      <c r="AF200" s="20">
        <f>Table5[[#This Row],[Etotal]]/3600</f>
        <v>2.8333815702486582</v>
      </c>
      <c r="AG200" s="21">
        <f>Table5[[#This Row],[Average energy consumption]]/96</f>
        <v>2.9514391356756858E-2</v>
      </c>
      <c r="AH200" s="20"/>
      <c r="AI200" s="20"/>
    </row>
    <row r="201" spans="2:35">
      <c r="B201" s="14">
        <v>198</v>
      </c>
      <c r="C201" s="7">
        <v>43.4</v>
      </c>
      <c r="D201" s="9">
        <v>0</v>
      </c>
      <c r="E201">
        <v>1500</v>
      </c>
      <c r="F201">
        <v>80</v>
      </c>
      <c r="G201">
        <f t="shared" si="21"/>
        <v>1580</v>
      </c>
      <c r="H201">
        <v>9.81</v>
      </c>
      <c r="I201" s="10">
        <v>0</v>
      </c>
      <c r="J201" s="10">
        <v>0</v>
      </c>
      <c r="K201">
        <f t="shared" si="22"/>
        <v>0</v>
      </c>
      <c r="L201">
        <v>1.4999999999999999E-2</v>
      </c>
      <c r="M201">
        <f t="shared" si="23"/>
        <v>365.20543359083308</v>
      </c>
      <c r="N201">
        <v>1.204</v>
      </c>
      <c r="O201">
        <v>1.52</v>
      </c>
      <c r="P201">
        <v>2.52</v>
      </c>
      <c r="Q201">
        <f t="shared" si="24"/>
        <v>12.055555555555555</v>
      </c>
      <c r="R201">
        <f t="shared" si="25"/>
        <v>335.13136657777778</v>
      </c>
      <c r="S201">
        <f t="shared" si="26"/>
        <v>700.33680016861081</v>
      </c>
      <c r="T201" s="11">
        <f t="shared" si="27"/>
        <v>8.4429492020326968</v>
      </c>
      <c r="U201">
        <v>0.26834999999999998</v>
      </c>
      <c r="V201">
        <f>Table5[[#This Row],[Total force ]]*Table5[[#This Row],[Tyre radius]]</f>
        <v>187.93538032524668</v>
      </c>
      <c r="W201">
        <v>8</v>
      </c>
      <c r="X201">
        <v>0.92</v>
      </c>
      <c r="Y201">
        <f>Table5[[#This Row],[Wheel torque]]/Table5[[#This Row],[Final drive ratio ]]/Table5[[#This Row],[Overall efficiency of enery conversion ]]</f>
        <v>25.534698413756342</v>
      </c>
      <c r="Z201">
        <f>(Table5[[#This Row],[Vehicle speed in m/s]]*60)/(2*3.14*Table5[[#This Row],[Tyre radius]])</f>
        <v>429.21731727704537</v>
      </c>
      <c r="AA201">
        <f>Table5[[#This Row],[Wheel speed]]*Table5[[#This Row],[Final drive ratio ]]</f>
        <v>3433.7385382163629</v>
      </c>
      <c r="AB201" s="11">
        <f>(2*3.14*Table5[[#This Row],[Motor speed]]*Table5[[#This Row],[Motor torque]])/(60*1000)/Table5[[#This Row],[Overall efficiency of enery conversion ]]</f>
        <v>9.9751290194148101</v>
      </c>
      <c r="AC201">
        <v>430</v>
      </c>
      <c r="AD201" s="20">
        <f>Table5[[#This Row],[Total elapsed time]]-B200</f>
        <v>1</v>
      </c>
      <c r="AE201" s="20">
        <f>(Table5[[#This Row],[Motor power]]*1000)*Table5[[#This Row],[Acceleration delT 1 second ]]</f>
        <v>9975.1290194148096</v>
      </c>
      <c r="AF201" s="20">
        <f>Table5[[#This Row],[Etotal]]/3600</f>
        <v>2.7708691720596694</v>
      </c>
      <c r="AG201" s="21">
        <f>Table5[[#This Row],[Average energy consumption]]/96</f>
        <v>2.8863220542288223E-2</v>
      </c>
      <c r="AH201" s="20"/>
      <c r="AI201" s="20"/>
    </row>
    <row r="202" spans="2:35">
      <c r="B202" s="14">
        <v>199</v>
      </c>
      <c r="C202" s="7">
        <v>43.4</v>
      </c>
      <c r="D202" s="9">
        <v>-0.03</v>
      </c>
      <c r="E202">
        <v>1500</v>
      </c>
      <c r="F202">
        <v>80</v>
      </c>
      <c r="G202">
        <f t="shared" si="21"/>
        <v>1580</v>
      </c>
      <c r="H202">
        <v>9.81</v>
      </c>
      <c r="I202" s="10">
        <v>0</v>
      </c>
      <c r="J202" s="10">
        <v>0</v>
      </c>
      <c r="K202">
        <f t="shared" si="22"/>
        <v>-47.4</v>
      </c>
      <c r="L202">
        <v>1.4999999999999999E-2</v>
      </c>
      <c r="M202">
        <f t="shared" si="23"/>
        <v>365.20543359083308</v>
      </c>
      <c r="N202">
        <v>1.204</v>
      </c>
      <c r="O202">
        <v>1.52</v>
      </c>
      <c r="P202">
        <v>2.52</v>
      </c>
      <c r="Q202">
        <f t="shared" si="24"/>
        <v>12.055555555555555</v>
      </c>
      <c r="R202">
        <f t="shared" si="25"/>
        <v>335.13136657777778</v>
      </c>
      <c r="S202">
        <f t="shared" si="26"/>
        <v>652.93680016861083</v>
      </c>
      <c r="T202" s="11">
        <f t="shared" si="27"/>
        <v>7.8715158686993636</v>
      </c>
      <c r="U202">
        <v>0.26834999999999998</v>
      </c>
      <c r="V202">
        <f>Table5[[#This Row],[Total force ]]*Table5[[#This Row],[Tyre radius]]</f>
        <v>175.21559032524669</v>
      </c>
      <c r="W202">
        <v>8</v>
      </c>
      <c r="X202">
        <v>0.92</v>
      </c>
      <c r="Y202">
        <f>Table5[[#This Row],[Wheel torque]]/Table5[[#This Row],[Final drive ratio ]]/Table5[[#This Row],[Overall efficiency of enery conversion ]]</f>
        <v>23.806466076799822</v>
      </c>
      <c r="Z202">
        <f>(Table5[[#This Row],[Vehicle speed in m/s]]*60)/(2*3.14*Table5[[#This Row],[Tyre radius]])</f>
        <v>429.21731727704537</v>
      </c>
      <c r="AA202">
        <f>Table5[[#This Row],[Wheel speed]]*Table5[[#This Row],[Final drive ratio ]]</f>
        <v>3433.7385382163629</v>
      </c>
      <c r="AB202" s="11">
        <f>(2*3.14*Table5[[#This Row],[Motor speed]]*Table5[[#This Row],[Motor torque]])/(60*1000)/Table5[[#This Row],[Overall efficiency of enery conversion ]]</f>
        <v>9.2999951189737278</v>
      </c>
      <c r="AC202">
        <v>430</v>
      </c>
      <c r="AD202" s="20">
        <f>Table5[[#This Row],[Total elapsed time]]-B201</f>
        <v>1</v>
      </c>
      <c r="AE202" s="20">
        <f>(Table5[[#This Row],[Motor power]]*1000)*Table5[[#This Row],[Acceleration delT 1 second ]]</f>
        <v>9299.9951189737276</v>
      </c>
      <c r="AF202" s="20">
        <f>Table5[[#This Row],[Etotal]]/3600</f>
        <v>2.5833319774927022</v>
      </c>
      <c r="AG202" s="21">
        <f>Table5[[#This Row],[Average energy consumption]]/96</f>
        <v>2.6909708098882313E-2</v>
      </c>
      <c r="AH202" s="20"/>
      <c r="AI202" s="20"/>
    </row>
    <row r="203" spans="2:35">
      <c r="B203" s="14">
        <v>200</v>
      </c>
      <c r="C203" s="7">
        <v>43.2</v>
      </c>
      <c r="D203" s="9">
        <v>-7.0000000000000007E-2</v>
      </c>
      <c r="E203">
        <v>1500</v>
      </c>
      <c r="F203">
        <v>80</v>
      </c>
      <c r="G203">
        <f t="shared" si="21"/>
        <v>1580</v>
      </c>
      <c r="H203">
        <v>9.81</v>
      </c>
      <c r="I203" s="10">
        <v>0</v>
      </c>
      <c r="J203" s="10">
        <v>0</v>
      </c>
      <c r="K203">
        <f t="shared" si="22"/>
        <v>-110.60000000000001</v>
      </c>
      <c r="L203">
        <v>1.4999999999999999E-2</v>
      </c>
      <c r="M203">
        <f t="shared" si="23"/>
        <v>365.20543359083308</v>
      </c>
      <c r="N203">
        <v>1.204</v>
      </c>
      <c r="O203">
        <v>1.52</v>
      </c>
      <c r="P203">
        <v>2.52</v>
      </c>
      <c r="Q203">
        <f t="shared" si="24"/>
        <v>12.000000000000002</v>
      </c>
      <c r="R203">
        <f t="shared" si="25"/>
        <v>332.04971520000009</v>
      </c>
      <c r="S203">
        <f t="shared" si="26"/>
        <v>586.6551487908331</v>
      </c>
      <c r="T203" s="11">
        <f t="shared" si="27"/>
        <v>7.0398617854899985</v>
      </c>
      <c r="U203">
        <v>0.26834999999999998</v>
      </c>
      <c r="V203">
        <f>Table5[[#This Row],[Total force ]]*Table5[[#This Row],[Tyre radius]]</f>
        <v>157.42890917802004</v>
      </c>
      <c r="W203">
        <v>8</v>
      </c>
      <c r="X203">
        <v>0.92</v>
      </c>
      <c r="Y203">
        <f>Table5[[#This Row],[Wheel torque]]/Table5[[#This Row],[Final drive ratio ]]/Table5[[#This Row],[Overall efficiency of enery conversion ]]</f>
        <v>21.389797442665763</v>
      </c>
      <c r="Z203">
        <f>(Table5[[#This Row],[Vehicle speed in m/s]]*60)/(2*3.14*Table5[[#This Row],[Tyre radius]])</f>
        <v>427.23935728959356</v>
      </c>
      <c r="AA203">
        <f>Table5[[#This Row],[Wheel speed]]*Table5[[#This Row],[Final drive ratio ]]</f>
        <v>3417.9148583167485</v>
      </c>
      <c r="AB203" s="11">
        <f>(2*3.14*Table5[[#This Row],[Motor speed]]*Table5[[#This Row],[Motor torque]])/(60*1000)/Table5[[#This Row],[Overall efficiency of enery conversion ]]</f>
        <v>8.3174170433482946</v>
      </c>
      <c r="AC203">
        <v>430</v>
      </c>
      <c r="AD203" s="20">
        <f>Table5[[#This Row],[Total elapsed time]]-B202</f>
        <v>1</v>
      </c>
      <c r="AE203" s="20">
        <f>(Table5[[#This Row],[Motor power]]*1000)*Table5[[#This Row],[Acceleration delT 1 second ]]</f>
        <v>8317.4170433482941</v>
      </c>
      <c r="AF203" s="20">
        <f>Table5[[#This Row],[Etotal]]/3600</f>
        <v>2.3103936231523039</v>
      </c>
      <c r="AG203" s="21">
        <f>Table5[[#This Row],[Average energy consumption]]/96</f>
        <v>2.4066600241169831E-2</v>
      </c>
      <c r="AH203" s="20"/>
      <c r="AI203" s="20"/>
    </row>
    <row r="204" spans="2:35">
      <c r="B204" s="14">
        <v>201</v>
      </c>
      <c r="C204" s="7">
        <v>42.9</v>
      </c>
      <c r="D204" s="9">
        <v>-0.08</v>
      </c>
      <c r="E204">
        <v>1500</v>
      </c>
      <c r="F204">
        <v>80</v>
      </c>
      <c r="G204">
        <f t="shared" si="21"/>
        <v>1580</v>
      </c>
      <c r="H204">
        <v>9.81</v>
      </c>
      <c r="I204" s="10">
        <v>0</v>
      </c>
      <c r="J204" s="10">
        <v>0</v>
      </c>
      <c r="K204">
        <f t="shared" si="22"/>
        <v>-126.4</v>
      </c>
      <c r="L204">
        <v>1.4999999999999999E-2</v>
      </c>
      <c r="M204">
        <f t="shared" si="23"/>
        <v>365.20543359083308</v>
      </c>
      <c r="N204">
        <v>1.204</v>
      </c>
      <c r="O204">
        <v>1.52</v>
      </c>
      <c r="P204">
        <v>2.52</v>
      </c>
      <c r="Q204">
        <f t="shared" si="24"/>
        <v>11.916666666666666</v>
      </c>
      <c r="R204">
        <f t="shared" si="25"/>
        <v>327.45392679999992</v>
      </c>
      <c r="S204">
        <f t="shared" si="26"/>
        <v>566.25936039083297</v>
      </c>
      <c r="T204" s="11">
        <f t="shared" si="27"/>
        <v>6.7479240446574256</v>
      </c>
      <c r="U204">
        <v>0.26834999999999998</v>
      </c>
      <c r="V204">
        <f>Table5[[#This Row],[Total force ]]*Table5[[#This Row],[Tyre radius]]</f>
        <v>151.95569936088</v>
      </c>
      <c r="W204">
        <v>8</v>
      </c>
      <c r="X204">
        <v>0.92</v>
      </c>
      <c r="Y204">
        <f>Table5[[#This Row],[Wheel torque]]/Table5[[#This Row],[Final drive ratio ]]/Table5[[#This Row],[Overall efficiency of enery conversion ]]</f>
        <v>20.64615480446739</v>
      </c>
      <c r="Z204">
        <f>(Table5[[#This Row],[Vehicle speed in m/s]]*60)/(2*3.14*Table5[[#This Row],[Tyre radius]])</f>
        <v>424.27241730841575</v>
      </c>
      <c r="AA204">
        <f>Table5[[#This Row],[Wheel speed]]*Table5[[#This Row],[Final drive ratio ]]</f>
        <v>3394.179338467326</v>
      </c>
      <c r="AB204" s="11">
        <f>(2*3.14*Table5[[#This Row],[Motor speed]]*Table5[[#This Row],[Motor torque]])/(60*1000)/Table5[[#This Row],[Overall efficiency of enery conversion ]]</f>
        <v>7.9725000527616059</v>
      </c>
      <c r="AC204">
        <v>430</v>
      </c>
      <c r="AD204" s="20">
        <f>Table5[[#This Row],[Total elapsed time]]-B203</f>
        <v>1</v>
      </c>
      <c r="AE204" s="20">
        <f>(Table5[[#This Row],[Motor power]]*1000)*Table5[[#This Row],[Acceleration delT 1 second ]]</f>
        <v>7972.5000527616057</v>
      </c>
      <c r="AF204" s="20">
        <f>Table5[[#This Row],[Etotal]]/3600</f>
        <v>2.2145833479893349</v>
      </c>
      <c r="AG204" s="21">
        <f>Table5[[#This Row],[Average energy consumption]]/96</f>
        <v>2.3068576541555572E-2</v>
      </c>
      <c r="AH204" s="20"/>
      <c r="AI204" s="20"/>
    </row>
    <row r="205" spans="2:35">
      <c r="B205" s="14">
        <v>202</v>
      </c>
      <c r="C205" s="7">
        <v>42.6</v>
      </c>
      <c r="D205" s="9">
        <v>-0.1</v>
      </c>
      <c r="E205">
        <v>1500</v>
      </c>
      <c r="F205">
        <v>80</v>
      </c>
      <c r="G205">
        <f t="shared" si="21"/>
        <v>1580</v>
      </c>
      <c r="H205">
        <v>9.81</v>
      </c>
      <c r="I205" s="10">
        <v>0</v>
      </c>
      <c r="J205" s="10">
        <v>0</v>
      </c>
      <c r="K205">
        <f t="shared" si="22"/>
        <v>-158</v>
      </c>
      <c r="L205">
        <v>1.4999999999999999E-2</v>
      </c>
      <c r="M205">
        <f t="shared" si="23"/>
        <v>365.20543359083308</v>
      </c>
      <c r="N205">
        <v>1.204</v>
      </c>
      <c r="O205">
        <v>1.52</v>
      </c>
      <c r="P205">
        <v>2.52</v>
      </c>
      <c r="Q205">
        <f t="shared" si="24"/>
        <v>11.833333333333334</v>
      </c>
      <c r="R205">
        <f t="shared" si="25"/>
        <v>322.89016479999998</v>
      </c>
      <c r="S205">
        <f t="shared" si="26"/>
        <v>530.09559839083306</v>
      </c>
      <c r="T205" s="11">
        <f t="shared" si="27"/>
        <v>6.2727979142915249</v>
      </c>
      <c r="U205">
        <v>0.26834999999999998</v>
      </c>
      <c r="V205">
        <f>Table5[[#This Row],[Total force ]]*Table5[[#This Row],[Tyre radius]]</f>
        <v>142.25115382818004</v>
      </c>
      <c r="W205">
        <v>8</v>
      </c>
      <c r="X205">
        <v>0.92</v>
      </c>
      <c r="Y205">
        <f>Table5[[#This Row],[Wheel torque]]/Table5[[#This Row],[Final drive ratio ]]/Table5[[#This Row],[Overall efficiency of enery conversion ]]</f>
        <v>19.32760242230707</v>
      </c>
      <c r="Z205">
        <f>(Table5[[#This Row],[Vehicle speed in m/s]]*60)/(2*3.14*Table5[[#This Row],[Tyre radius]])</f>
        <v>421.30547732723807</v>
      </c>
      <c r="AA205">
        <f>Table5[[#This Row],[Wheel speed]]*Table5[[#This Row],[Final drive ratio ]]</f>
        <v>3370.4438186179045</v>
      </c>
      <c r="AB205" s="11">
        <f>(2*3.14*Table5[[#This Row],[Motor speed]]*Table5[[#This Row],[Motor torque]])/(60*1000)/Table5[[#This Row],[Overall efficiency of enery conversion ]]</f>
        <v>7.4111506548812898</v>
      </c>
      <c r="AC205">
        <v>430</v>
      </c>
      <c r="AD205" s="20">
        <f>Table5[[#This Row],[Total elapsed time]]-B204</f>
        <v>1</v>
      </c>
      <c r="AE205" s="20">
        <f>(Table5[[#This Row],[Motor power]]*1000)*Table5[[#This Row],[Acceleration delT 1 second ]]</f>
        <v>7411.1506548812895</v>
      </c>
      <c r="AF205" s="20">
        <f>Table5[[#This Row],[Etotal]]/3600</f>
        <v>2.0586529596892471</v>
      </c>
      <c r="AG205" s="21">
        <f>Table5[[#This Row],[Average energy consumption]]/96</f>
        <v>2.1444301663429657E-2</v>
      </c>
      <c r="AH205" s="20"/>
      <c r="AI205" s="20"/>
    </row>
    <row r="206" spans="2:35">
      <c r="B206" s="14">
        <v>203</v>
      </c>
      <c r="C206" s="7">
        <v>42.2</v>
      </c>
      <c r="D206" s="9">
        <v>-0.1</v>
      </c>
      <c r="E206">
        <v>1500</v>
      </c>
      <c r="F206">
        <v>80</v>
      </c>
      <c r="G206">
        <f t="shared" si="21"/>
        <v>1580</v>
      </c>
      <c r="H206">
        <v>9.81</v>
      </c>
      <c r="I206" s="10">
        <v>0</v>
      </c>
      <c r="J206" s="10">
        <v>0</v>
      </c>
      <c r="K206">
        <f t="shared" si="22"/>
        <v>-158</v>
      </c>
      <c r="L206">
        <v>1.4999999999999999E-2</v>
      </c>
      <c r="M206">
        <f t="shared" si="23"/>
        <v>365.20543359083308</v>
      </c>
      <c r="N206">
        <v>1.204</v>
      </c>
      <c r="O206">
        <v>1.52</v>
      </c>
      <c r="P206">
        <v>2.52</v>
      </c>
      <c r="Q206">
        <f t="shared" si="24"/>
        <v>11.722222222222223</v>
      </c>
      <c r="R206">
        <f t="shared" si="25"/>
        <v>316.85496764444451</v>
      </c>
      <c r="S206">
        <f t="shared" si="26"/>
        <v>524.0604012352776</v>
      </c>
      <c r="T206" s="11">
        <f t="shared" si="27"/>
        <v>6.1431524811468652</v>
      </c>
      <c r="U206">
        <v>0.26834999999999998</v>
      </c>
      <c r="V206">
        <f>Table5[[#This Row],[Total force ]]*Table5[[#This Row],[Tyre radius]]</f>
        <v>140.63160867148673</v>
      </c>
      <c r="W206">
        <v>8</v>
      </c>
      <c r="X206">
        <v>0.92</v>
      </c>
      <c r="Y206">
        <f>Table5[[#This Row],[Wheel torque]]/Table5[[#This Row],[Final drive ratio ]]/Table5[[#This Row],[Overall efficiency of enery conversion ]]</f>
        <v>19.107555526017219</v>
      </c>
      <c r="Z206">
        <f>(Table5[[#This Row],[Vehicle speed in m/s]]*60)/(2*3.14*Table5[[#This Row],[Tyre radius]])</f>
        <v>417.34955735233444</v>
      </c>
      <c r="AA206">
        <f>Table5[[#This Row],[Wheel speed]]*Table5[[#This Row],[Final drive ratio ]]</f>
        <v>3338.7964588186755</v>
      </c>
      <c r="AB206" s="11">
        <f>(2*3.14*Table5[[#This Row],[Motor speed]]*Table5[[#This Row],[Motor torque]])/(60*1000)/Table5[[#This Row],[Overall efficiency of enery conversion ]]</f>
        <v>7.2579778841527247</v>
      </c>
      <c r="AC206">
        <v>430</v>
      </c>
      <c r="AD206" s="20">
        <f>Table5[[#This Row],[Total elapsed time]]-B205</f>
        <v>1</v>
      </c>
      <c r="AE206" s="20">
        <f>(Table5[[#This Row],[Motor power]]*1000)*Table5[[#This Row],[Acceleration delT 1 second ]]</f>
        <v>7257.977884152725</v>
      </c>
      <c r="AF206" s="20">
        <f>Table5[[#This Row],[Etotal]]/3600</f>
        <v>2.0161049678202012</v>
      </c>
      <c r="AG206" s="21">
        <f>Table5[[#This Row],[Average energy consumption]]/96</f>
        <v>2.1001093414793764E-2</v>
      </c>
      <c r="AH206" s="20"/>
      <c r="AI206" s="20"/>
    </row>
    <row r="207" spans="2:35">
      <c r="B207" s="14">
        <v>204</v>
      </c>
      <c r="C207" s="7">
        <v>41.9</v>
      </c>
      <c r="D207" s="9">
        <v>-0.1</v>
      </c>
      <c r="E207">
        <v>1500</v>
      </c>
      <c r="F207">
        <v>80</v>
      </c>
      <c r="G207">
        <f t="shared" si="21"/>
        <v>1580</v>
      </c>
      <c r="H207">
        <v>9.81</v>
      </c>
      <c r="I207" s="10">
        <v>0</v>
      </c>
      <c r="J207" s="10">
        <v>0</v>
      </c>
      <c r="K207">
        <f t="shared" si="22"/>
        <v>-158</v>
      </c>
      <c r="L207">
        <v>1.4999999999999999E-2</v>
      </c>
      <c r="M207">
        <f t="shared" si="23"/>
        <v>365.20543359083308</v>
      </c>
      <c r="N207">
        <v>1.204</v>
      </c>
      <c r="O207">
        <v>1.52</v>
      </c>
      <c r="P207">
        <v>2.52</v>
      </c>
      <c r="Q207">
        <f t="shared" si="24"/>
        <v>11.638888888888889</v>
      </c>
      <c r="R207">
        <f t="shared" si="25"/>
        <v>312.36593391111114</v>
      </c>
      <c r="S207">
        <f t="shared" si="26"/>
        <v>519.57136750194422</v>
      </c>
      <c r="T207" s="11">
        <f t="shared" si="27"/>
        <v>6.0472334162031851</v>
      </c>
      <c r="U207">
        <v>0.26834999999999998</v>
      </c>
      <c r="V207">
        <f>Table5[[#This Row],[Total force ]]*Table5[[#This Row],[Tyre radius]]</f>
        <v>139.42697646914672</v>
      </c>
      <c r="W207">
        <v>8</v>
      </c>
      <c r="X207">
        <v>0.92</v>
      </c>
      <c r="Y207">
        <f>Table5[[#This Row],[Wheel torque]]/Table5[[#This Row],[Final drive ratio ]]/Table5[[#This Row],[Overall efficiency of enery conversion ]]</f>
        <v>18.943882672438413</v>
      </c>
      <c r="Z207">
        <f>(Table5[[#This Row],[Vehicle speed in m/s]]*60)/(2*3.14*Table5[[#This Row],[Tyre radius]])</f>
        <v>414.3826173711567</v>
      </c>
      <c r="AA207">
        <f>Table5[[#This Row],[Wheel speed]]*Table5[[#This Row],[Final drive ratio ]]</f>
        <v>3315.0609389692536</v>
      </c>
      <c r="AB207" s="11">
        <f>(2*3.14*Table5[[#This Row],[Motor speed]]*Table5[[#This Row],[Motor torque]])/(60*1000)/Table5[[#This Row],[Overall efficiency of enery conversion ]]</f>
        <v>7.1446519567617957</v>
      </c>
      <c r="AC207">
        <v>430</v>
      </c>
      <c r="AD207" s="20">
        <f>Table5[[#This Row],[Total elapsed time]]-B206</f>
        <v>1</v>
      </c>
      <c r="AE207" s="20">
        <f>(Table5[[#This Row],[Motor power]]*1000)*Table5[[#This Row],[Acceleration delT 1 second ]]</f>
        <v>7144.6519567617961</v>
      </c>
      <c r="AF207" s="20">
        <f>Table5[[#This Row],[Etotal]]/3600</f>
        <v>1.9846255435449434</v>
      </c>
      <c r="AG207" s="21">
        <f>Table5[[#This Row],[Average energy consumption]]/96</f>
        <v>2.0673182745259828E-2</v>
      </c>
      <c r="AH207" s="20"/>
      <c r="AI207" s="20"/>
    </row>
    <row r="208" spans="2:35">
      <c r="B208" s="14">
        <v>205</v>
      </c>
      <c r="C208" s="7">
        <v>41.5</v>
      </c>
      <c r="D208" s="9">
        <v>-0.12</v>
      </c>
      <c r="E208">
        <v>1500</v>
      </c>
      <c r="F208">
        <v>80</v>
      </c>
      <c r="G208">
        <f t="shared" si="21"/>
        <v>1580</v>
      </c>
      <c r="H208">
        <v>9.81</v>
      </c>
      <c r="I208" s="10">
        <v>0</v>
      </c>
      <c r="J208" s="10">
        <v>0</v>
      </c>
      <c r="K208">
        <f t="shared" si="22"/>
        <v>-189.6</v>
      </c>
      <c r="L208">
        <v>1.4999999999999999E-2</v>
      </c>
      <c r="M208">
        <f t="shared" si="23"/>
        <v>365.20543359083308</v>
      </c>
      <c r="N208">
        <v>1.204</v>
      </c>
      <c r="O208">
        <v>1.52</v>
      </c>
      <c r="P208">
        <v>2.52</v>
      </c>
      <c r="Q208">
        <f t="shared" si="24"/>
        <v>11.527777777777779</v>
      </c>
      <c r="R208">
        <f t="shared" si="25"/>
        <v>306.43037444444445</v>
      </c>
      <c r="S208">
        <f t="shared" si="26"/>
        <v>482.03580803527746</v>
      </c>
      <c r="T208" s="11">
        <f t="shared" si="27"/>
        <v>5.5568016759622267</v>
      </c>
      <c r="U208">
        <v>0.26834999999999998</v>
      </c>
      <c r="V208">
        <f>Table5[[#This Row],[Total force ]]*Table5[[#This Row],[Tyre radius]]</f>
        <v>129.35430908626668</v>
      </c>
      <c r="W208">
        <v>8</v>
      </c>
      <c r="X208">
        <v>0.92</v>
      </c>
      <c r="Y208">
        <f>Table5[[#This Row],[Wheel torque]]/Table5[[#This Row],[Final drive ratio ]]/Table5[[#This Row],[Overall efficiency of enery conversion ]]</f>
        <v>17.575313734547102</v>
      </c>
      <c r="Z208">
        <f>(Table5[[#This Row],[Vehicle speed in m/s]]*60)/(2*3.14*Table5[[#This Row],[Tyre radius]])</f>
        <v>410.42669739625308</v>
      </c>
      <c r="AA208">
        <f>Table5[[#This Row],[Wheel speed]]*Table5[[#This Row],[Final drive ratio ]]</f>
        <v>3283.4135791700246</v>
      </c>
      <c r="AB208" s="11">
        <f>(2*3.14*Table5[[#This Row],[Motor speed]]*Table5[[#This Row],[Motor torque]])/(60*1000)/Table5[[#This Row],[Overall efficiency of enery conversion ]]</f>
        <v>6.5652193714109464</v>
      </c>
      <c r="AC208">
        <v>430</v>
      </c>
      <c r="AD208" s="20">
        <f>Table5[[#This Row],[Total elapsed time]]-B207</f>
        <v>1</v>
      </c>
      <c r="AE208" s="20">
        <f>(Table5[[#This Row],[Motor power]]*1000)*Table5[[#This Row],[Acceleration delT 1 second ]]</f>
        <v>6565.2193714109462</v>
      </c>
      <c r="AF208" s="20">
        <f>Table5[[#This Row],[Etotal]]/3600</f>
        <v>1.8236720476141517</v>
      </c>
      <c r="AG208" s="21">
        <f>Table5[[#This Row],[Average energy consumption]]/96</f>
        <v>1.899658382931408E-2</v>
      </c>
      <c r="AH208" s="20"/>
      <c r="AI208" s="20"/>
    </row>
    <row r="209" spans="2:35">
      <c r="B209" s="14">
        <v>206</v>
      </c>
      <c r="C209" s="7">
        <v>41</v>
      </c>
      <c r="D209" s="9">
        <v>-0.14000000000000001</v>
      </c>
      <c r="E209">
        <v>1500</v>
      </c>
      <c r="F209">
        <v>80</v>
      </c>
      <c r="G209">
        <f t="shared" si="21"/>
        <v>1580</v>
      </c>
      <c r="H209">
        <v>9.81</v>
      </c>
      <c r="I209" s="10">
        <v>0</v>
      </c>
      <c r="J209" s="10">
        <v>0</v>
      </c>
      <c r="K209">
        <f t="shared" si="22"/>
        <v>-221.20000000000002</v>
      </c>
      <c r="L209">
        <v>1.4999999999999999E-2</v>
      </c>
      <c r="M209">
        <f t="shared" si="23"/>
        <v>365.20543359083308</v>
      </c>
      <c r="N209">
        <v>1.204</v>
      </c>
      <c r="O209">
        <v>1.52</v>
      </c>
      <c r="P209">
        <v>2.52</v>
      </c>
      <c r="Q209">
        <f t="shared" si="24"/>
        <v>11.388888888888889</v>
      </c>
      <c r="R209">
        <f t="shared" si="25"/>
        <v>299.09099111111112</v>
      </c>
      <c r="S209">
        <f t="shared" si="26"/>
        <v>443.09642470194422</v>
      </c>
      <c r="T209" s="11">
        <f t="shared" si="27"/>
        <v>5.0463759479943651</v>
      </c>
      <c r="U209">
        <v>0.26834999999999998</v>
      </c>
      <c r="V209">
        <f>Table5[[#This Row],[Total force ]]*Table5[[#This Row],[Tyre radius]]</f>
        <v>118.90492556876671</v>
      </c>
      <c r="W209">
        <v>8</v>
      </c>
      <c r="X209">
        <v>0.92</v>
      </c>
      <c r="Y209">
        <f>Table5[[#This Row],[Wheel torque]]/Table5[[#This Row],[Final drive ratio ]]/Table5[[#This Row],[Overall efficiency of enery conversion ]]</f>
        <v>16.155560539234607</v>
      </c>
      <c r="Z209">
        <f>(Table5[[#This Row],[Vehicle speed in m/s]]*60)/(2*3.14*Table5[[#This Row],[Tyre radius]])</f>
        <v>405.48179742762352</v>
      </c>
      <c r="AA209">
        <f>Table5[[#This Row],[Wheel speed]]*Table5[[#This Row],[Final drive ratio ]]</f>
        <v>3243.8543794209882</v>
      </c>
      <c r="AB209" s="11">
        <f>(2*3.14*Table5[[#This Row],[Motor speed]]*Table5[[#This Row],[Motor torque]])/(60*1000)/Table5[[#This Row],[Overall efficiency of enery conversion ]]</f>
        <v>5.9621643998043048</v>
      </c>
      <c r="AC209">
        <v>430</v>
      </c>
      <c r="AD209" s="20">
        <f>Table5[[#This Row],[Total elapsed time]]-B208</f>
        <v>1</v>
      </c>
      <c r="AE209" s="20">
        <f>(Table5[[#This Row],[Motor power]]*1000)*Table5[[#This Row],[Acceleration delT 1 second ]]</f>
        <v>5962.1643998043046</v>
      </c>
      <c r="AF209" s="20">
        <f>Table5[[#This Row],[Etotal]]/3600</f>
        <v>1.6561567777234179</v>
      </c>
      <c r="AG209" s="21">
        <f>Table5[[#This Row],[Average energy consumption]]/96</f>
        <v>1.7251633101285604E-2</v>
      </c>
      <c r="AH209" s="20"/>
      <c r="AI209" s="20"/>
    </row>
    <row r="210" spans="2:35">
      <c r="B210" s="14">
        <v>207</v>
      </c>
      <c r="C210" s="7">
        <v>40.5</v>
      </c>
      <c r="D210" s="9">
        <v>-0.15</v>
      </c>
      <c r="E210">
        <v>1500</v>
      </c>
      <c r="F210">
        <v>80</v>
      </c>
      <c r="G210">
        <f t="shared" si="21"/>
        <v>1580</v>
      </c>
      <c r="H210">
        <v>9.81</v>
      </c>
      <c r="I210" s="10">
        <v>0</v>
      </c>
      <c r="J210" s="10">
        <v>0</v>
      </c>
      <c r="K210">
        <f t="shared" si="22"/>
        <v>-237</v>
      </c>
      <c r="L210">
        <v>1.4999999999999999E-2</v>
      </c>
      <c r="M210">
        <f t="shared" si="23"/>
        <v>365.20543359083308</v>
      </c>
      <c r="N210">
        <v>1.204</v>
      </c>
      <c r="O210">
        <v>1.52</v>
      </c>
      <c r="P210">
        <v>2.52</v>
      </c>
      <c r="Q210">
        <f t="shared" si="24"/>
        <v>11.25</v>
      </c>
      <c r="R210">
        <f t="shared" si="25"/>
        <v>291.84057000000001</v>
      </c>
      <c r="S210">
        <f t="shared" si="26"/>
        <v>420.04600359083315</v>
      </c>
      <c r="T210" s="11">
        <f t="shared" si="27"/>
        <v>4.725517540396873</v>
      </c>
      <c r="U210">
        <v>0.26834999999999998</v>
      </c>
      <c r="V210">
        <f>Table5[[#This Row],[Total force ]]*Table5[[#This Row],[Tyre radius]]</f>
        <v>112.71934506360007</v>
      </c>
      <c r="W210">
        <v>8</v>
      </c>
      <c r="X210">
        <v>0.92</v>
      </c>
      <c r="Y210">
        <f>Table5[[#This Row],[Wheel torque]]/Table5[[#This Row],[Final drive ratio ]]/Table5[[#This Row],[Overall efficiency of enery conversion ]]</f>
        <v>15.315128405380444</v>
      </c>
      <c r="Z210">
        <f>(Table5[[#This Row],[Vehicle speed in m/s]]*60)/(2*3.14*Table5[[#This Row],[Tyre radius]])</f>
        <v>400.53689745899391</v>
      </c>
      <c r="AA210">
        <f>Table5[[#This Row],[Wheel speed]]*Table5[[#This Row],[Final drive ratio ]]</f>
        <v>3204.2951796719512</v>
      </c>
      <c r="AB210" s="11">
        <f>(2*3.14*Table5[[#This Row],[Motor speed]]*Table5[[#This Row],[Motor torque]])/(60*1000)/Table5[[#This Row],[Overall efficiency of enery conversion ]]</f>
        <v>5.5830783794859071</v>
      </c>
      <c r="AC210">
        <v>430</v>
      </c>
      <c r="AD210" s="20">
        <f>Table5[[#This Row],[Total elapsed time]]-B209</f>
        <v>1</v>
      </c>
      <c r="AE210" s="20">
        <f>(Table5[[#This Row],[Motor power]]*1000)*Table5[[#This Row],[Acceleration delT 1 second ]]</f>
        <v>5583.0783794859071</v>
      </c>
      <c r="AF210" s="20">
        <f>Table5[[#This Row],[Etotal]]/3600</f>
        <v>1.550855105412752</v>
      </c>
      <c r="AG210" s="21">
        <f>Table5[[#This Row],[Average energy consumption]]/96</f>
        <v>1.6154740681382833E-2</v>
      </c>
      <c r="AH210" s="20"/>
      <c r="AI210" s="20"/>
    </row>
    <row r="211" spans="2:35">
      <c r="B211" s="14">
        <v>208</v>
      </c>
      <c r="C211" s="7">
        <v>39.9</v>
      </c>
      <c r="D211" s="9">
        <v>-0.17</v>
      </c>
      <c r="E211">
        <v>1500</v>
      </c>
      <c r="F211">
        <v>80</v>
      </c>
      <c r="G211">
        <f t="shared" si="21"/>
        <v>1580</v>
      </c>
      <c r="H211">
        <v>9.81</v>
      </c>
      <c r="I211" s="10">
        <v>0</v>
      </c>
      <c r="J211" s="10">
        <v>0</v>
      </c>
      <c r="K211">
        <f t="shared" si="22"/>
        <v>-268.60000000000002</v>
      </c>
      <c r="L211">
        <v>1.4999999999999999E-2</v>
      </c>
      <c r="M211">
        <f t="shared" si="23"/>
        <v>365.20543359083308</v>
      </c>
      <c r="N211">
        <v>1.204</v>
      </c>
      <c r="O211">
        <v>1.52</v>
      </c>
      <c r="P211">
        <v>2.52</v>
      </c>
      <c r="Q211">
        <f t="shared" si="24"/>
        <v>11.083333333333334</v>
      </c>
      <c r="R211">
        <f t="shared" si="25"/>
        <v>283.25749480000007</v>
      </c>
      <c r="S211">
        <f t="shared" si="26"/>
        <v>379.86292839083319</v>
      </c>
      <c r="T211" s="11">
        <f t="shared" si="27"/>
        <v>4.2101474563317351</v>
      </c>
      <c r="U211">
        <v>0.26834999999999998</v>
      </c>
      <c r="V211">
        <f>Table5[[#This Row],[Total force ]]*Table5[[#This Row],[Tyre radius]]</f>
        <v>101.93621683368008</v>
      </c>
      <c r="W211">
        <v>8</v>
      </c>
      <c r="X211">
        <v>0.92</v>
      </c>
      <c r="Y211">
        <f>Table5[[#This Row],[Wheel torque]]/Table5[[#This Row],[Final drive ratio ]]/Table5[[#This Row],[Overall efficiency of enery conversion ]]</f>
        <v>13.850029461097837</v>
      </c>
      <c r="Z211">
        <f>(Table5[[#This Row],[Vehicle speed in m/s]]*60)/(2*3.14*Table5[[#This Row],[Tyre radius]])</f>
        <v>394.60301749663847</v>
      </c>
      <c r="AA211">
        <f>Table5[[#This Row],[Wheel speed]]*Table5[[#This Row],[Final drive ratio ]]</f>
        <v>3156.8241399731078</v>
      </c>
      <c r="AB211" s="11">
        <f>(2*3.14*Table5[[#This Row],[Motor speed]]*Table5[[#This Row],[Motor torque]])/(60*1000)/Table5[[#This Row],[Overall efficiency of enery conversion ]]</f>
        <v>4.9741817773295542</v>
      </c>
      <c r="AC211">
        <v>430</v>
      </c>
      <c r="AD211" s="20">
        <f>Table5[[#This Row],[Total elapsed time]]-B210</f>
        <v>1</v>
      </c>
      <c r="AE211" s="20">
        <f>(Table5[[#This Row],[Motor power]]*1000)*Table5[[#This Row],[Acceleration delT 1 second ]]</f>
        <v>4974.1817773295543</v>
      </c>
      <c r="AF211" s="20">
        <f>Table5[[#This Row],[Etotal]]/3600</f>
        <v>1.3817171603693206</v>
      </c>
      <c r="AG211" s="21">
        <f>Table5[[#This Row],[Average energy consumption]]/96</f>
        <v>1.4392887087180423E-2</v>
      </c>
      <c r="AH211" s="20"/>
      <c r="AI211" s="20"/>
    </row>
    <row r="212" spans="2:35">
      <c r="B212" s="14">
        <v>209</v>
      </c>
      <c r="C212" s="7">
        <v>39.299999999999997</v>
      </c>
      <c r="D212" s="9">
        <v>-0.17</v>
      </c>
      <c r="E212">
        <v>1500</v>
      </c>
      <c r="F212">
        <v>80</v>
      </c>
      <c r="G212">
        <f t="shared" si="21"/>
        <v>1580</v>
      </c>
      <c r="H212">
        <v>9.81</v>
      </c>
      <c r="I212" s="10">
        <v>0</v>
      </c>
      <c r="J212" s="10">
        <v>0</v>
      </c>
      <c r="K212">
        <f t="shared" si="22"/>
        <v>-268.60000000000002</v>
      </c>
      <c r="L212">
        <v>1.4999999999999999E-2</v>
      </c>
      <c r="M212">
        <f t="shared" si="23"/>
        <v>365.20543359083308</v>
      </c>
      <c r="N212">
        <v>1.204</v>
      </c>
      <c r="O212">
        <v>1.52</v>
      </c>
      <c r="P212">
        <v>2.52</v>
      </c>
      <c r="Q212">
        <f t="shared" si="24"/>
        <v>10.916666666666666</v>
      </c>
      <c r="R212">
        <f t="shared" si="25"/>
        <v>274.80252519999999</v>
      </c>
      <c r="S212">
        <f t="shared" si="26"/>
        <v>371.40795879083305</v>
      </c>
      <c r="T212" s="11">
        <f t="shared" si="27"/>
        <v>4.0545368834665938</v>
      </c>
      <c r="U212">
        <v>0.26834999999999998</v>
      </c>
      <c r="V212">
        <f>Table5[[#This Row],[Total force ]]*Table5[[#This Row],[Tyre radius]]</f>
        <v>99.667325741520045</v>
      </c>
      <c r="W212">
        <v>8</v>
      </c>
      <c r="X212">
        <v>0.92</v>
      </c>
      <c r="Y212">
        <f>Table5[[#This Row],[Wheel torque]]/Table5[[#This Row],[Final drive ratio ]]/Table5[[#This Row],[Overall efficiency of enery conversion ]]</f>
        <v>13.54175621488044</v>
      </c>
      <c r="Z212">
        <f>(Table5[[#This Row],[Vehicle speed in m/s]]*60)/(2*3.14*Table5[[#This Row],[Tyre radius]])</f>
        <v>388.66913753428298</v>
      </c>
      <c r="AA212">
        <f>Table5[[#This Row],[Wheel speed]]*Table5[[#This Row],[Final drive ratio ]]</f>
        <v>3109.3531002742639</v>
      </c>
      <c r="AB212" s="11">
        <f>(2*3.14*Table5[[#This Row],[Motor speed]]*Table5[[#This Row],[Motor torque]])/(60*1000)/Table5[[#This Row],[Overall efficiency of enery conversion ]]</f>
        <v>4.7903318566476765</v>
      </c>
      <c r="AC212">
        <v>430</v>
      </c>
      <c r="AD212" s="20">
        <f>Table5[[#This Row],[Total elapsed time]]-B211</f>
        <v>1</v>
      </c>
      <c r="AE212" s="20">
        <f>(Table5[[#This Row],[Motor power]]*1000)*Table5[[#This Row],[Acceleration delT 1 second ]]</f>
        <v>4790.3318566476764</v>
      </c>
      <c r="AF212" s="20">
        <f>Table5[[#This Row],[Etotal]]/3600</f>
        <v>1.330647737957688</v>
      </c>
      <c r="AG212" s="21">
        <f>Table5[[#This Row],[Average energy consumption]]/96</f>
        <v>1.386091393705925E-2</v>
      </c>
      <c r="AH212" s="20"/>
      <c r="AI212" s="20"/>
    </row>
    <row r="213" spans="2:35">
      <c r="B213" s="14">
        <v>210</v>
      </c>
      <c r="C213" s="7">
        <v>38.700000000000003</v>
      </c>
      <c r="D213" s="9">
        <v>-0.17</v>
      </c>
      <c r="E213">
        <v>1500</v>
      </c>
      <c r="F213">
        <v>80</v>
      </c>
      <c r="G213">
        <f t="shared" si="21"/>
        <v>1580</v>
      </c>
      <c r="H213">
        <v>9.81</v>
      </c>
      <c r="I213" s="10">
        <v>0</v>
      </c>
      <c r="J213" s="10">
        <v>0</v>
      </c>
      <c r="K213">
        <f t="shared" si="22"/>
        <v>-268.60000000000002</v>
      </c>
      <c r="L213">
        <v>1.4999999999999999E-2</v>
      </c>
      <c r="M213">
        <f t="shared" si="23"/>
        <v>365.20543359083308</v>
      </c>
      <c r="N213">
        <v>1.204</v>
      </c>
      <c r="O213">
        <v>1.52</v>
      </c>
      <c r="P213">
        <v>2.52</v>
      </c>
      <c r="Q213">
        <f t="shared" si="24"/>
        <v>10.750000000000002</v>
      </c>
      <c r="R213">
        <f t="shared" si="25"/>
        <v>266.4756612000001</v>
      </c>
      <c r="S213">
        <f t="shared" si="26"/>
        <v>363.08109479083316</v>
      </c>
      <c r="T213" s="11">
        <f t="shared" si="27"/>
        <v>3.9031217690014572</v>
      </c>
      <c r="U213">
        <v>0.26834999999999998</v>
      </c>
      <c r="V213">
        <f>Table5[[#This Row],[Total force ]]*Table5[[#This Row],[Tyre radius]]</f>
        <v>97.432811787120073</v>
      </c>
      <c r="W213">
        <v>8</v>
      </c>
      <c r="X213">
        <v>0.92</v>
      </c>
      <c r="Y213">
        <f>Table5[[#This Row],[Wheel torque]]/Table5[[#This Row],[Final drive ratio ]]/Table5[[#This Row],[Overall efficiency of enery conversion ]]</f>
        <v>13.238153775423923</v>
      </c>
      <c r="Z213">
        <f>(Table5[[#This Row],[Vehicle speed in m/s]]*60)/(2*3.14*Table5[[#This Row],[Tyre radius]])</f>
        <v>382.7352575719276</v>
      </c>
      <c r="AA213">
        <f>Table5[[#This Row],[Wheel speed]]*Table5[[#This Row],[Final drive ratio ]]</f>
        <v>3061.8820605754208</v>
      </c>
      <c r="AB213" s="11">
        <f>(2*3.14*Table5[[#This Row],[Motor speed]]*Table5[[#This Row],[Motor torque]])/(60*1000)/Table5[[#This Row],[Overall efficiency of enery conversion ]]</f>
        <v>4.611438762997941</v>
      </c>
      <c r="AC213">
        <v>430</v>
      </c>
      <c r="AD213" s="20">
        <f>Table5[[#This Row],[Total elapsed time]]-B212</f>
        <v>1</v>
      </c>
      <c r="AE213" s="20">
        <f>(Table5[[#This Row],[Motor power]]*1000)*Table5[[#This Row],[Acceleration delT 1 second ]]</f>
        <v>4611.438762997941</v>
      </c>
      <c r="AF213" s="20">
        <f>Table5[[#This Row],[Etotal]]/3600</f>
        <v>1.2809552119438725</v>
      </c>
      <c r="AG213" s="21">
        <f>Table5[[#This Row],[Average energy consumption]]/96</f>
        <v>1.3343283457748671E-2</v>
      </c>
      <c r="AH213" s="20"/>
      <c r="AI213" s="20"/>
    </row>
    <row r="214" spans="2:35">
      <c r="B214" s="14">
        <v>211</v>
      </c>
      <c r="C214" s="7">
        <v>38.1</v>
      </c>
      <c r="D214" s="9">
        <v>-0.15</v>
      </c>
      <c r="E214">
        <v>1500</v>
      </c>
      <c r="F214">
        <v>80</v>
      </c>
      <c r="G214">
        <f t="shared" si="21"/>
        <v>1580</v>
      </c>
      <c r="H214">
        <v>9.81</v>
      </c>
      <c r="I214" s="10">
        <v>0</v>
      </c>
      <c r="J214" s="10">
        <v>0</v>
      </c>
      <c r="K214">
        <f t="shared" si="22"/>
        <v>-237</v>
      </c>
      <c r="L214">
        <v>1.4999999999999999E-2</v>
      </c>
      <c r="M214">
        <f t="shared" si="23"/>
        <v>365.20543359083308</v>
      </c>
      <c r="N214">
        <v>1.204</v>
      </c>
      <c r="O214">
        <v>1.52</v>
      </c>
      <c r="P214">
        <v>2.52</v>
      </c>
      <c r="Q214">
        <f t="shared" si="24"/>
        <v>10.583333333333334</v>
      </c>
      <c r="R214">
        <f t="shared" si="25"/>
        <v>258.27690280000002</v>
      </c>
      <c r="S214">
        <f t="shared" si="26"/>
        <v>386.4823363908331</v>
      </c>
      <c r="T214" s="11">
        <f t="shared" si="27"/>
        <v>4.0902713934696502</v>
      </c>
      <c r="U214">
        <v>0.26834999999999998</v>
      </c>
      <c r="V214">
        <f>Table5[[#This Row],[Total force ]]*Table5[[#This Row],[Tyre radius]]</f>
        <v>103.71253497048005</v>
      </c>
      <c r="W214">
        <v>8</v>
      </c>
      <c r="X214">
        <v>0.92</v>
      </c>
      <c r="Y214">
        <f>Table5[[#This Row],[Wheel torque]]/Table5[[#This Row],[Final drive ratio ]]/Table5[[#This Row],[Overall efficiency of enery conversion ]]</f>
        <v>14.091377034032615</v>
      </c>
      <c r="Z214">
        <f>(Table5[[#This Row],[Vehicle speed in m/s]]*60)/(2*3.14*Table5[[#This Row],[Tyre radius]])</f>
        <v>376.80137760957206</v>
      </c>
      <c r="AA214">
        <f>Table5[[#This Row],[Wheel speed]]*Table5[[#This Row],[Final drive ratio ]]</f>
        <v>3014.4110208765765</v>
      </c>
      <c r="AB214" s="11">
        <f>(2*3.14*Table5[[#This Row],[Motor speed]]*Table5[[#This Row],[Motor torque]])/(60*1000)/Table5[[#This Row],[Overall efficiency of enery conversion ]]</f>
        <v>4.8325512682769958</v>
      </c>
      <c r="AC214">
        <v>430</v>
      </c>
      <c r="AD214" s="20">
        <f>Table5[[#This Row],[Total elapsed time]]-B213</f>
        <v>1</v>
      </c>
      <c r="AE214" s="20">
        <f>(Table5[[#This Row],[Motor power]]*1000)*Table5[[#This Row],[Acceleration delT 1 second ]]</f>
        <v>4832.5512682769959</v>
      </c>
      <c r="AF214" s="20">
        <f>Table5[[#This Row],[Etotal]]/3600</f>
        <v>1.3423753522991655</v>
      </c>
      <c r="AG214" s="21">
        <f>Table5[[#This Row],[Average energy consumption]]/96</f>
        <v>1.3983076586449641E-2</v>
      </c>
      <c r="AH214" s="20"/>
      <c r="AI214" s="20"/>
    </row>
    <row r="215" spans="2:35">
      <c r="B215" s="14">
        <v>212</v>
      </c>
      <c r="C215" s="7">
        <v>37.6</v>
      </c>
      <c r="D215" s="9">
        <v>-0.14000000000000001</v>
      </c>
      <c r="E215">
        <v>1500</v>
      </c>
      <c r="F215">
        <v>80</v>
      </c>
      <c r="G215">
        <f t="shared" si="21"/>
        <v>1580</v>
      </c>
      <c r="H215">
        <v>9.81</v>
      </c>
      <c r="I215" s="10">
        <v>0</v>
      </c>
      <c r="J215" s="10">
        <v>0</v>
      </c>
      <c r="K215">
        <f t="shared" si="22"/>
        <v>-221.20000000000002</v>
      </c>
      <c r="L215">
        <v>1.4999999999999999E-2</v>
      </c>
      <c r="M215">
        <f t="shared" si="23"/>
        <v>365.20543359083308</v>
      </c>
      <c r="N215">
        <v>1.204</v>
      </c>
      <c r="O215">
        <v>1.52</v>
      </c>
      <c r="P215">
        <v>2.52</v>
      </c>
      <c r="Q215">
        <f t="shared" si="24"/>
        <v>10.444444444444445</v>
      </c>
      <c r="R215">
        <f t="shared" si="25"/>
        <v>251.54246257777777</v>
      </c>
      <c r="S215">
        <f t="shared" si="26"/>
        <v>395.54789616861081</v>
      </c>
      <c r="T215" s="11">
        <f t="shared" si="27"/>
        <v>4.1312780266499347</v>
      </c>
      <c r="U215">
        <v>0.26834999999999998</v>
      </c>
      <c r="V215">
        <f>Table5[[#This Row],[Total force ]]*Table5[[#This Row],[Tyre radius]]</f>
        <v>106.1452779368467</v>
      </c>
      <c r="W215">
        <v>8</v>
      </c>
      <c r="X215">
        <v>0.92</v>
      </c>
      <c r="Y215">
        <f>Table5[[#This Row],[Wheel torque]]/Table5[[#This Row],[Final drive ratio ]]/Table5[[#This Row],[Overall efficiency of enery conversion ]]</f>
        <v>14.421912763158518</v>
      </c>
      <c r="Z215">
        <f>(Table5[[#This Row],[Vehicle speed in m/s]]*60)/(2*3.14*Table5[[#This Row],[Tyre radius]])</f>
        <v>371.8564776409425</v>
      </c>
      <c r="AA215">
        <f>Table5[[#This Row],[Wheel speed]]*Table5[[#This Row],[Final drive ratio ]]</f>
        <v>2974.85182112754</v>
      </c>
      <c r="AB215" s="11">
        <f>(2*3.14*Table5[[#This Row],[Motor speed]]*Table5[[#This Row],[Motor torque]])/(60*1000)/Table5[[#This Row],[Overall efficiency of enery conversion ]]</f>
        <v>4.8809995588964261</v>
      </c>
      <c r="AC215">
        <v>430</v>
      </c>
      <c r="AD215" s="20">
        <f>Table5[[#This Row],[Total elapsed time]]-B214</f>
        <v>1</v>
      </c>
      <c r="AE215" s="20">
        <f>(Table5[[#This Row],[Motor power]]*1000)*Table5[[#This Row],[Acceleration delT 1 second ]]</f>
        <v>4880.9995588964257</v>
      </c>
      <c r="AF215" s="20">
        <f>Table5[[#This Row],[Etotal]]/3600</f>
        <v>1.3558332108045628</v>
      </c>
      <c r="AG215" s="21">
        <f>Table5[[#This Row],[Average energy consumption]]/96</f>
        <v>1.4123262612547529E-2</v>
      </c>
      <c r="AH215" s="20"/>
      <c r="AI215" s="20"/>
    </row>
    <row r="216" spans="2:35">
      <c r="B216" s="14">
        <v>213</v>
      </c>
      <c r="C216" s="7">
        <v>37.1</v>
      </c>
      <c r="D216" s="9">
        <v>-0.15</v>
      </c>
      <c r="E216">
        <v>1500</v>
      </c>
      <c r="F216">
        <v>80</v>
      </c>
      <c r="G216">
        <f t="shared" si="21"/>
        <v>1580</v>
      </c>
      <c r="H216">
        <v>9.81</v>
      </c>
      <c r="I216" s="10">
        <v>0</v>
      </c>
      <c r="J216" s="10">
        <v>0</v>
      </c>
      <c r="K216">
        <f t="shared" si="22"/>
        <v>-237</v>
      </c>
      <c r="L216">
        <v>1.4999999999999999E-2</v>
      </c>
      <c r="M216">
        <f t="shared" si="23"/>
        <v>365.20543359083308</v>
      </c>
      <c r="N216">
        <v>1.204</v>
      </c>
      <c r="O216">
        <v>1.52</v>
      </c>
      <c r="P216">
        <v>2.52</v>
      </c>
      <c r="Q216">
        <f t="shared" si="24"/>
        <v>10.305555555555557</v>
      </c>
      <c r="R216">
        <f t="shared" si="25"/>
        <v>244.89698457777783</v>
      </c>
      <c r="S216">
        <f t="shared" si="26"/>
        <v>373.10241816861094</v>
      </c>
      <c r="T216" s="11">
        <f t="shared" si="27"/>
        <v>3.845027698348741</v>
      </c>
      <c r="U216">
        <v>0.26834999999999998</v>
      </c>
      <c r="V216">
        <f>Table5[[#This Row],[Total force ]]*Table5[[#This Row],[Tyre radius]]</f>
        <v>100.12203391554674</v>
      </c>
      <c r="W216">
        <v>8</v>
      </c>
      <c r="X216">
        <v>0.92</v>
      </c>
      <c r="Y216">
        <f>Table5[[#This Row],[Wheel torque]]/Table5[[#This Row],[Final drive ratio ]]/Table5[[#This Row],[Overall efficiency of enery conversion ]]</f>
        <v>13.603537216786242</v>
      </c>
      <c r="Z216">
        <f>(Table5[[#This Row],[Vehicle speed in m/s]]*60)/(2*3.14*Table5[[#This Row],[Tyre radius]])</f>
        <v>366.91157767231306</v>
      </c>
      <c r="AA216">
        <f>Table5[[#This Row],[Wheel speed]]*Table5[[#This Row],[Final drive ratio ]]</f>
        <v>2935.2926213785045</v>
      </c>
      <c r="AB216" s="11">
        <f>(2*3.14*Table5[[#This Row],[Motor speed]]*Table5[[#This Row],[Motor torque]])/(60*1000)/Table5[[#This Row],[Overall efficiency of enery conversion ]]</f>
        <v>4.5428021010736552</v>
      </c>
      <c r="AC216">
        <v>430</v>
      </c>
      <c r="AD216" s="20">
        <f>Table5[[#This Row],[Total elapsed time]]-B215</f>
        <v>1</v>
      </c>
      <c r="AE216" s="20">
        <f>(Table5[[#This Row],[Motor power]]*1000)*Table5[[#This Row],[Acceleration delT 1 second ]]</f>
        <v>4542.8021010736556</v>
      </c>
      <c r="AF216" s="20">
        <f>Table5[[#This Row],[Etotal]]/3600</f>
        <v>1.2618894725204599</v>
      </c>
      <c r="AG216" s="21">
        <f>Table5[[#This Row],[Average energy consumption]]/96</f>
        <v>1.3144682005421458E-2</v>
      </c>
      <c r="AH216" s="20"/>
      <c r="AI216" s="20"/>
    </row>
    <row r="217" spans="2:35">
      <c r="B217" s="14">
        <v>214</v>
      </c>
      <c r="C217" s="7">
        <v>36.5</v>
      </c>
      <c r="D217" s="9">
        <v>-0.19</v>
      </c>
      <c r="E217">
        <v>1500</v>
      </c>
      <c r="F217">
        <v>80</v>
      </c>
      <c r="G217">
        <f t="shared" si="21"/>
        <v>1580</v>
      </c>
      <c r="H217">
        <v>9.81</v>
      </c>
      <c r="I217" s="10">
        <v>0</v>
      </c>
      <c r="J217" s="10">
        <v>0</v>
      </c>
      <c r="K217">
        <f t="shared" si="22"/>
        <v>-300.2</v>
      </c>
      <c r="L217">
        <v>1.4999999999999999E-2</v>
      </c>
      <c r="M217">
        <f t="shared" si="23"/>
        <v>365.20543359083308</v>
      </c>
      <c r="N217">
        <v>1.204</v>
      </c>
      <c r="O217">
        <v>1.52</v>
      </c>
      <c r="P217">
        <v>2.52</v>
      </c>
      <c r="Q217">
        <f t="shared" si="24"/>
        <v>10.138888888888889</v>
      </c>
      <c r="R217">
        <f t="shared" si="25"/>
        <v>237.03984111111109</v>
      </c>
      <c r="S217">
        <f t="shared" si="26"/>
        <v>302.04527470194415</v>
      </c>
      <c r="T217" s="11">
        <f t="shared" si="27"/>
        <v>3.0624034796169339</v>
      </c>
      <c r="U217">
        <v>0.26834999999999998</v>
      </c>
      <c r="V217">
        <f>Table5[[#This Row],[Total force ]]*Table5[[#This Row],[Tyre radius]]</f>
        <v>81.053849466266712</v>
      </c>
      <c r="W217">
        <v>8</v>
      </c>
      <c r="X217">
        <v>0.92</v>
      </c>
      <c r="Y217">
        <f>Table5[[#This Row],[Wheel torque]]/Table5[[#This Row],[Final drive ratio ]]/Table5[[#This Row],[Overall efficiency of enery conversion ]]</f>
        <v>11.012751286177542</v>
      </c>
      <c r="Z217">
        <f>(Table5[[#This Row],[Vehicle speed in m/s]]*60)/(2*3.14*Table5[[#This Row],[Tyre radius]])</f>
        <v>360.97769770995751</v>
      </c>
      <c r="AA217">
        <f>Table5[[#This Row],[Wheel speed]]*Table5[[#This Row],[Final drive ratio ]]</f>
        <v>2887.8215816796601</v>
      </c>
      <c r="AB217" s="11">
        <f>(2*3.14*Table5[[#This Row],[Motor speed]]*Table5[[#This Row],[Motor torque]])/(60*1000)/Table5[[#This Row],[Overall efficiency of enery conversion ]]</f>
        <v>3.618151559093731</v>
      </c>
      <c r="AC217">
        <v>430</v>
      </c>
      <c r="AD217" s="20">
        <f>Table5[[#This Row],[Total elapsed time]]-B216</f>
        <v>1</v>
      </c>
      <c r="AE217" s="20">
        <f>(Table5[[#This Row],[Motor power]]*1000)*Table5[[#This Row],[Acceleration delT 1 second ]]</f>
        <v>3618.1515590937311</v>
      </c>
      <c r="AF217" s="20">
        <f>Table5[[#This Row],[Etotal]]/3600</f>
        <v>1.0050420997482585</v>
      </c>
      <c r="AG217" s="21">
        <f>Table5[[#This Row],[Average energy consumption]]/96</f>
        <v>1.046918853904436E-2</v>
      </c>
      <c r="AH217" s="20"/>
      <c r="AI217" s="20"/>
    </row>
    <row r="218" spans="2:35">
      <c r="B218" s="14">
        <v>215</v>
      </c>
      <c r="C218" s="7">
        <v>35.700000000000003</v>
      </c>
      <c r="D218" s="9">
        <v>-0.19</v>
      </c>
      <c r="E218">
        <v>1500</v>
      </c>
      <c r="F218">
        <v>80</v>
      </c>
      <c r="G218">
        <f t="shared" si="21"/>
        <v>1580</v>
      </c>
      <c r="H218">
        <v>9.81</v>
      </c>
      <c r="I218" s="10">
        <v>0</v>
      </c>
      <c r="J218" s="10">
        <v>0</v>
      </c>
      <c r="K218">
        <f t="shared" si="22"/>
        <v>-300.2</v>
      </c>
      <c r="L218">
        <v>1.4999999999999999E-2</v>
      </c>
      <c r="M218">
        <f t="shared" si="23"/>
        <v>365.20543359083308</v>
      </c>
      <c r="N218">
        <v>1.204</v>
      </c>
      <c r="O218">
        <v>1.52</v>
      </c>
      <c r="P218">
        <v>2.52</v>
      </c>
      <c r="Q218">
        <f t="shared" si="24"/>
        <v>9.9166666666666679</v>
      </c>
      <c r="R218">
        <f t="shared" si="25"/>
        <v>226.76292520000004</v>
      </c>
      <c r="S218">
        <f t="shared" si="26"/>
        <v>291.76835879083313</v>
      </c>
      <c r="T218" s="11">
        <f t="shared" si="27"/>
        <v>2.8933695580090957</v>
      </c>
      <c r="U218">
        <v>0.26834999999999998</v>
      </c>
      <c r="V218">
        <f>Table5[[#This Row],[Total force ]]*Table5[[#This Row],[Tyre radius]]</f>
        <v>78.296039081520064</v>
      </c>
      <c r="W218">
        <v>8</v>
      </c>
      <c r="X218">
        <v>0.92</v>
      </c>
      <c r="Y218">
        <f>Table5[[#This Row],[Wheel torque]]/Table5[[#This Row],[Final drive ratio ]]/Table5[[#This Row],[Overall efficiency of enery conversion ]]</f>
        <v>10.638048788250009</v>
      </c>
      <c r="Z218">
        <f>(Table5[[#This Row],[Vehicle speed in m/s]]*60)/(2*3.14*Table5[[#This Row],[Tyre radius]])</f>
        <v>353.06585776015027</v>
      </c>
      <c r="AA218">
        <f>Table5[[#This Row],[Wheel speed]]*Table5[[#This Row],[Final drive ratio ]]</f>
        <v>2824.5268620812021</v>
      </c>
      <c r="AB218" s="11">
        <f>(2*3.14*Table5[[#This Row],[Motor speed]]*Table5[[#This Row],[Motor torque]])/(60*1000)/Table5[[#This Row],[Overall efficiency of enery conversion ]]</f>
        <v>3.4184422944341861</v>
      </c>
      <c r="AC218">
        <v>430</v>
      </c>
      <c r="AD218" s="20">
        <f>Table5[[#This Row],[Total elapsed time]]-B217</f>
        <v>1</v>
      </c>
      <c r="AE218" s="20">
        <f>(Table5[[#This Row],[Motor power]]*1000)*Table5[[#This Row],[Acceleration delT 1 second ]]</f>
        <v>3418.4422944341859</v>
      </c>
      <c r="AF218" s="20">
        <f>Table5[[#This Row],[Etotal]]/3600</f>
        <v>0.94956730400949607</v>
      </c>
      <c r="AG218" s="21">
        <f>Table5[[#This Row],[Average energy consumption]]/96</f>
        <v>9.8913260834322513E-3</v>
      </c>
      <c r="AH218" s="20"/>
      <c r="AI218" s="20"/>
    </row>
    <row r="219" spans="2:35">
      <c r="B219" s="14">
        <v>216</v>
      </c>
      <c r="C219" s="7">
        <v>35.1</v>
      </c>
      <c r="D219" s="9">
        <v>-0.18</v>
      </c>
      <c r="E219">
        <v>1500</v>
      </c>
      <c r="F219">
        <v>80</v>
      </c>
      <c r="G219">
        <f t="shared" si="21"/>
        <v>1580</v>
      </c>
      <c r="H219">
        <v>9.81</v>
      </c>
      <c r="I219" s="10">
        <v>0</v>
      </c>
      <c r="J219" s="10">
        <v>0</v>
      </c>
      <c r="K219">
        <f t="shared" si="22"/>
        <v>-284.39999999999998</v>
      </c>
      <c r="L219">
        <v>1.4999999999999999E-2</v>
      </c>
      <c r="M219">
        <f t="shared" si="23"/>
        <v>365.20543359083308</v>
      </c>
      <c r="N219">
        <v>1.204</v>
      </c>
      <c r="O219">
        <v>1.52</v>
      </c>
      <c r="P219">
        <v>2.52</v>
      </c>
      <c r="Q219">
        <f t="shared" si="24"/>
        <v>9.75</v>
      </c>
      <c r="R219">
        <f t="shared" si="25"/>
        <v>219.20469480000003</v>
      </c>
      <c r="S219">
        <f t="shared" si="26"/>
        <v>300.01012839083307</v>
      </c>
      <c r="T219" s="11">
        <f t="shared" si="27"/>
        <v>2.9250987518106224</v>
      </c>
      <c r="U219">
        <v>0.26834999999999998</v>
      </c>
      <c r="V219">
        <f>Table5[[#This Row],[Total force ]]*Table5[[#This Row],[Tyre radius]]</f>
        <v>80.507717953680043</v>
      </c>
      <c r="W219">
        <v>8</v>
      </c>
      <c r="X219">
        <v>0.92</v>
      </c>
      <c r="Y219">
        <f>Table5[[#This Row],[Wheel torque]]/Table5[[#This Row],[Final drive ratio ]]/Table5[[#This Row],[Overall efficiency of enery conversion ]]</f>
        <v>10.938548635010875</v>
      </c>
      <c r="Z219">
        <f>(Table5[[#This Row],[Vehicle speed in m/s]]*60)/(2*3.14*Table5[[#This Row],[Tyre radius]])</f>
        <v>347.13197779779472</v>
      </c>
      <c r="AA219">
        <f>Table5[[#This Row],[Wheel speed]]*Table5[[#This Row],[Final drive ratio ]]</f>
        <v>2777.0558223823577</v>
      </c>
      <c r="AB219" s="11">
        <f>(2*3.14*Table5[[#This Row],[Motor speed]]*Table5[[#This Row],[Motor torque]])/(60*1000)/Table5[[#This Row],[Overall efficiency of enery conversion ]]</f>
        <v>3.4559295271864618</v>
      </c>
      <c r="AC219">
        <v>430</v>
      </c>
      <c r="AD219" s="20">
        <f>Table5[[#This Row],[Total elapsed time]]-B218</f>
        <v>1</v>
      </c>
      <c r="AE219" s="20">
        <f>(Table5[[#This Row],[Motor power]]*1000)*Table5[[#This Row],[Acceleration delT 1 second ]]</f>
        <v>3455.9295271864617</v>
      </c>
      <c r="AF219" s="20">
        <f>Table5[[#This Row],[Etotal]]/3600</f>
        <v>0.95998042421846153</v>
      </c>
      <c r="AG219" s="21">
        <f>Table5[[#This Row],[Average energy consumption]]/96</f>
        <v>9.9997960856089748E-3</v>
      </c>
      <c r="AH219" s="20"/>
      <c r="AI219" s="20"/>
    </row>
    <row r="220" spans="2:35">
      <c r="B220" s="14">
        <v>217</v>
      </c>
      <c r="C220" s="7">
        <v>34.4</v>
      </c>
      <c r="D220" s="9">
        <v>-0.17</v>
      </c>
      <c r="E220">
        <v>1500</v>
      </c>
      <c r="F220">
        <v>80</v>
      </c>
      <c r="G220">
        <f t="shared" si="21"/>
        <v>1580</v>
      </c>
      <c r="H220">
        <v>9.81</v>
      </c>
      <c r="I220" s="10">
        <v>0</v>
      </c>
      <c r="J220" s="10">
        <v>0</v>
      </c>
      <c r="K220">
        <f t="shared" si="22"/>
        <v>-268.60000000000002</v>
      </c>
      <c r="L220">
        <v>1.4999999999999999E-2</v>
      </c>
      <c r="M220">
        <f t="shared" si="23"/>
        <v>365.20543359083308</v>
      </c>
      <c r="N220">
        <v>1.204</v>
      </c>
      <c r="O220">
        <v>1.52</v>
      </c>
      <c r="P220">
        <v>2.52</v>
      </c>
      <c r="Q220">
        <f t="shared" si="24"/>
        <v>9.5555555555555554</v>
      </c>
      <c r="R220">
        <f t="shared" si="25"/>
        <v>210.54867057777776</v>
      </c>
      <c r="S220">
        <f t="shared" si="26"/>
        <v>307.15410416861084</v>
      </c>
      <c r="T220" s="11">
        <f t="shared" si="27"/>
        <v>2.935028106500059</v>
      </c>
      <c r="U220">
        <v>0.26834999999999998</v>
      </c>
      <c r="V220">
        <f>Table5[[#This Row],[Total force ]]*Table5[[#This Row],[Tyre radius]]</f>
        <v>82.424803853646708</v>
      </c>
      <c r="W220">
        <v>8</v>
      </c>
      <c r="X220">
        <v>0.92</v>
      </c>
      <c r="Y220">
        <f>Table5[[#This Row],[Wheel torque]]/Table5[[#This Row],[Final drive ratio ]]/Table5[[#This Row],[Overall efficiency of enery conversion ]]</f>
        <v>11.199022262723737</v>
      </c>
      <c r="Z220">
        <f>(Table5[[#This Row],[Vehicle speed in m/s]]*60)/(2*3.14*Table5[[#This Row],[Tyre radius]])</f>
        <v>340.20911784171335</v>
      </c>
      <c r="AA220">
        <f>Table5[[#This Row],[Wheel speed]]*Table5[[#This Row],[Final drive ratio ]]</f>
        <v>2721.6729427337068</v>
      </c>
      <c r="AB220" s="11">
        <f>(2*3.14*Table5[[#This Row],[Motor speed]]*Table5[[#This Row],[Motor torque]])/(60*1000)/Table5[[#This Row],[Overall efficiency of enery conversion ]]</f>
        <v>3.4676608063564021</v>
      </c>
      <c r="AC220">
        <v>430</v>
      </c>
      <c r="AD220" s="20">
        <f>Table5[[#This Row],[Total elapsed time]]-B219</f>
        <v>1</v>
      </c>
      <c r="AE220" s="20">
        <f>(Table5[[#This Row],[Motor power]]*1000)*Table5[[#This Row],[Acceleration delT 1 second ]]</f>
        <v>3467.6608063564022</v>
      </c>
      <c r="AF220" s="20">
        <f>Table5[[#This Row],[Etotal]]/3600</f>
        <v>0.96323911287677844</v>
      </c>
      <c r="AG220" s="21">
        <f>Table5[[#This Row],[Average energy consumption]]/96</f>
        <v>1.0033740759133108E-2</v>
      </c>
      <c r="AH220" s="20"/>
      <c r="AI220" s="20"/>
    </row>
    <row r="221" spans="2:35">
      <c r="B221" s="14">
        <v>218</v>
      </c>
      <c r="C221" s="7">
        <v>33.9</v>
      </c>
      <c r="D221" s="9">
        <v>-0.11</v>
      </c>
      <c r="E221">
        <v>1500</v>
      </c>
      <c r="F221">
        <v>80</v>
      </c>
      <c r="G221">
        <f t="shared" si="21"/>
        <v>1580</v>
      </c>
      <c r="H221">
        <v>9.81</v>
      </c>
      <c r="I221" s="10">
        <v>0</v>
      </c>
      <c r="J221" s="10">
        <v>0</v>
      </c>
      <c r="K221">
        <f t="shared" si="22"/>
        <v>-173.8</v>
      </c>
      <c r="L221">
        <v>1.4999999999999999E-2</v>
      </c>
      <c r="M221">
        <f t="shared" si="23"/>
        <v>365.20543359083308</v>
      </c>
      <c r="N221">
        <v>1.204</v>
      </c>
      <c r="O221">
        <v>1.52</v>
      </c>
      <c r="P221">
        <v>2.52</v>
      </c>
      <c r="Q221">
        <f t="shared" si="24"/>
        <v>9.4166666666666661</v>
      </c>
      <c r="R221">
        <f t="shared" si="25"/>
        <v>204.47255079999999</v>
      </c>
      <c r="S221">
        <f t="shared" si="26"/>
        <v>395.87798439083309</v>
      </c>
      <c r="T221" s="11">
        <f t="shared" si="27"/>
        <v>3.7278510196803447</v>
      </c>
      <c r="U221">
        <v>0.26834999999999998</v>
      </c>
      <c r="V221">
        <f>Table5[[#This Row],[Total force ]]*Table5[[#This Row],[Tyre radius]]</f>
        <v>106.23385711128005</v>
      </c>
      <c r="W221">
        <v>8</v>
      </c>
      <c r="X221">
        <v>0.92</v>
      </c>
      <c r="Y221">
        <f>Table5[[#This Row],[Wheel torque]]/Table5[[#This Row],[Final drive ratio ]]/Table5[[#This Row],[Overall efficiency of enery conversion ]]</f>
        <v>14.433947977076093</v>
      </c>
      <c r="Z221">
        <f>(Table5[[#This Row],[Vehicle speed in m/s]]*60)/(2*3.14*Table5[[#This Row],[Tyre radius]])</f>
        <v>335.26421787308379</v>
      </c>
      <c r="AA221">
        <f>Table5[[#This Row],[Wheel speed]]*Table5[[#This Row],[Final drive ratio ]]</f>
        <v>2682.1137429846704</v>
      </c>
      <c r="AB221" s="11">
        <f>(2*3.14*Table5[[#This Row],[Motor speed]]*Table5[[#This Row],[Motor torque]])/(60*1000)/Table5[[#This Row],[Overall efficiency of enery conversion ]]</f>
        <v>4.4043608455580632</v>
      </c>
      <c r="AC221">
        <v>430</v>
      </c>
      <c r="AD221" s="20">
        <f>Table5[[#This Row],[Total elapsed time]]-B220</f>
        <v>1</v>
      </c>
      <c r="AE221" s="20">
        <f>(Table5[[#This Row],[Motor power]]*1000)*Table5[[#This Row],[Acceleration delT 1 second ]]</f>
        <v>4404.3608455580634</v>
      </c>
      <c r="AF221" s="20">
        <f>Table5[[#This Row],[Etotal]]/3600</f>
        <v>1.2234335682105733</v>
      </c>
      <c r="AG221" s="21">
        <f>Table5[[#This Row],[Average energy consumption]]/96</f>
        <v>1.2744099668860137E-2</v>
      </c>
      <c r="AH221" s="20"/>
      <c r="AI221" s="20"/>
    </row>
    <row r="222" spans="2:35">
      <c r="B222" s="14">
        <v>219</v>
      </c>
      <c r="C222" s="7">
        <v>33.6</v>
      </c>
      <c r="D222" s="9">
        <v>-0.06</v>
      </c>
      <c r="E222">
        <v>1500</v>
      </c>
      <c r="F222">
        <v>80</v>
      </c>
      <c r="G222">
        <f t="shared" si="21"/>
        <v>1580</v>
      </c>
      <c r="H222">
        <v>9.81</v>
      </c>
      <c r="I222" s="10">
        <v>0</v>
      </c>
      <c r="J222" s="10">
        <v>0</v>
      </c>
      <c r="K222">
        <f t="shared" si="22"/>
        <v>-94.8</v>
      </c>
      <c r="L222">
        <v>1.4999999999999999E-2</v>
      </c>
      <c r="M222">
        <f t="shared" si="23"/>
        <v>365.20543359083308</v>
      </c>
      <c r="N222">
        <v>1.204</v>
      </c>
      <c r="O222">
        <v>1.52</v>
      </c>
      <c r="P222">
        <v>2.52</v>
      </c>
      <c r="Q222">
        <f t="shared" si="24"/>
        <v>9.3333333333333339</v>
      </c>
      <c r="R222">
        <f t="shared" si="25"/>
        <v>200.86958080000005</v>
      </c>
      <c r="S222">
        <f t="shared" si="26"/>
        <v>471.27501439083306</v>
      </c>
      <c r="T222" s="11">
        <f t="shared" si="27"/>
        <v>4.3985668009811087</v>
      </c>
      <c r="U222">
        <v>0.26834999999999998</v>
      </c>
      <c r="V222">
        <f>Table5[[#This Row],[Total force ]]*Table5[[#This Row],[Tyre radius]]</f>
        <v>126.46665011178004</v>
      </c>
      <c r="W222">
        <v>8</v>
      </c>
      <c r="X222">
        <v>0.92</v>
      </c>
      <c r="Y222">
        <f>Table5[[#This Row],[Wheel torque]]/Table5[[#This Row],[Final drive ratio ]]/Table5[[#This Row],[Overall efficiency of enery conversion ]]</f>
        <v>17.182968765187503</v>
      </c>
      <c r="Z222">
        <f>(Table5[[#This Row],[Vehicle speed in m/s]]*60)/(2*3.14*Table5[[#This Row],[Tyre radius]])</f>
        <v>332.29727789190605</v>
      </c>
      <c r="AA222">
        <f>Table5[[#This Row],[Wheel speed]]*Table5[[#This Row],[Final drive ratio ]]</f>
        <v>2658.3782231352484</v>
      </c>
      <c r="AB222" s="11">
        <f>(2*3.14*Table5[[#This Row],[Motor speed]]*Table5[[#This Row],[Motor torque]])/(60*1000)/Table5[[#This Row],[Overall efficiency of enery conversion ]]</f>
        <v>5.1967944245996076</v>
      </c>
      <c r="AC222">
        <v>430</v>
      </c>
      <c r="AD222" s="20">
        <f>Table5[[#This Row],[Total elapsed time]]-B221</f>
        <v>1</v>
      </c>
      <c r="AE222" s="20">
        <f>(Table5[[#This Row],[Motor power]]*1000)*Table5[[#This Row],[Acceleration delT 1 second ]]</f>
        <v>5196.7944245996077</v>
      </c>
      <c r="AF222" s="20">
        <f>Table5[[#This Row],[Etotal]]/3600</f>
        <v>1.4435540068332244</v>
      </c>
      <c r="AG222" s="21">
        <f>Table5[[#This Row],[Average energy consumption]]/96</f>
        <v>1.5037020904512755E-2</v>
      </c>
      <c r="AH222" s="20"/>
      <c r="AI222" s="20"/>
    </row>
    <row r="223" spans="2:35">
      <c r="B223" s="14">
        <v>220</v>
      </c>
      <c r="C223" s="7">
        <v>33.5</v>
      </c>
      <c r="D223" s="9">
        <v>0</v>
      </c>
      <c r="E223">
        <v>1500</v>
      </c>
      <c r="F223">
        <v>80</v>
      </c>
      <c r="G223">
        <f t="shared" si="21"/>
        <v>1580</v>
      </c>
      <c r="H223">
        <v>9.81</v>
      </c>
      <c r="I223" s="10">
        <v>0</v>
      </c>
      <c r="J223" s="10">
        <v>0</v>
      </c>
      <c r="K223">
        <f t="shared" si="22"/>
        <v>0</v>
      </c>
      <c r="L223">
        <v>1.4999999999999999E-2</v>
      </c>
      <c r="M223">
        <f t="shared" si="23"/>
        <v>365.20543359083308</v>
      </c>
      <c r="N223">
        <v>1.204</v>
      </c>
      <c r="O223">
        <v>1.52</v>
      </c>
      <c r="P223">
        <v>2.52</v>
      </c>
      <c r="Q223">
        <f t="shared" si="24"/>
        <v>9.3055555555555554</v>
      </c>
      <c r="R223">
        <f t="shared" si="25"/>
        <v>199.67570777777775</v>
      </c>
      <c r="S223">
        <f t="shared" si="26"/>
        <v>564.88114136861077</v>
      </c>
      <c r="T223" s="11">
        <f t="shared" si="27"/>
        <v>5.2565328432912395</v>
      </c>
      <c r="U223">
        <v>0.26834999999999998</v>
      </c>
      <c r="V223">
        <f>Table5[[#This Row],[Total force ]]*Table5[[#This Row],[Tyre radius]]</f>
        <v>151.58585428626668</v>
      </c>
      <c r="W223">
        <v>8</v>
      </c>
      <c r="X223">
        <v>0.92</v>
      </c>
      <c r="Y223">
        <f>Table5[[#This Row],[Wheel torque]]/Table5[[#This Row],[Final drive ratio ]]/Table5[[#This Row],[Overall efficiency of enery conversion ]]</f>
        <v>20.595904114981884</v>
      </c>
      <c r="Z223">
        <f>(Table5[[#This Row],[Vehicle speed in m/s]]*60)/(2*3.14*Table5[[#This Row],[Tyre radius]])</f>
        <v>331.30829789818017</v>
      </c>
      <c r="AA223">
        <f>Table5[[#This Row],[Wheel speed]]*Table5[[#This Row],[Final drive ratio ]]</f>
        <v>2650.4663831854414</v>
      </c>
      <c r="AB223" s="11">
        <f>(2*3.14*Table5[[#This Row],[Motor speed]]*Table5[[#This Row],[Motor torque]])/(60*1000)/Table5[[#This Row],[Overall efficiency of enery conversion ]]</f>
        <v>6.2104594084253764</v>
      </c>
      <c r="AC223">
        <v>430</v>
      </c>
      <c r="AD223" s="20">
        <f>Table5[[#This Row],[Total elapsed time]]-B222</f>
        <v>1</v>
      </c>
      <c r="AE223" s="20">
        <f>(Table5[[#This Row],[Motor power]]*1000)*Table5[[#This Row],[Acceleration delT 1 second ]]</f>
        <v>6210.4594084253768</v>
      </c>
      <c r="AF223" s="20">
        <f>Table5[[#This Row],[Etotal]]/3600</f>
        <v>1.7251276134514935</v>
      </c>
      <c r="AG223" s="21">
        <f>Table5[[#This Row],[Average energy consumption]]/96</f>
        <v>1.7970079306786391E-2</v>
      </c>
      <c r="AH223" s="20"/>
      <c r="AI223" s="20"/>
    </row>
    <row r="224" spans="2:35">
      <c r="B224" s="14">
        <v>221</v>
      </c>
      <c r="C224" s="7">
        <v>33.6</v>
      </c>
      <c r="D224" s="9">
        <v>0.06</v>
      </c>
      <c r="E224">
        <v>1500</v>
      </c>
      <c r="F224">
        <v>80</v>
      </c>
      <c r="G224">
        <f t="shared" si="21"/>
        <v>1580</v>
      </c>
      <c r="H224">
        <v>9.81</v>
      </c>
      <c r="I224" s="10">
        <v>0</v>
      </c>
      <c r="J224" s="10">
        <v>0</v>
      </c>
      <c r="K224">
        <f t="shared" si="22"/>
        <v>94.8</v>
      </c>
      <c r="L224">
        <v>1.4999999999999999E-2</v>
      </c>
      <c r="M224">
        <f t="shared" si="23"/>
        <v>365.20543359083308</v>
      </c>
      <c r="N224">
        <v>1.204</v>
      </c>
      <c r="O224">
        <v>1.52</v>
      </c>
      <c r="P224">
        <v>2.52</v>
      </c>
      <c r="Q224">
        <f t="shared" si="24"/>
        <v>9.3333333333333339</v>
      </c>
      <c r="R224">
        <f t="shared" si="25"/>
        <v>200.86958080000005</v>
      </c>
      <c r="S224">
        <f t="shared" si="26"/>
        <v>660.87501439083303</v>
      </c>
      <c r="T224" s="11">
        <f t="shared" si="27"/>
        <v>6.1681668009811084</v>
      </c>
      <c r="U224">
        <v>0.26834999999999998</v>
      </c>
      <c r="V224">
        <f>Table5[[#This Row],[Total force ]]*Table5[[#This Row],[Tyre radius]]</f>
        <v>177.34581011178003</v>
      </c>
      <c r="W224">
        <v>8</v>
      </c>
      <c r="X224">
        <v>0.92</v>
      </c>
      <c r="Y224">
        <f>Table5[[#This Row],[Wheel torque]]/Table5[[#This Row],[Final drive ratio ]]/Table5[[#This Row],[Overall efficiency of enery conversion ]]</f>
        <v>24.09589811301359</v>
      </c>
      <c r="Z224">
        <f>(Table5[[#This Row],[Vehicle speed in m/s]]*60)/(2*3.14*Table5[[#This Row],[Tyre radius]])</f>
        <v>332.29727789190605</v>
      </c>
      <c r="AA224">
        <f>Table5[[#This Row],[Wheel speed]]*Table5[[#This Row],[Final drive ratio ]]</f>
        <v>2658.3782231352484</v>
      </c>
      <c r="AB224" s="11">
        <f>(2*3.14*Table5[[#This Row],[Motor speed]]*Table5[[#This Row],[Motor torque]])/(60*1000)/Table5[[#This Row],[Overall efficiency of enery conversion ]]</f>
        <v>7.2875316646752211</v>
      </c>
      <c r="AC224">
        <v>430</v>
      </c>
      <c r="AD224" s="20">
        <f>Table5[[#This Row],[Total elapsed time]]-B223</f>
        <v>1</v>
      </c>
      <c r="AE224" s="20">
        <f>(Table5[[#This Row],[Motor power]]*1000)*Table5[[#This Row],[Acceleration delT 1 second ]]</f>
        <v>7287.5316646752208</v>
      </c>
      <c r="AF224" s="20">
        <f>Table5[[#This Row],[Etotal]]/3600</f>
        <v>2.0243143512986723</v>
      </c>
      <c r="AG224" s="21">
        <f>Table5[[#This Row],[Average energy consumption]]/96</f>
        <v>2.1086607826027837E-2</v>
      </c>
      <c r="AH224" s="20"/>
      <c r="AI224" s="20"/>
    </row>
    <row r="225" spans="2:35">
      <c r="B225" s="14">
        <v>222</v>
      </c>
      <c r="C225" s="7">
        <v>33.9</v>
      </c>
      <c r="D225" s="9">
        <v>0.1</v>
      </c>
      <c r="E225">
        <v>1500</v>
      </c>
      <c r="F225">
        <v>80</v>
      </c>
      <c r="G225">
        <f t="shared" si="21"/>
        <v>1580</v>
      </c>
      <c r="H225">
        <v>9.81</v>
      </c>
      <c r="I225" s="10">
        <v>0</v>
      </c>
      <c r="J225" s="10">
        <v>0</v>
      </c>
      <c r="K225">
        <f t="shared" si="22"/>
        <v>158</v>
      </c>
      <c r="L225">
        <v>1.4999999999999999E-2</v>
      </c>
      <c r="M225">
        <f t="shared" si="23"/>
        <v>365.20543359083308</v>
      </c>
      <c r="N225">
        <v>1.204</v>
      </c>
      <c r="O225">
        <v>1.52</v>
      </c>
      <c r="P225">
        <v>2.52</v>
      </c>
      <c r="Q225">
        <f t="shared" si="24"/>
        <v>9.4166666666666661</v>
      </c>
      <c r="R225">
        <f t="shared" si="25"/>
        <v>204.47255079999999</v>
      </c>
      <c r="S225">
        <f t="shared" si="26"/>
        <v>727.6779843908331</v>
      </c>
      <c r="T225" s="11">
        <f t="shared" si="27"/>
        <v>6.8523010196803442</v>
      </c>
      <c r="U225">
        <v>0.26834999999999998</v>
      </c>
      <c r="V225">
        <f>Table5[[#This Row],[Total force ]]*Table5[[#This Row],[Tyre radius]]</f>
        <v>195.27238711128004</v>
      </c>
      <c r="W225">
        <v>8</v>
      </c>
      <c r="X225">
        <v>0.92</v>
      </c>
      <c r="Y225">
        <f>Table5[[#This Row],[Wheel torque]]/Table5[[#This Row],[Final drive ratio ]]/Table5[[#This Row],[Overall efficiency of enery conversion ]]</f>
        <v>26.531574335771744</v>
      </c>
      <c r="Z225">
        <f>(Table5[[#This Row],[Vehicle speed in m/s]]*60)/(2*3.14*Table5[[#This Row],[Tyre radius]])</f>
        <v>335.26421787308379</v>
      </c>
      <c r="AA225">
        <f>Table5[[#This Row],[Wheel speed]]*Table5[[#This Row],[Final drive ratio ]]</f>
        <v>2682.1137429846704</v>
      </c>
      <c r="AB225" s="11">
        <f>(2*3.14*Table5[[#This Row],[Motor speed]]*Table5[[#This Row],[Motor torque]])/(60*1000)/Table5[[#This Row],[Overall efficiency of enery conversion ]]</f>
        <v>8.0958187850665695</v>
      </c>
      <c r="AC225">
        <v>430</v>
      </c>
      <c r="AD225" s="20">
        <f>Table5[[#This Row],[Total elapsed time]]-B224</f>
        <v>1</v>
      </c>
      <c r="AE225" s="20">
        <f>(Table5[[#This Row],[Motor power]]*1000)*Table5[[#This Row],[Acceleration delT 1 second ]]</f>
        <v>8095.818785066569</v>
      </c>
      <c r="AF225" s="20">
        <f>Table5[[#This Row],[Etotal]]/3600</f>
        <v>2.2488385514073803</v>
      </c>
      <c r="AG225" s="21">
        <f>Table5[[#This Row],[Average energy consumption]]/96</f>
        <v>2.342540157716021E-2</v>
      </c>
      <c r="AH225" s="20"/>
      <c r="AI225" s="20"/>
    </row>
    <row r="226" spans="2:35">
      <c r="B226" s="14">
        <v>223</v>
      </c>
      <c r="C226" s="7">
        <v>34.299999999999997</v>
      </c>
      <c r="D226" s="9">
        <v>0.12</v>
      </c>
      <c r="E226">
        <v>1500</v>
      </c>
      <c r="F226">
        <v>80</v>
      </c>
      <c r="G226">
        <f t="shared" si="21"/>
        <v>1580</v>
      </c>
      <c r="H226">
        <v>9.81</v>
      </c>
      <c r="I226" s="10">
        <v>0</v>
      </c>
      <c r="J226" s="10">
        <v>0</v>
      </c>
      <c r="K226">
        <f t="shared" si="22"/>
        <v>189.6</v>
      </c>
      <c r="L226">
        <v>1.4999999999999999E-2</v>
      </c>
      <c r="M226">
        <f t="shared" si="23"/>
        <v>365.20543359083308</v>
      </c>
      <c r="N226">
        <v>1.204</v>
      </c>
      <c r="O226">
        <v>1.52</v>
      </c>
      <c r="P226">
        <v>2.52</v>
      </c>
      <c r="Q226">
        <f t="shared" si="24"/>
        <v>9.5277777777777768</v>
      </c>
      <c r="R226">
        <f t="shared" si="25"/>
        <v>209.32632964444437</v>
      </c>
      <c r="S226">
        <f t="shared" si="26"/>
        <v>764.1317632352775</v>
      </c>
      <c r="T226" s="11">
        <f t="shared" si="27"/>
        <v>7.2804776330472265</v>
      </c>
      <c r="U226">
        <v>0.26834999999999998</v>
      </c>
      <c r="V226">
        <f>Table5[[#This Row],[Total force ]]*Table5[[#This Row],[Tyre radius]]</f>
        <v>205.05475866418669</v>
      </c>
      <c r="W226">
        <v>8</v>
      </c>
      <c r="X226">
        <v>0.92</v>
      </c>
      <c r="Y226">
        <f>Table5[[#This Row],[Wheel torque]]/Table5[[#This Row],[Final drive ratio ]]/Table5[[#This Row],[Overall efficiency of enery conversion ]]</f>
        <v>27.860700905460146</v>
      </c>
      <c r="Z226">
        <f>(Table5[[#This Row],[Vehicle speed in m/s]]*60)/(2*3.14*Table5[[#This Row],[Tyre radius]])</f>
        <v>339.22013784798742</v>
      </c>
      <c r="AA226">
        <f>Table5[[#This Row],[Wheel speed]]*Table5[[#This Row],[Final drive ratio ]]</f>
        <v>2713.7611027838993</v>
      </c>
      <c r="AB226" s="11">
        <f>(2*3.14*Table5[[#This Row],[Motor speed]]*Table5[[#This Row],[Motor torque]])/(60*1000)/Table5[[#This Row],[Overall efficiency of enery conversion ]]</f>
        <v>8.6016985267571169</v>
      </c>
      <c r="AC226">
        <v>430</v>
      </c>
      <c r="AD226" s="20">
        <f>Table5[[#This Row],[Total elapsed time]]-B225</f>
        <v>1</v>
      </c>
      <c r="AE226" s="20">
        <f>(Table5[[#This Row],[Motor power]]*1000)*Table5[[#This Row],[Acceleration delT 1 second ]]</f>
        <v>8601.6985267571163</v>
      </c>
      <c r="AF226" s="20">
        <f>Table5[[#This Row],[Etotal]]/3600</f>
        <v>2.3893607018769769</v>
      </c>
      <c r="AG226" s="21">
        <f>Table5[[#This Row],[Average energy consumption]]/96</f>
        <v>2.4889173977885176E-2</v>
      </c>
      <c r="AH226" s="20"/>
      <c r="AI226" s="20"/>
    </row>
    <row r="227" spans="2:35">
      <c r="B227" s="14">
        <v>224</v>
      </c>
      <c r="C227" s="7">
        <v>34.799999999999997</v>
      </c>
      <c r="D227" s="9">
        <v>0.13</v>
      </c>
      <c r="E227">
        <v>1500</v>
      </c>
      <c r="F227">
        <v>80</v>
      </c>
      <c r="G227">
        <f t="shared" si="21"/>
        <v>1580</v>
      </c>
      <c r="H227">
        <v>9.81</v>
      </c>
      <c r="I227" s="10">
        <v>0</v>
      </c>
      <c r="J227" s="10">
        <v>0</v>
      </c>
      <c r="K227">
        <f t="shared" si="22"/>
        <v>205.4</v>
      </c>
      <c r="L227">
        <v>1.4999999999999999E-2</v>
      </c>
      <c r="M227">
        <f t="shared" si="23"/>
        <v>365.20543359083308</v>
      </c>
      <c r="N227">
        <v>1.204</v>
      </c>
      <c r="O227">
        <v>1.52</v>
      </c>
      <c r="P227">
        <v>2.52</v>
      </c>
      <c r="Q227">
        <f t="shared" si="24"/>
        <v>9.6666666666666661</v>
      </c>
      <c r="R227">
        <f t="shared" si="25"/>
        <v>215.4736192</v>
      </c>
      <c r="S227">
        <f t="shared" si="26"/>
        <v>786.07905279083309</v>
      </c>
      <c r="T227" s="11">
        <f t="shared" si="27"/>
        <v>7.5987641769780527</v>
      </c>
      <c r="U227">
        <v>0.26834999999999998</v>
      </c>
      <c r="V227">
        <f>Table5[[#This Row],[Total force ]]*Table5[[#This Row],[Tyre radius]]</f>
        <v>210.94431381642005</v>
      </c>
      <c r="W227">
        <v>8</v>
      </c>
      <c r="X227">
        <v>0.92</v>
      </c>
      <c r="Y227">
        <f>Table5[[#This Row],[Wheel torque]]/Table5[[#This Row],[Final drive ratio ]]/Table5[[#This Row],[Overall efficiency of enery conversion ]]</f>
        <v>28.660912203317942</v>
      </c>
      <c r="Z227">
        <f>(Table5[[#This Row],[Vehicle speed in m/s]]*60)/(2*3.14*Table5[[#This Row],[Tyre radius]])</f>
        <v>344.16503781661697</v>
      </c>
      <c r="AA227">
        <f>Table5[[#This Row],[Wheel speed]]*Table5[[#This Row],[Final drive ratio ]]</f>
        <v>2753.3203025329358</v>
      </c>
      <c r="AB227" s="11">
        <f>(2*3.14*Table5[[#This Row],[Motor speed]]*Table5[[#This Row],[Motor torque]])/(60*1000)/Table5[[#This Row],[Overall efficiency of enery conversion ]]</f>
        <v>8.9777459557869221</v>
      </c>
      <c r="AC227">
        <v>430</v>
      </c>
      <c r="AD227" s="20">
        <f>Table5[[#This Row],[Total elapsed time]]-B226</f>
        <v>1</v>
      </c>
      <c r="AE227" s="20">
        <f>(Table5[[#This Row],[Motor power]]*1000)*Table5[[#This Row],[Acceleration delT 1 second ]]</f>
        <v>8977.7459557869224</v>
      </c>
      <c r="AF227" s="20">
        <f>Table5[[#This Row],[Etotal]]/3600</f>
        <v>2.4938183210519229</v>
      </c>
      <c r="AG227" s="21">
        <f>Table5[[#This Row],[Average energy consumption]]/96</f>
        <v>2.5977274177624198E-2</v>
      </c>
      <c r="AH227" s="20"/>
      <c r="AI227" s="20"/>
    </row>
    <row r="228" spans="2:35">
      <c r="B228" s="14">
        <v>225</v>
      </c>
      <c r="C228" s="7">
        <v>35.200000000000003</v>
      </c>
      <c r="D228" s="9">
        <v>0.11</v>
      </c>
      <c r="E228">
        <v>1500</v>
      </c>
      <c r="F228">
        <v>80</v>
      </c>
      <c r="G228">
        <f t="shared" si="21"/>
        <v>1580</v>
      </c>
      <c r="H228">
        <v>9.81</v>
      </c>
      <c r="I228" s="10">
        <v>0</v>
      </c>
      <c r="J228" s="10">
        <v>0</v>
      </c>
      <c r="K228">
        <f t="shared" si="22"/>
        <v>173.8</v>
      </c>
      <c r="L228">
        <v>1.4999999999999999E-2</v>
      </c>
      <c r="M228">
        <f t="shared" si="23"/>
        <v>365.20543359083308</v>
      </c>
      <c r="N228">
        <v>1.204</v>
      </c>
      <c r="O228">
        <v>1.52</v>
      </c>
      <c r="P228">
        <v>2.52</v>
      </c>
      <c r="Q228">
        <f t="shared" si="24"/>
        <v>9.7777777777777786</v>
      </c>
      <c r="R228">
        <f t="shared" si="25"/>
        <v>220.45550364444446</v>
      </c>
      <c r="S228">
        <f t="shared" si="26"/>
        <v>759.46093723527747</v>
      </c>
      <c r="T228" s="11">
        <f t="shared" si="27"/>
        <v>7.4258402751893797</v>
      </c>
      <c r="U228">
        <v>0.26834999999999998</v>
      </c>
      <c r="V228">
        <f>Table5[[#This Row],[Total force ]]*Table5[[#This Row],[Tyre radius]]</f>
        <v>203.8013425070867</v>
      </c>
      <c r="W228">
        <v>8</v>
      </c>
      <c r="X228">
        <v>0.92</v>
      </c>
      <c r="Y228">
        <f>Table5[[#This Row],[Wheel torque]]/Table5[[#This Row],[Final drive ratio ]]/Table5[[#This Row],[Overall efficiency of enery conversion ]]</f>
        <v>27.690399797158516</v>
      </c>
      <c r="Z228">
        <f>(Table5[[#This Row],[Vehicle speed in m/s]]*60)/(2*3.14*Table5[[#This Row],[Tyre radius]])</f>
        <v>348.12095779152071</v>
      </c>
      <c r="AA228">
        <f>Table5[[#This Row],[Wheel speed]]*Table5[[#This Row],[Final drive ratio ]]</f>
        <v>2784.9676623321657</v>
      </c>
      <c r="AB228" s="11">
        <f>(2*3.14*Table5[[#This Row],[Motor speed]]*Table5[[#This Row],[Motor torque]])/(60*1000)/Table5[[#This Row],[Overall efficiency of enery conversion ]]</f>
        <v>8.7734407788154307</v>
      </c>
      <c r="AC228">
        <v>430</v>
      </c>
      <c r="AD228" s="20">
        <f>Table5[[#This Row],[Total elapsed time]]-B227</f>
        <v>1</v>
      </c>
      <c r="AE228" s="20">
        <f>(Table5[[#This Row],[Motor power]]*1000)*Table5[[#This Row],[Acceleration delT 1 second ]]</f>
        <v>8773.4407788154313</v>
      </c>
      <c r="AF228" s="20">
        <f>Table5[[#This Row],[Etotal]]/3600</f>
        <v>2.4370668830042863</v>
      </c>
      <c r="AG228" s="21">
        <f>Table5[[#This Row],[Average energy consumption]]/96</f>
        <v>2.5386113364627982E-2</v>
      </c>
      <c r="AH228" s="20"/>
      <c r="AI228" s="20"/>
    </row>
    <row r="229" spans="2:35">
      <c r="B229" s="14">
        <v>226</v>
      </c>
      <c r="C229" s="7">
        <v>35.6</v>
      </c>
      <c r="D229" s="9">
        <v>0.11</v>
      </c>
      <c r="E229">
        <v>1500</v>
      </c>
      <c r="F229">
        <v>80</v>
      </c>
      <c r="G229">
        <f t="shared" si="21"/>
        <v>1580</v>
      </c>
      <c r="H229">
        <v>9.81</v>
      </c>
      <c r="I229" s="10">
        <v>0</v>
      </c>
      <c r="J229" s="10">
        <v>0</v>
      </c>
      <c r="K229">
        <f t="shared" si="22"/>
        <v>173.8</v>
      </c>
      <c r="L229">
        <v>1.4999999999999999E-2</v>
      </c>
      <c r="M229">
        <f t="shared" si="23"/>
        <v>365.20543359083308</v>
      </c>
      <c r="N229">
        <v>1.204</v>
      </c>
      <c r="O229">
        <v>1.52</v>
      </c>
      <c r="P229">
        <v>2.52</v>
      </c>
      <c r="Q229">
        <f t="shared" si="24"/>
        <v>9.8888888888888893</v>
      </c>
      <c r="R229">
        <f t="shared" si="25"/>
        <v>225.49432391111114</v>
      </c>
      <c r="S229">
        <f t="shared" si="26"/>
        <v>764.49975750194426</v>
      </c>
      <c r="T229" s="11">
        <f t="shared" si="27"/>
        <v>7.5600531575192269</v>
      </c>
      <c r="U229">
        <v>0.26834999999999998</v>
      </c>
      <c r="V229">
        <f>Table5[[#This Row],[Total force ]]*Table5[[#This Row],[Tyre radius]]</f>
        <v>205.15350992564672</v>
      </c>
      <c r="W229">
        <v>8</v>
      </c>
      <c r="X229">
        <v>0.92</v>
      </c>
      <c r="Y229">
        <f>Table5[[#This Row],[Wheel torque]]/Table5[[#This Row],[Final drive ratio ]]/Table5[[#This Row],[Overall efficiency of enery conversion ]]</f>
        <v>27.874118196419388</v>
      </c>
      <c r="Z229">
        <f>(Table5[[#This Row],[Vehicle speed in m/s]]*60)/(2*3.14*Table5[[#This Row],[Tyre radius]])</f>
        <v>352.07687776642433</v>
      </c>
      <c r="AA229">
        <f>Table5[[#This Row],[Wheel speed]]*Table5[[#This Row],[Final drive ratio ]]</f>
        <v>2816.6150221313947</v>
      </c>
      <c r="AB229" s="11">
        <f>(2*3.14*Table5[[#This Row],[Motor speed]]*Table5[[#This Row],[Motor torque]])/(60*1000)/Table5[[#This Row],[Overall efficiency of enery conversion ]]</f>
        <v>8.9320098741956819</v>
      </c>
      <c r="AC229">
        <v>430</v>
      </c>
      <c r="AD229" s="20">
        <f>Table5[[#This Row],[Total elapsed time]]-B228</f>
        <v>1</v>
      </c>
      <c r="AE229" s="20">
        <f>(Table5[[#This Row],[Motor power]]*1000)*Table5[[#This Row],[Acceleration delT 1 second ]]</f>
        <v>8932.0098741956826</v>
      </c>
      <c r="AF229" s="20">
        <f>Table5[[#This Row],[Etotal]]/3600</f>
        <v>2.4811138539432451</v>
      </c>
      <c r="AG229" s="21">
        <f>Table5[[#This Row],[Average energy consumption]]/96</f>
        <v>2.584493597857547E-2</v>
      </c>
      <c r="AH229" s="20"/>
      <c r="AI229" s="20"/>
    </row>
    <row r="230" spans="2:35">
      <c r="B230" s="14">
        <v>227</v>
      </c>
      <c r="C230" s="7">
        <v>36</v>
      </c>
      <c r="D230" s="9">
        <v>0.11</v>
      </c>
      <c r="E230">
        <v>1500</v>
      </c>
      <c r="F230">
        <v>80</v>
      </c>
      <c r="G230">
        <f t="shared" si="21"/>
        <v>1580</v>
      </c>
      <c r="H230">
        <v>9.81</v>
      </c>
      <c r="I230" s="10">
        <v>0</v>
      </c>
      <c r="J230" s="10">
        <v>0</v>
      </c>
      <c r="K230">
        <f t="shared" si="22"/>
        <v>173.8</v>
      </c>
      <c r="L230">
        <v>1.4999999999999999E-2</v>
      </c>
      <c r="M230">
        <f t="shared" si="23"/>
        <v>365.20543359083308</v>
      </c>
      <c r="N230">
        <v>1.204</v>
      </c>
      <c r="O230">
        <v>1.52</v>
      </c>
      <c r="P230">
        <v>2.52</v>
      </c>
      <c r="Q230">
        <f t="shared" si="24"/>
        <v>10</v>
      </c>
      <c r="R230">
        <f t="shared" si="25"/>
        <v>230.59008000000003</v>
      </c>
      <c r="S230">
        <f t="shared" si="26"/>
        <v>769.59551359083321</v>
      </c>
      <c r="T230" s="11">
        <f t="shared" si="27"/>
        <v>7.6959551359083322</v>
      </c>
      <c r="U230">
        <v>0.26834999999999998</v>
      </c>
      <c r="V230">
        <f>Table5[[#This Row],[Total force ]]*Table5[[#This Row],[Tyre radius]]</f>
        <v>206.52095607210006</v>
      </c>
      <c r="W230">
        <v>8</v>
      </c>
      <c r="X230">
        <v>0.92</v>
      </c>
      <c r="Y230">
        <f>Table5[[#This Row],[Wheel torque]]/Table5[[#This Row],[Final drive ratio ]]/Table5[[#This Row],[Overall efficiency of enery conversion ]]</f>
        <v>28.059912509796202</v>
      </c>
      <c r="Z230">
        <f>(Table5[[#This Row],[Vehicle speed in m/s]]*60)/(2*3.14*Table5[[#This Row],[Tyre radius]])</f>
        <v>356.03279774132795</v>
      </c>
      <c r="AA230">
        <f>Table5[[#This Row],[Wheel speed]]*Table5[[#This Row],[Final drive ratio ]]</f>
        <v>2848.2623819306236</v>
      </c>
      <c r="AB230" s="11">
        <f>(2*3.14*Table5[[#This Row],[Motor speed]]*Table5[[#This Row],[Motor torque]])/(60*1000)/Table5[[#This Row],[Overall efficiency of enery conversion ]]</f>
        <v>9.0925745934644748</v>
      </c>
      <c r="AC230">
        <v>430</v>
      </c>
      <c r="AD230" s="20">
        <f>Table5[[#This Row],[Total elapsed time]]-B229</f>
        <v>1</v>
      </c>
      <c r="AE230" s="20">
        <f>(Table5[[#This Row],[Motor power]]*1000)*Table5[[#This Row],[Acceleration delT 1 second ]]</f>
        <v>9092.5745934644747</v>
      </c>
      <c r="AF230" s="20">
        <f>Table5[[#This Row],[Etotal]]/3600</f>
        <v>2.5257151648512428</v>
      </c>
      <c r="AG230" s="21">
        <f>Table5[[#This Row],[Average energy consumption]]/96</f>
        <v>2.6309532967200445E-2</v>
      </c>
      <c r="AH230" s="20"/>
      <c r="AI230" s="20"/>
    </row>
    <row r="231" spans="2:35">
      <c r="B231" s="14">
        <v>228</v>
      </c>
      <c r="C231" s="7">
        <v>36.4</v>
      </c>
      <c r="D231" s="9">
        <v>0.12</v>
      </c>
      <c r="E231">
        <v>1500</v>
      </c>
      <c r="F231">
        <v>80</v>
      </c>
      <c r="G231">
        <f t="shared" si="21"/>
        <v>1580</v>
      </c>
      <c r="H231">
        <v>9.81</v>
      </c>
      <c r="I231" s="10">
        <v>0</v>
      </c>
      <c r="J231" s="10">
        <v>0</v>
      </c>
      <c r="K231">
        <f t="shared" si="22"/>
        <v>189.6</v>
      </c>
      <c r="L231">
        <v>1.4999999999999999E-2</v>
      </c>
      <c r="M231">
        <f t="shared" si="23"/>
        <v>365.20543359083308</v>
      </c>
      <c r="N231">
        <v>1.204</v>
      </c>
      <c r="O231">
        <v>1.52</v>
      </c>
      <c r="P231">
        <v>2.52</v>
      </c>
      <c r="Q231">
        <f t="shared" si="24"/>
        <v>10.111111111111111</v>
      </c>
      <c r="R231">
        <f t="shared" si="25"/>
        <v>235.74277191111108</v>
      </c>
      <c r="S231">
        <f t="shared" si="26"/>
        <v>790.54820550194415</v>
      </c>
      <c r="T231" s="11">
        <f t="shared" si="27"/>
        <v>7.9933207445196572</v>
      </c>
      <c r="U231">
        <v>0.26834999999999998</v>
      </c>
      <c r="V231">
        <f>Table5[[#This Row],[Total force ]]*Table5[[#This Row],[Tyre radius]]</f>
        <v>212.1436109464467</v>
      </c>
      <c r="W231">
        <v>8</v>
      </c>
      <c r="X231">
        <v>0.92</v>
      </c>
      <c r="Y231">
        <f>Table5[[#This Row],[Wheel torque]]/Table5[[#This Row],[Final drive ratio ]]/Table5[[#This Row],[Overall efficiency of enery conversion ]]</f>
        <v>28.823860182941125</v>
      </c>
      <c r="Z231">
        <f>(Table5[[#This Row],[Vehicle speed in m/s]]*60)/(2*3.14*Table5[[#This Row],[Tyre radius]])</f>
        <v>359.98871771623158</v>
      </c>
      <c r="AA231">
        <f>Table5[[#This Row],[Wheel speed]]*Table5[[#This Row],[Final drive ratio ]]</f>
        <v>2879.9097417298526</v>
      </c>
      <c r="AB231" s="11">
        <f>(2*3.14*Table5[[#This Row],[Motor speed]]*Table5[[#This Row],[Motor torque]])/(60*1000)/Table5[[#This Row],[Overall efficiency of enery conversion ]]</f>
        <v>9.4439044713133935</v>
      </c>
      <c r="AC231">
        <v>430</v>
      </c>
      <c r="AD231" s="20">
        <f>Table5[[#This Row],[Total elapsed time]]-B230</f>
        <v>1</v>
      </c>
      <c r="AE231" s="20">
        <f>(Table5[[#This Row],[Motor power]]*1000)*Table5[[#This Row],[Acceleration delT 1 second ]]</f>
        <v>9443.9044713133935</v>
      </c>
      <c r="AF231" s="20">
        <f>Table5[[#This Row],[Etotal]]/3600</f>
        <v>2.6233067975870537</v>
      </c>
      <c r="AG231" s="21">
        <f>Table5[[#This Row],[Average energy consumption]]/96</f>
        <v>2.7326112474865143E-2</v>
      </c>
      <c r="AH231" s="20"/>
      <c r="AI231" s="20"/>
    </row>
    <row r="232" spans="2:35">
      <c r="B232" s="14">
        <v>229</v>
      </c>
      <c r="C232" s="7">
        <v>36.9</v>
      </c>
      <c r="D232" s="9">
        <v>0.14000000000000001</v>
      </c>
      <c r="E232">
        <v>1500</v>
      </c>
      <c r="F232">
        <v>80</v>
      </c>
      <c r="G232">
        <f t="shared" si="21"/>
        <v>1580</v>
      </c>
      <c r="H232">
        <v>9.81</v>
      </c>
      <c r="I232" s="10">
        <v>0</v>
      </c>
      <c r="J232" s="10">
        <v>0</v>
      </c>
      <c r="K232">
        <f t="shared" si="22"/>
        <v>221.20000000000002</v>
      </c>
      <c r="L232">
        <v>1.4999999999999999E-2</v>
      </c>
      <c r="M232">
        <f t="shared" si="23"/>
        <v>365.20543359083308</v>
      </c>
      <c r="N232">
        <v>1.204</v>
      </c>
      <c r="O232">
        <v>1.52</v>
      </c>
      <c r="P232">
        <v>2.52</v>
      </c>
      <c r="Q232">
        <f t="shared" si="24"/>
        <v>10.25</v>
      </c>
      <c r="R232">
        <f t="shared" si="25"/>
        <v>242.2637028</v>
      </c>
      <c r="S232">
        <f t="shared" si="26"/>
        <v>828.66913639083316</v>
      </c>
      <c r="T232" s="11">
        <f t="shared" si="27"/>
        <v>8.4938586480060412</v>
      </c>
      <c r="U232">
        <v>0.26834999999999998</v>
      </c>
      <c r="V232">
        <f>Table5[[#This Row],[Total force ]]*Table5[[#This Row],[Tyre radius]]</f>
        <v>222.37336275048006</v>
      </c>
      <c r="W232">
        <v>8</v>
      </c>
      <c r="X232">
        <v>0.92</v>
      </c>
      <c r="Y232">
        <f>Table5[[#This Row],[Wheel torque]]/Table5[[#This Row],[Final drive ratio ]]/Table5[[#This Row],[Overall efficiency of enery conversion ]]</f>
        <v>30.213772112836963</v>
      </c>
      <c r="Z232">
        <f>(Table5[[#This Row],[Vehicle speed in m/s]]*60)/(2*3.14*Table5[[#This Row],[Tyre radius]])</f>
        <v>364.93361768486113</v>
      </c>
      <c r="AA232">
        <f>Table5[[#This Row],[Wheel speed]]*Table5[[#This Row],[Final drive ratio ]]</f>
        <v>2919.4689414788891</v>
      </c>
      <c r="AB232" s="11">
        <f>(2*3.14*Table5[[#This Row],[Motor speed]]*Table5[[#This Row],[Motor torque]])/(60*1000)/Table5[[#This Row],[Overall efficiency of enery conversion ]]</f>
        <v>10.035277230630955</v>
      </c>
      <c r="AC232">
        <v>430</v>
      </c>
      <c r="AD232" s="20">
        <f>Table5[[#This Row],[Total elapsed time]]-B231</f>
        <v>1</v>
      </c>
      <c r="AE232" s="20">
        <f>(Table5[[#This Row],[Motor power]]*1000)*Table5[[#This Row],[Acceleration delT 1 second ]]</f>
        <v>10035.277230630954</v>
      </c>
      <c r="AF232" s="20">
        <f>Table5[[#This Row],[Etotal]]/3600</f>
        <v>2.7875770085085985</v>
      </c>
      <c r="AG232" s="21">
        <f>Table5[[#This Row],[Average energy consumption]]/96</f>
        <v>2.90372605052979E-2</v>
      </c>
      <c r="AH232" s="20"/>
      <c r="AI232" s="20"/>
    </row>
    <row r="233" spans="2:35">
      <c r="B233" s="14">
        <v>230</v>
      </c>
      <c r="C233" s="7">
        <v>37.4</v>
      </c>
      <c r="D233" s="9">
        <v>0.14000000000000001</v>
      </c>
      <c r="E233">
        <v>1500</v>
      </c>
      <c r="F233">
        <v>80</v>
      </c>
      <c r="G233">
        <f t="shared" si="21"/>
        <v>1580</v>
      </c>
      <c r="H233">
        <v>9.81</v>
      </c>
      <c r="I233" s="10">
        <v>0</v>
      </c>
      <c r="J233" s="10">
        <v>0</v>
      </c>
      <c r="K233">
        <f t="shared" si="22"/>
        <v>221.20000000000002</v>
      </c>
      <c r="L233">
        <v>1.4999999999999999E-2</v>
      </c>
      <c r="M233">
        <f t="shared" si="23"/>
        <v>365.20543359083308</v>
      </c>
      <c r="N233">
        <v>1.204</v>
      </c>
      <c r="O233">
        <v>1.52</v>
      </c>
      <c r="P233">
        <v>2.52</v>
      </c>
      <c r="Q233">
        <f t="shared" si="24"/>
        <v>10.388888888888889</v>
      </c>
      <c r="R233">
        <f t="shared" si="25"/>
        <v>248.8735959111111</v>
      </c>
      <c r="S233">
        <f t="shared" si="26"/>
        <v>835.27902950194425</v>
      </c>
      <c r="T233" s="11">
        <f t="shared" si="27"/>
        <v>8.6776210287146434</v>
      </c>
      <c r="U233">
        <v>0.26834999999999998</v>
      </c>
      <c r="V233">
        <f>Table5[[#This Row],[Total force ]]*Table5[[#This Row],[Tyre radius]]</f>
        <v>224.14712756684673</v>
      </c>
      <c r="W233">
        <v>8</v>
      </c>
      <c r="X233">
        <v>0.92</v>
      </c>
      <c r="Y233">
        <f>Table5[[#This Row],[Wheel torque]]/Table5[[#This Row],[Final drive ratio ]]/Table5[[#This Row],[Overall efficiency of enery conversion ]]</f>
        <v>30.454772767234608</v>
      </c>
      <c r="Z233">
        <f>(Table5[[#This Row],[Vehicle speed in m/s]]*60)/(2*3.14*Table5[[#This Row],[Tyre radius]])</f>
        <v>369.87851765349069</v>
      </c>
      <c r="AA233">
        <f>Table5[[#This Row],[Wheel speed]]*Table5[[#This Row],[Final drive ratio ]]</f>
        <v>2959.0281412279255</v>
      </c>
      <c r="AB233" s="11">
        <f>(2*3.14*Table5[[#This Row],[Motor speed]]*Table5[[#This Row],[Motor torque]])/(60*1000)/Table5[[#This Row],[Overall efficiency of enery conversion ]]</f>
        <v>10.252387793850003</v>
      </c>
      <c r="AC233">
        <v>430</v>
      </c>
      <c r="AD233" s="20">
        <f>Table5[[#This Row],[Total elapsed time]]-B232</f>
        <v>1</v>
      </c>
      <c r="AE233" s="20">
        <f>(Table5[[#This Row],[Motor power]]*1000)*Table5[[#This Row],[Acceleration delT 1 second ]]</f>
        <v>10252.387793850003</v>
      </c>
      <c r="AF233" s="20">
        <f>Table5[[#This Row],[Etotal]]/3600</f>
        <v>2.8478854982916673</v>
      </c>
      <c r="AG233" s="21">
        <f>Table5[[#This Row],[Average energy consumption]]/96</f>
        <v>2.9665473940538201E-2</v>
      </c>
      <c r="AH233" s="20"/>
      <c r="AI233" s="20"/>
    </row>
    <row r="234" spans="2:35">
      <c r="B234" s="14">
        <v>231</v>
      </c>
      <c r="C234" s="7">
        <v>37.9</v>
      </c>
      <c r="D234" s="9">
        <v>0.12</v>
      </c>
      <c r="E234">
        <v>1500</v>
      </c>
      <c r="F234">
        <v>80</v>
      </c>
      <c r="G234">
        <f t="shared" si="21"/>
        <v>1580</v>
      </c>
      <c r="H234">
        <v>9.81</v>
      </c>
      <c r="I234" s="10">
        <v>0</v>
      </c>
      <c r="J234" s="10">
        <v>0</v>
      </c>
      <c r="K234">
        <f t="shared" si="22"/>
        <v>189.6</v>
      </c>
      <c r="L234">
        <v>1.4999999999999999E-2</v>
      </c>
      <c r="M234">
        <f t="shared" si="23"/>
        <v>365.20543359083308</v>
      </c>
      <c r="N234">
        <v>1.204</v>
      </c>
      <c r="O234">
        <v>1.52</v>
      </c>
      <c r="P234">
        <v>2.52</v>
      </c>
      <c r="Q234">
        <f t="shared" si="24"/>
        <v>10.527777777777779</v>
      </c>
      <c r="R234">
        <f t="shared" si="25"/>
        <v>255.57245124444447</v>
      </c>
      <c r="S234">
        <f t="shared" si="26"/>
        <v>810.37788483527754</v>
      </c>
      <c r="T234" s="11">
        <f t="shared" si="27"/>
        <v>8.5314782875713959</v>
      </c>
      <c r="U234">
        <v>0.26834999999999998</v>
      </c>
      <c r="V234">
        <f>Table5[[#This Row],[Total force ]]*Table5[[#This Row],[Tyre radius]]</f>
        <v>217.46490539554671</v>
      </c>
      <c r="W234">
        <v>8</v>
      </c>
      <c r="X234">
        <v>0.92</v>
      </c>
      <c r="Y234">
        <f>Table5[[#This Row],[Wheel torque]]/Table5[[#This Row],[Final drive ratio ]]/Table5[[#This Row],[Overall efficiency of enery conversion ]]</f>
        <v>29.546862146134064</v>
      </c>
      <c r="Z234">
        <f>(Table5[[#This Row],[Vehicle speed in m/s]]*60)/(2*3.14*Table5[[#This Row],[Tyre radius]])</f>
        <v>374.8234176221203</v>
      </c>
      <c r="AA234">
        <f>Table5[[#This Row],[Wheel speed]]*Table5[[#This Row],[Final drive ratio ]]</f>
        <v>2998.5873409769624</v>
      </c>
      <c r="AB234" s="11">
        <f>(2*3.14*Table5[[#This Row],[Motor speed]]*Table5[[#This Row],[Motor torque]])/(60*1000)/Table5[[#This Row],[Overall efficiency of enery conversion ]]</f>
        <v>10.079723874729909</v>
      </c>
      <c r="AC234">
        <v>430</v>
      </c>
      <c r="AD234" s="20">
        <f>Table5[[#This Row],[Total elapsed time]]-B233</f>
        <v>1</v>
      </c>
      <c r="AE234" s="20">
        <f>(Table5[[#This Row],[Motor power]]*1000)*Table5[[#This Row],[Acceleration delT 1 second ]]</f>
        <v>10079.723874729909</v>
      </c>
      <c r="AF234" s="20">
        <f>Table5[[#This Row],[Etotal]]/3600</f>
        <v>2.7999232985360858</v>
      </c>
      <c r="AG234" s="21">
        <f>Table5[[#This Row],[Average energy consumption]]/96</f>
        <v>2.9165867693084227E-2</v>
      </c>
      <c r="AH234" s="20"/>
      <c r="AI234" s="20"/>
    </row>
    <row r="235" spans="2:35">
      <c r="B235" s="14">
        <v>232</v>
      </c>
      <c r="C235" s="7">
        <v>38.299999999999997</v>
      </c>
      <c r="D235" s="9">
        <v>0.11</v>
      </c>
      <c r="E235">
        <v>1500</v>
      </c>
      <c r="F235">
        <v>80</v>
      </c>
      <c r="G235">
        <f t="shared" si="21"/>
        <v>1580</v>
      </c>
      <c r="H235">
        <v>9.81</v>
      </c>
      <c r="I235" s="10">
        <v>0</v>
      </c>
      <c r="J235" s="10">
        <v>0</v>
      </c>
      <c r="K235">
        <f t="shared" si="22"/>
        <v>173.8</v>
      </c>
      <c r="L235">
        <v>1.4999999999999999E-2</v>
      </c>
      <c r="M235">
        <f t="shared" si="23"/>
        <v>365.20543359083308</v>
      </c>
      <c r="N235">
        <v>1.204</v>
      </c>
      <c r="O235">
        <v>1.52</v>
      </c>
      <c r="P235">
        <v>2.52</v>
      </c>
      <c r="Q235">
        <f t="shared" si="24"/>
        <v>10.638888888888889</v>
      </c>
      <c r="R235">
        <f t="shared" si="25"/>
        <v>260.99558831111113</v>
      </c>
      <c r="S235">
        <f t="shared" si="26"/>
        <v>800.00102190194411</v>
      </c>
      <c r="T235" s="11">
        <f t="shared" si="27"/>
        <v>8.5111219830123499</v>
      </c>
      <c r="U235">
        <v>0.26834999999999998</v>
      </c>
      <c r="V235">
        <f>Table5[[#This Row],[Total force ]]*Table5[[#This Row],[Tyre radius]]</f>
        <v>214.68027422738669</v>
      </c>
      <c r="W235">
        <v>8</v>
      </c>
      <c r="X235">
        <v>0.92</v>
      </c>
      <c r="Y235">
        <f>Table5[[#This Row],[Wheel torque]]/Table5[[#This Row],[Final drive ratio ]]/Table5[[#This Row],[Overall efficiency of enery conversion ]]</f>
        <v>29.168515520025363</v>
      </c>
      <c r="Z235">
        <f>(Table5[[#This Row],[Vehicle speed in m/s]]*60)/(2*3.14*Table5[[#This Row],[Tyre radius]])</f>
        <v>378.77933759702393</v>
      </c>
      <c r="AA235">
        <f>Table5[[#This Row],[Wheel speed]]*Table5[[#This Row],[Final drive ratio ]]</f>
        <v>3030.2347007761914</v>
      </c>
      <c r="AB235" s="11">
        <f>(2*3.14*Table5[[#This Row],[Motor speed]]*Table5[[#This Row],[Motor torque]])/(60*1000)/Table5[[#This Row],[Overall efficiency of enery conversion ]]</f>
        <v>10.05567342038321</v>
      </c>
      <c r="AC235">
        <v>430</v>
      </c>
      <c r="AD235" s="20">
        <f>Table5[[#This Row],[Total elapsed time]]-B234</f>
        <v>1</v>
      </c>
      <c r="AE235" s="20">
        <f>(Table5[[#This Row],[Motor power]]*1000)*Table5[[#This Row],[Acceleration delT 1 second ]]</f>
        <v>10055.673420383209</v>
      </c>
      <c r="AF235" s="20">
        <f>Table5[[#This Row],[Etotal]]/3600</f>
        <v>2.7932426167731137</v>
      </c>
      <c r="AG235" s="21">
        <f>Table5[[#This Row],[Average energy consumption]]/96</f>
        <v>2.9096277258053267E-2</v>
      </c>
      <c r="AH235" s="20"/>
      <c r="AI235" s="20"/>
    </row>
    <row r="236" spans="2:35">
      <c r="B236" s="14">
        <v>233</v>
      </c>
      <c r="C236" s="7">
        <v>38.700000000000003</v>
      </c>
      <c r="D236" s="9">
        <v>0.11</v>
      </c>
      <c r="E236">
        <v>1500</v>
      </c>
      <c r="F236">
        <v>80</v>
      </c>
      <c r="G236">
        <f t="shared" si="21"/>
        <v>1580</v>
      </c>
      <c r="H236">
        <v>9.81</v>
      </c>
      <c r="I236" s="10">
        <v>0</v>
      </c>
      <c r="J236" s="10">
        <v>0</v>
      </c>
      <c r="K236">
        <f t="shared" si="22"/>
        <v>173.8</v>
      </c>
      <c r="L236">
        <v>1.4999999999999999E-2</v>
      </c>
      <c r="M236">
        <f t="shared" si="23"/>
        <v>365.20543359083308</v>
      </c>
      <c r="N236">
        <v>1.204</v>
      </c>
      <c r="O236">
        <v>1.52</v>
      </c>
      <c r="P236">
        <v>2.52</v>
      </c>
      <c r="Q236">
        <f t="shared" si="24"/>
        <v>10.750000000000002</v>
      </c>
      <c r="R236">
        <f t="shared" si="25"/>
        <v>266.4756612000001</v>
      </c>
      <c r="S236">
        <f t="shared" si="26"/>
        <v>805.48109479083314</v>
      </c>
      <c r="T236" s="11">
        <f t="shared" si="27"/>
        <v>8.6589217690014575</v>
      </c>
      <c r="U236">
        <v>0.26834999999999998</v>
      </c>
      <c r="V236">
        <f>Table5[[#This Row],[Total force ]]*Table5[[#This Row],[Tyre radius]]</f>
        <v>216.15085178712005</v>
      </c>
      <c r="W236">
        <v>8</v>
      </c>
      <c r="X236">
        <v>0.92</v>
      </c>
      <c r="Y236">
        <f>Table5[[#This Row],[Wheel torque]]/Table5[[#This Row],[Final drive ratio ]]/Table5[[#This Row],[Overall efficiency of enery conversion ]]</f>
        <v>29.368322253684788</v>
      </c>
      <c r="Z236">
        <f>(Table5[[#This Row],[Vehicle speed in m/s]]*60)/(2*3.14*Table5[[#This Row],[Tyre radius]])</f>
        <v>382.7352575719276</v>
      </c>
      <c r="AA236">
        <f>Table5[[#This Row],[Wheel speed]]*Table5[[#This Row],[Final drive ratio ]]</f>
        <v>3061.8820605754208</v>
      </c>
      <c r="AB236" s="11">
        <f>(2*3.14*Table5[[#This Row],[Motor speed]]*Table5[[#This Row],[Motor torque]])/(60*1000)/Table5[[#This Row],[Overall efficiency of enery conversion ]]</f>
        <v>10.230295095701154</v>
      </c>
      <c r="AC236">
        <v>430</v>
      </c>
      <c r="AD236" s="20">
        <f>Table5[[#This Row],[Total elapsed time]]-B235</f>
        <v>1</v>
      </c>
      <c r="AE236" s="20">
        <f>(Table5[[#This Row],[Motor power]]*1000)*Table5[[#This Row],[Acceleration delT 1 second ]]</f>
        <v>10230.295095701154</v>
      </c>
      <c r="AF236" s="20">
        <f>Table5[[#This Row],[Etotal]]/3600</f>
        <v>2.8417486376947649</v>
      </c>
      <c r="AG236" s="21">
        <f>Table5[[#This Row],[Average energy consumption]]/96</f>
        <v>2.9601548309320467E-2</v>
      </c>
      <c r="AH236" s="20"/>
      <c r="AI236" s="20"/>
    </row>
    <row r="237" spans="2:35">
      <c r="B237" s="14">
        <v>234</v>
      </c>
      <c r="C237" s="7">
        <v>39.1</v>
      </c>
      <c r="D237" s="9">
        <v>0.08</v>
      </c>
      <c r="E237">
        <v>1500</v>
      </c>
      <c r="F237">
        <v>80</v>
      </c>
      <c r="G237">
        <f t="shared" si="21"/>
        <v>1580</v>
      </c>
      <c r="H237">
        <v>9.81</v>
      </c>
      <c r="I237" s="10">
        <v>0</v>
      </c>
      <c r="J237" s="10">
        <v>0</v>
      </c>
      <c r="K237">
        <f t="shared" si="22"/>
        <v>126.4</v>
      </c>
      <c r="L237">
        <v>1.4999999999999999E-2</v>
      </c>
      <c r="M237">
        <f t="shared" si="23"/>
        <v>365.20543359083308</v>
      </c>
      <c r="N237">
        <v>1.204</v>
      </c>
      <c r="O237">
        <v>1.52</v>
      </c>
      <c r="P237">
        <v>2.52</v>
      </c>
      <c r="Q237">
        <f t="shared" si="24"/>
        <v>10.861111111111112</v>
      </c>
      <c r="R237">
        <f t="shared" si="25"/>
        <v>272.01266991111117</v>
      </c>
      <c r="S237">
        <f t="shared" si="26"/>
        <v>763.61810350194423</v>
      </c>
      <c r="T237" s="11">
        <f t="shared" si="27"/>
        <v>8.2937410685905615</v>
      </c>
      <c r="U237">
        <v>0.26834999999999998</v>
      </c>
      <c r="V237">
        <f>Table5[[#This Row],[Total force ]]*Table5[[#This Row],[Tyre radius]]</f>
        <v>204.91691807474672</v>
      </c>
      <c r="W237">
        <v>8</v>
      </c>
      <c r="X237">
        <v>0.92</v>
      </c>
      <c r="Y237">
        <f>Table5[[#This Row],[Wheel torque]]/Table5[[#This Row],[Final drive ratio ]]/Table5[[#This Row],[Overall efficiency of enery conversion ]]</f>
        <v>27.841972564503628</v>
      </c>
      <c r="Z237">
        <f>(Table5[[#This Row],[Vehicle speed in m/s]]*60)/(2*3.14*Table5[[#This Row],[Tyre radius]])</f>
        <v>386.69117754683123</v>
      </c>
      <c r="AA237">
        <f>Table5[[#This Row],[Wheel speed]]*Table5[[#This Row],[Final drive ratio ]]</f>
        <v>3093.5294203746498</v>
      </c>
      <c r="AB237" s="11">
        <f>(2*3.14*Table5[[#This Row],[Motor speed]]*Table5[[#This Row],[Motor torque]])/(60*1000)/Table5[[#This Row],[Overall efficiency of enery conversion ]]</f>
        <v>9.7988434175219297</v>
      </c>
      <c r="AC237">
        <v>430</v>
      </c>
      <c r="AD237" s="20">
        <f>Table5[[#This Row],[Total elapsed time]]-B236</f>
        <v>1</v>
      </c>
      <c r="AE237" s="20">
        <f>(Table5[[#This Row],[Motor power]]*1000)*Table5[[#This Row],[Acceleration delT 1 second ]]</f>
        <v>9798.84341752193</v>
      </c>
      <c r="AF237" s="20">
        <f>Table5[[#This Row],[Etotal]]/3600</f>
        <v>2.7219009493116473</v>
      </c>
      <c r="AG237" s="21">
        <f>Table5[[#This Row],[Average energy consumption]]/96</f>
        <v>2.8353134888662992E-2</v>
      </c>
      <c r="AH237" s="20"/>
      <c r="AI237" s="20"/>
    </row>
    <row r="238" spans="2:35">
      <c r="B238" s="14">
        <v>235</v>
      </c>
      <c r="C238" s="7">
        <v>39.299999999999997</v>
      </c>
      <c r="D238" s="9">
        <v>0.06</v>
      </c>
      <c r="E238">
        <v>1500</v>
      </c>
      <c r="F238">
        <v>80</v>
      </c>
      <c r="G238">
        <f t="shared" si="21"/>
        <v>1580</v>
      </c>
      <c r="H238">
        <v>9.81</v>
      </c>
      <c r="I238" s="10">
        <v>0</v>
      </c>
      <c r="J238" s="10">
        <v>0</v>
      </c>
      <c r="K238">
        <f t="shared" si="22"/>
        <v>94.8</v>
      </c>
      <c r="L238">
        <v>1.4999999999999999E-2</v>
      </c>
      <c r="M238">
        <f t="shared" si="23"/>
        <v>365.20543359083308</v>
      </c>
      <c r="N238">
        <v>1.204</v>
      </c>
      <c r="O238">
        <v>1.52</v>
      </c>
      <c r="P238">
        <v>2.52</v>
      </c>
      <c r="Q238">
        <f t="shared" si="24"/>
        <v>10.916666666666666</v>
      </c>
      <c r="R238">
        <f t="shared" si="25"/>
        <v>274.80252519999999</v>
      </c>
      <c r="S238">
        <f t="shared" si="26"/>
        <v>734.80795879083303</v>
      </c>
      <c r="T238" s="11">
        <f t="shared" si="27"/>
        <v>8.0216535501332604</v>
      </c>
      <c r="U238">
        <v>0.26834999999999998</v>
      </c>
      <c r="V238">
        <f>Table5[[#This Row],[Total force ]]*Table5[[#This Row],[Tyre radius]]</f>
        <v>197.18571574152003</v>
      </c>
      <c r="W238">
        <v>8</v>
      </c>
      <c r="X238">
        <v>0.92</v>
      </c>
      <c r="Y238">
        <f>Table5[[#This Row],[Wheel torque]]/Table5[[#This Row],[Final drive ratio ]]/Table5[[#This Row],[Overall efficiency of enery conversion ]]</f>
        <v>26.791537464880438</v>
      </c>
      <c r="Z238">
        <f>(Table5[[#This Row],[Vehicle speed in m/s]]*60)/(2*3.14*Table5[[#This Row],[Tyre radius]])</f>
        <v>388.66913753428298</v>
      </c>
      <c r="AA238">
        <f>Table5[[#This Row],[Wheel speed]]*Table5[[#This Row],[Final drive ratio ]]</f>
        <v>3109.3531002742639</v>
      </c>
      <c r="AB238" s="11">
        <f>(2*3.14*Table5[[#This Row],[Motor speed]]*Table5[[#This Row],[Motor torque]])/(60*1000)/Table5[[#This Row],[Overall efficiency of enery conversion ]]</f>
        <v>9.4773789580969527</v>
      </c>
      <c r="AC238">
        <v>430</v>
      </c>
      <c r="AD238" s="20">
        <f>Table5[[#This Row],[Total elapsed time]]-B237</f>
        <v>1</v>
      </c>
      <c r="AE238" s="20">
        <f>(Table5[[#This Row],[Motor power]]*1000)*Table5[[#This Row],[Acceleration delT 1 second ]]</f>
        <v>9477.3789580969533</v>
      </c>
      <c r="AF238" s="20">
        <f>Table5[[#This Row],[Etotal]]/3600</f>
        <v>2.6326052661380426</v>
      </c>
      <c r="AG238" s="21">
        <f>Table5[[#This Row],[Average energy consumption]]/96</f>
        <v>2.7422971522271276E-2</v>
      </c>
      <c r="AH238" s="20"/>
      <c r="AI238" s="20"/>
    </row>
    <row r="239" spans="2:35">
      <c r="B239" s="14">
        <v>236</v>
      </c>
      <c r="C239" s="7">
        <v>39.5</v>
      </c>
      <c r="D239" s="9">
        <v>0.06</v>
      </c>
      <c r="E239">
        <v>1500</v>
      </c>
      <c r="F239">
        <v>80</v>
      </c>
      <c r="G239">
        <f t="shared" si="21"/>
        <v>1580</v>
      </c>
      <c r="H239">
        <v>9.81</v>
      </c>
      <c r="I239" s="10">
        <v>0</v>
      </c>
      <c r="J239" s="10">
        <v>0</v>
      </c>
      <c r="K239">
        <f t="shared" si="22"/>
        <v>94.8</v>
      </c>
      <c r="L239">
        <v>1.4999999999999999E-2</v>
      </c>
      <c r="M239">
        <f t="shared" si="23"/>
        <v>365.20543359083308</v>
      </c>
      <c r="N239">
        <v>1.204</v>
      </c>
      <c r="O239">
        <v>1.52</v>
      </c>
      <c r="P239">
        <v>2.52</v>
      </c>
      <c r="Q239">
        <f t="shared" si="24"/>
        <v>10.972222222222223</v>
      </c>
      <c r="R239">
        <f t="shared" si="25"/>
        <v>277.60661444444452</v>
      </c>
      <c r="S239">
        <f t="shared" si="26"/>
        <v>737.61204803527755</v>
      </c>
      <c r="T239" s="11">
        <f t="shared" si="27"/>
        <v>8.0932433048315175</v>
      </c>
      <c r="U239">
        <v>0.26834999999999998</v>
      </c>
      <c r="V239">
        <f>Table5[[#This Row],[Total force ]]*Table5[[#This Row],[Tyre radius]]</f>
        <v>197.93819309026671</v>
      </c>
      <c r="W239">
        <v>8</v>
      </c>
      <c r="X239">
        <v>0.92</v>
      </c>
      <c r="Y239">
        <f>Table5[[#This Row],[Wheel torque]]/Table5[[#This Row],[Final drive ratio ]]/Table5[[#This Row],[Overall efficiency of enery conversion ]]</f>
        <v>26.893776235090584</v>
      </c>
      <c r="Z239">
        <f>(Table5[[#This Row],[Vehicle speed in m/s]]*60)/(2*3.14*Table5[[#This Row],[Tyre radius]])</f>
        <v>390.64709752173485</v>
      </c>
      <c r="AA239">
        <f>Table5[[#This Row],[Wheel speed]]*Table5[[#This Row],[Final drive ratio ]]</f>
        <v>3125.1767801738788</v>
      </c>
      <c r="AB239" s="11">
        <f>(2*3.14*Table5[[#This Row],[Motor speed]]*Table5[[#This Row],[Motor torque]])/(60*1000)/Table5[[#This Row],[Overall efficiency of enery conversion ]]</f>
        <v>9.5619604263132292</v>
      </c>
      <c r="AC239">
        <v>430</v>
      </c>
      <c r="AD239" s="20">
        <f>Table5[[#This Row],[Total elapsed time]]-B238</f>
        <v>1</v>
      </c>
      <c r="AE239" s="20">
        <f>(Table5[[#This Row],[Motor power]]*1000)*Table5[[#This Row],[Acceleration delT 1 second ]]</f>
        <v>9561.9604263132296</v>
      </c>
      <c r="AF239" s="20">
        <f>Table5[[#This Row],[Etotal]]/3600</f>
        <v>2.6561001184203414</v>
      </c>
      <c r="AG239" s="21">
        <f>Table5[[#This Row],[Average energy consumption]]/96</f>
        <v>2.7667709566878557E-2</v>
      </c>
      <c r="AH239" s="20"/>
      <c r="AI239" s="20"/>
    </row>
    <row r="240" spans="2:35">
      <c r="B240" s="14">
        <v>237</v>
      </c>
      <c r="C240" s="7">
        <v>39.700000000000003</v>
      </c>
      <c r="D240" s="9">
        <v>0.06</v>
      </c>
      <c r="E240">
        <v>1500</v>
      </c>
      <c r="F240">
        <v>80</v>
      </c>
      <c r="G240">
        <f t="shared" si="21"/>
        <v>1580</v>
      </c>
      <c r="H240">
        <v>9.81</v>
      </c>
      <c r="I240" s="10">
        <v>0</v>
      </c>
      <c r="J240" s="10">
        <v>0</v>
      </c>
      <c r="K240">
        <f t="shared" si="22"/>
        <v>94.8</v>
      </c>
      <c r="L240">
        <v>1.4999999999999999E-2</v>
      </c>
      <c r="M240">
        <f t="shared" si="23"/>
        <v>365.20543359083308</v>
      </c>
      <c r="N240">
        <v>1.204</v>
      </c>
      <c r="O240">
        <v>1.52</v>
      </c>
      <c r="P240">
        <v>2.52</v>
      </c>
      <c r="Q240">
        <f t="shared" si="24"/>
        <v>11.027777777777779</v>
      </c>
      <c r="R240">
        <f t="shared" si="25"/>
        <v>280.42493764444453</v>
      </c>
      <c r="S240">
        <f t="shared" si="26"/>
        <v>740.43037123527756</v>
      </c>
      <c r="T240" s="11">
        <f t="shared" si="27"/>
        <v>8.1653015939001445</v>
      </c>
      <c r="U240">
        <v>0.26834999999999998</v>
      </c>
      <c r="V240">
        <f>Table5[[#This Row],[Total force ]]*Table5[[#This Row],[Tyre radius]]</f>
        <v>198.69449012098673</v>
      </c>
      <c r="W240">
        <v>8</v>
      </c>
      <c r="X240">
        <v>0.92</v>
      </c>
      <c r="Y240">
        <f>Table5[[#This Row],[Wheel torque]]/Table5[[#This Row],[Final drive ratio ]]/Table5[[#This Row],[Overall efficiency of enery conversion ]]</f>
        <v>26.996533983829718</v>
      </c>
      <c r="Z240">
        <f>(Table5[[#This Row],[Vehicle speed in m/s]]*60)/(2*3.14*Table5[[#This Row],[Tyre radius]])</f>
        <v>392.62505750918666</v>
      </c>
      <c r="AA240">
        <f>Table5[[#This Row],[Wheel speed]]*Table5[[#This Row],[Final drive ratio ]]</f>
        <v>3141.0004600734933</v>
      </c>
      <c r="AB240" s="11">
        <f>(2*3.14*Table5[[#This Row],[Motor speed]]*Table5[[#This Row],[Motor torque]])/(60*1000)/Table5[[#This Row],[Overall efficiency of enery conversion ]]</f>
        <v>9.6470954559311721</v>
      </c>
      <c r="AC240">
        <v>430</v>
      </c>
      <c r="AD240" s="20">
        <f>Table5[[#This Row],[Total elapsed time]]-B239</f>
        <v>1</v>
      </c>
      <c r="AE240" s="20">
        <f>(Table5[[#This Row],[Motor power]]*1000)*Table5[[#This Row],[Acceleration delT 1 second ]]</f>
        <v>9647.0954559311722</v>
      </c>
      <c r="AF240" s="20">
        <f>Table5[[#This Row],[Etotal]]/3600</f>
        <v>2.6797487377586591</v>
      </c>
      <c r="AG240" s="21">
        <f>Table5[[#This Row],[Average energy consumption]]/96</f>
        <v>2.79140493516527E-2</v>
      </c>
      <c r="AH240" s="20"/>
      <c r="AI240" s="20"/>
    </row>
    <row r="241" spans="2:35">
      <c r="B241" s="14">
        <v>238</v>
      </c>
      <c r="C241" s="7">
        <v>39.9</v>
      </c>
      <c r="D241" s="9">
        <v>0.04</v>
      </c>
      <c r="E241">
        <v>1500</v>
      </c>
      <c r="F241">
        <v>80</v>
      </c>
      <c r="G241">
        <f t="shared" si="21"/>
        <v>1580</v>
      </c>
      <c r="H241">
        <v>9.81</v>
      </c>
      <c r="I241" s="10">
        <v>0</v>
      </c>
      <c r="J241" s="10">
        <v>0</v>
      </c>
      <c r="K241">
        <f t="shared" si="22"/>
        <v>63.2</v>
      </c>
      <c r="L241">
        <v>1.4999999999999999E-2</v>
      </c>
      <c r="M241">
        <f t="shared" si="23"/>
        <v>365.20543359083308</v>
      </c>
      <c r="N241">
        <v>1.204</v>
      </c>
      <c r="O241">
        <v>1.52</v>
      </c>
      <c r="P241">
        <v>2.52</v>
      </c>
      <c r="Q241">
        <f t="shared" si="24"/>
        <v>11.083333333333334</v>
      </c>
      <c r="R241">
        <f t="shared" si="25"/>
        <v>283.25749480000007</v>
      </c>
      <c r="S241">
        <f t="shared" si="26"/>
        <v>711.66292839083326</v>
      </c>
      <c r="T241" s="11">
        <f t="shared" si="27"/>
        <v>7.8875974563317355</v>
      </c>
      <c r="U241">
        <v>0.26834999999999998</v>
      </c>
      <c r="V241">
        <f>Table5[[#This Row],[Total force ]]*Table5[[#This Row],[Tyre radius]]</f>
        <v>190.97474683368009</v>
      </c>
      <c r="W241">
        <v>8</v>
      </c>
      <c r="X241">
        <v>0.92</v>
      </c>
      <c r="Y241">
        <f>Table5[[#This Row],[Wheel torque]]/Table5[[#This Row],[Final drive ratio ]]/Table5[[#This Row],[Overall efficiency of enery conversion ]]</f>
        <v>25.947655819793489</v>
      </c>
      <c r="Z241">
        <f>(Table5[[#This Row],[Vehicle speed in m/s]]*60)/(2*3.14*Table5[[#This Row],[Tyre radius]])</f>
        <v>394.60301749663847</v>
      </c>
      <c r="AA241">
        <f>Table5[[#This Row],[Wheel speed]]*Table5[[#This Row],[Final drive ratio ]]</f>
        <v>3156.8241399731078</v>
      </c>
      <c r="AB241" s="11">
        <f>(2*3.14*Table5[[#This Row],[Motor speed]]*Table5[[#This Row],[Motor torque]])/(60*1000)/Table5[[#This Row],[Overall efficiency of enery conversion ]]</f>
        <v>9.3189951043616901</v>
      </c>
      <c r="AC241">
        <v>430</v>
      </c>
      <c r="AD241" s="20">
        <f>Table5[[#This Row],[Total elapsed time]]-B240</f>
        <v>1</v>
      </c>
      <c r="AE241" s="20">
        <f>(Table5[[#This Row],[Motor power]]*1000)*Table5[[#This Row],[Acceleration delT 1 second ]]</f>
        <v>9318.9951043616893</v>
      </c>
      <c r="AF241" s="20">
        <f>Table5[[#This Row],[Etotal]]/3600</f>
        <v>2.5886097512115804</v>
      </c>
      <c r="AG241" s="21">
        <f>Table5[[#This Row],[Average energy consumption]]/96</f>
        <v>2.6964684908453964E-2</v>
      </c>
      <c r="AH241" s="20"/>
      <c r="AI241" s="20"/>
    </row>
    <row r="242" spans="2:35">
      <c r="B242" s="14">
        <v>239</v>
      </c>
      <c r="C242" s="7">
        <v>40</v>
      </c>
      <c r="D242" s="9">
        <v>0.03</v>
      </c>
      <c r="E242">
        <v>1500</v>
      </c>
      <c r="F242">
        <v>80</v>
      </c>
      <c r="G242">
        <f t="shared" si="21"/>
        <v>1580</v>
      </c>
      <c r="H242">
        <v>9.81</v>
      </c>
      <c r="I242" s="10">
        <v>0</v>
      </c>
      <c r="J242" s="10">
        <v>0</v>
      </c>
      <c r="K242">
        <f t="shared" si="22"/>
        <v>47.4</v>
      </c>
      <c r="L242">
        <v>1.4999999999999999E-2</v>
      </c>
      <c r="M242">
        <f t="shared" si="23"/>
        <v>365.20543359083308</v>
      </c>
      <c r="N242">
        <v>1.204</v>
      </c>
      <c r="O242">
        <v>1.52</v>
      </c>
      <c r="P242">
        <v>2.52</v>
      </c>
      <c r="Q242">
        <f t="shared" si="24"/>
        <v>11.111111111111111</v>
      </c>
      <c r="R242">
        <f t="shared" si="25"/>
        <v>284.67911111111113</v>
      </c>
      <c r="S242">
        <f t="shared" si="26"/>
        <v>697.28454470194413</v>
      </c>
      <c r="T242" s="11">
        <f t="shared" si="27"/>
        <v>7.7476060522438237</v>
      </c>
      <c r="U242">
        <v>0.26834999999999998</v>
      </c>
      <c r="V242">
        <f>Table5[[#This Row],[Total force ]]*Table5[[#This Row],[Tyre radius]]</f>
        <v>187.11630757076668</v>
      </c>
      <c r="W242">
        <v>8</v>
      </c>
      <c r="X242">
        <v>0.92</v>
      </c>
      <c r="Y242">
        <f>Table5[[#This Row],[Wheel torque]]/Table5[[#This Row],[Final drive ratio ]]/Table5[[#This Row],[Overall efficiency of enery conversion ]]</f>
        <v>25.423411354723733</v>
      </c>
      <c r="Z242">
        <f>(Table5[[#This Row],[Vehicle speed in m/s]]*60)/(2*3.14*Table5[[#This Row],[Tyre radius]])</f>
        <v>395.59199749036435</v>
      </c>
      <c r="AA242">
        <f>Table5[[#This Row],[Wheel speed]]*Table5[[#This Row],[Final drive ratio ]]</f>
        <v>3164.7359799229148</v>
      </c>
      <c r="AB242" s="11">
        <f>(2*3.14*Table5[[#This Row],[Motor speed]]*Table5[[#This Row],[Motor torque]])/(60*1000)/Table5[[#This Row],[Overall efficiency of enery conversion ]]</f>
        <v>9.1535988329912819</v>
      </c>
      <c r="AC242">
        <v>430</v>
      </c>
      <c r="AD242" s="20">
        <f>Table5[[#This Row],[Total elapsed time]]-B241</f>
        <v>1</v>
      </c>
      <c r="AE242" s="20">
        <f>(Table5[[#This Row],[Motor power]]*1000)*Table5[[#This Row],[Acceleration delT 1 second ]]</f>
        <v>9153.5988329912816</v>
      </c>
      <c r="AF242" s="20">
        <f>Table5[[#This Row],[Etotal]]/3600</f>
        <v>2.5426663424975784</v>
      </c>
      <c r="AG242" s="21">
        <f>Table5[[#This Row],[Average energy consumption]]/96</f>
        <v>2.6486107734349774E-2</v>
      </c>
      <c r="AH242" s="20"/>
      <c r="AI242" s="20"/>
    </row>
    <row r="243" spans="2:35">
      <c r="B243" s="14">
        <v>240</v>
      </c>
      <c r="C243" s="7">
        <v>40.1</v>
      </c>
      <c r="D243" s="9">
        <v>0.01</v>
      </c>
      <c r="E243">
        <v>1500</v>
      </c>
      <c r="F243">
        <v>80</v>
      </c>
      <c r="G243">
        <f t="shared" si="21"/>
        <v>1580</v>
      </c>
      <c r="H243">
        <v>9.81</v>
      </c>
      <c r="I243" s="10">
        <v>0</v>
      </c>
      <c r="J243" s="10">
        <v>0</v>
      </c>
      <c r="K243">
        <f t="shared" si="22"/>
        <v>15.8</v>
      </c>
      <c r="L243">
        <v>1.4999999999999999E-2</v>
      </c>
      <c r="M243">
        <f t="shared" si="23"/>
        <v>365.20543359083308</v>
      </c>
      <c r="N243">
        <v>1.204</v>
      </c>
      <c r="O243">
        <v>1.52</v>
      </c>
      <c r="P243">
        <v>2.52</v>
      </c>
      <c r="Q243">
        <f t="shared" si="24"/>
        <v>11.138888888888889</v>
      </c>
      <c r="R243">
        <f t="shared" si="25"/>
        <v>286.10428591111111</v>
      </c>
      <c r="S243">
        <f t="shared" si="26"/>
        <v>667.10971950194414</v>
      </c>
      <c r="T243" s="11">
        <f t="shared" si="27"/>
        <v>7.4308610422299886</v>
      </c>
      <c r="U243">
        <v>0.26834999999999998</v>
      </c>
      <c r="V243">
        <f>Table5[[#This Row],[Total force ]]*Table5[[#This Row],[Tyre radius]]</f>
        <v>179.01889322834668</v>
      </c>
      <c r="W243">
        <v>8</v>
      </c>
      <c r="X243">
        <v>0.92</v>
      </c>
      <c r="Y243">
        <f>Table5[[#This Row],[Wheel torque]]/Table5[[#This Row],[Final drive ratio ]]/Table5[[#This Row],[Overall efficiency of enery conversion ]]</f>
        <v>24.323219188634059</v>
      </c>
      <c r="Z243">
        <f>(Table5[[#This Row],[Vehicle speed in m/s]]*60)/(2*3.14*Table5[[#This Row],[Tyre radius]])</f>
        <v>396.58097748409028</v>
      </c>
      <c r="AA243">
        <f>Table5[[#This Row],[Wheel speed]]*Table5[[#This Row],[Final drive ratio ]]</f>
        <v>3172.6478198727223</v>
      </c>
      <c r="AB243" s="11">
        <f>(2*3.14*Table5[[#This Row],[Motor speed]]*Table5[[#This Row],[Motor torque]])/(60*1000)/Table5[[#This Row],[Overall efficiency of enery conversion ]]</f>
        <v>8.7793726869446918</v>
      </c>
      <c r="AC243">
        <v>430</v>
      </c>
      <c r="AD243" s="20">
        <f>Table5[[#This Row],[Total elapsed time]]-B242</f>
        <v>1</v>
      </c>
      <c r="AE243" s="20">
        <f>(Table5[[#This Row],[Motor power]]*1000)*Table5[[#This Row],[Acceleration delT 1 second ]]</f>
        <v>8779.3726869446909</v>
      </c>
      <c r="AF243" s="20">
        <f>Table5[[#This Row],[Etotal]]/3600</f>
        <v>2.4387146352624143</v>
      </c>
      <c r="AG243" s="21">
        <f>Table5[[#This Row],[Average energy consumption]]/96</f>
        <v>2.5403277450650148E-2</v>
      </c>
      <c r="AH243" s="20"/>
      <c r="AI243" s="20"/>
    </row>
    <row r="244" spans="2:35">
      <c r="B244" s="14">
        <v>241</v>
      </c>
      <c r="C244" s="7">
        <v>40.1</v>
      </c>
      <c r="D244" s="9">
        <v>0</v>
      </c>
      <c r="E244">
        <v>1500</v>
      </c>
      <c r="F244">
        <v>80</v>
      </c>
      <c r="G244">
        <f t="shared" si="21"/>
        <v>1580</v>
      </c>
      <c r="H244">
        <v>9.81</v>
      </c>
      <c r="I244" s="10">
        <v>0</v>
      </c>
      <c r="J244" s="10">
        <v>0</v>
      </c>
      <c r="K244">
        <f t="shared" si="22"/>
        <v>0</v>
      </c>
      <c r="L244">
        <v>1.4999999999999999E-2</v>
      </c>
      <c r="M244">
        <f t="shared" si="23"/>
        <v>365.20543359083308</v>
      </c>
      <c r="N244">
        <v>1.204</v>
      </c>
      <c r="O244">
        <v>1.52</v>
      </c>
      <c r="P244">
        <v>2.52</v>
      </c>
      <c r="Q244">
        <f t="shared" si="24"/>
        <v>11.138888888888889</v>
      </c>
      <c r="R244">
        <f t="shared" si="25"/>
        <v>286.10428591111111</v>
      </c>
      <c r="S244">
        <f t="shared" si="26"/>
        <v>651.30971950194419</v>
      </c>
      <c r="T244" s="11">
        <f t="shared" si="27"/>
        <v>7.2548665977855453</v>
      </c>
      <c r="U244">
        <v>0.26834999999999998</v>
      </c>
      <c r="V244">
        <f>Table5[[#This Row],[Total force ]]*Table5[[#This Row],[Tyre radius]]</f>
        <v>174.7789632283467</v>
      </c>
      <c r="W244">
        <v>8</v>
      </c>
      <c r="X244">
        <v>0.92</v>
      </c>
      <c r="Y244">
        <f>Table5[[#This Row],[Wheel torque]]/Table5[[#This Row],[Final drive ratio ]]/Table5[[#This Row],[Overall efficiency of enery conversion ]]</f>
        <v>23.747141742981889</v>
      </c>
      <c r="Z244">
        <f>(Table5[[#This Row],[Vehicle speed in m/s]]*60)/(2*3.14*Table5[[#This Row],[Tyre radius]])</f>
        <v>396.58097748409028</v>
      </c>
      <c r="AA244">
        <f>Table5[[#This Row],[Wheel speed]]*Table5[[#This Row],[Final drive ratio ]]</f>
        <v>3172.6478198727223</v>
      </c>
      <c r="AB244" s="11">
        <f>(2*3.14*Table5[[#This Row],[Motor speed]]*Table5[[#This Row],[Motor torque]])/(60*1000)/Table5[[#This Row],[Overall efficiency of enery conversion ]]</f>
        <v>8.5714397421851896</v>
      </c>
      <c r="AC244">
        <v>430</v>
      </c>
      <c r="AD244" s="20">
        <f>Table5[[#This Row],[Total elapsed time]]-B243</f>
        <v>1</v>
      </c>
      <c r="AE244" s="20">
        <f>(Table5[[#This Row],[Motor power]]*1000)*Table5[[#This Row],[Acceleration delT 1 second ]]</f>
        <v>8571.43974218519</v>
      </c>
      <c r="AF244" s="20">
        <f>Table5[[#This Row],[Etotal]]/3600</f>
        <v>2.3809554839403306</v>
      </c>
      <c r="AG244" s="21">
        <f>Table5[[#This Row],[Average energy consumption]]/96</f>
        <v>2.4801619624378445E-2</v>
      </c>
      <c r="AH244" s="20"/>
      <c r="AI244" s="20"/>
    </row>
    <row r="245" spans="2:35">
      <c r="B245" s="14">
        <v>242</v>
      </c>
      <c r="C245" s="7">
        <v>40.1</v>
      </c>
      <c r="D245" s="9">
        <v>-0.01</v>
      </c>
      <c r="E245">
        <v>1500</v>
      </c>
      <c r="F245">
        <v>80</v>
      </c>
      <c r="G245">
        <f t="shared" si="21"/>
        <v>1580</v>
      </c>
      <c r="H245">
        <v>9.81</v>
      </c>
      <c r="I245" s="10">
        <v>0</v>
      </c>
      <c r="J245" s="10">
        <v>0</v>
      </c>
      <c r="K245">
        <f t="shared" si="22"/>
        <v>-15.8</v>
      </c>
      <c r="L245">
        <v>1.4999999999999999E-2</v>
      </c>
      <c r="M245">
        <f t="shared" si="23"/>
        <v>365.20543359083308</v>
      </c>
      <c r="N245">
        <v>1.204</v>
      </c>
      <c r="O245">
        <v>1.52</v>
      </c>
      <c r="P245">
        <v>2.52</v>
      </c>
      <c r="Q245">
        <f t="shared" si="24"/>
        <v>11.138888888888889</v>
      </c>
      <c r="R245">
        <f t="shared" si="25"/>
        <v>286.10428591111111</v>
      </c>
      <c r="S245">
        <f t="shared" si="26"/>
        <v>635.50971950194423</v>
      </c>
      <c r="T245" s="11">
        <f t="shared" si="27"/>
        <v>7.0788721533411021</v>
      </c>
      <c r="U245">
        <v>0.26834999999999998</v>
      </c>
      <c r="V245">
        <f>Table5[[#This Row],[Total force ]]*Table5[[#This Row],[Tyre radius]]</f>
        <v>170.53903322834671</v>
      </c>
      <c r="W245">
        <v>8</v>
      </c>
      <c r="X245">
        <v>0.92</v>
      </c>
      <c r="Y245">
        <f>Table5[[#This Row],[Wheel torque]]/Table5[[#This Row],[Final drive ratio ]]/Table5[[#This Row],[Overall efficiency of enery conversion ]]</f>
        <v>23.171064297329714</v>
      </c>
      <c r="Z245">
        <f>(Table5[[#This Row],[Vehicle speed in m/s]]*60)/(2*3.14*Table5[[#This Row],[Tyre radius]])</f>
        <v>396.58097748409028</v>
      </c>
      <c r="AA245">
        <f>Table5[[#This Row],[Wheel speed]]*Table5[[#This Row],[Final drive ratio ]]</f>
        <v>3172.6478198727223</v>
      </c>
      <c r="AB245" s="11">
        <f>(2*3.14*Table5[[#This Row],[Motor speed]]*Table5[[#This Row],[Motor torque]])/(60*1000)/Table5[[#This Row],[Overall efficiency of enery conversion ]]</f>
        <v>8.3635067974256838</v>
      </c>
      <c r="AC245">
        <v>430</v>
      </c>
      <c r="AD245" s="20">
        <f>Table5[[#This Row],[Total elapsed time]]-B244</f>
        <v>1</v>
      </c>
      <c r="AE245" s="20">
        <f>(Table5[[#This Row],[Motor power]]*1000)*Table5[[#This Row],[Acceleration delT 1 second ]]</f>
        <v>8363.5067974256835</v>
      </c>
      <c r="AF245" s="20">
        <f>Table5[[#This Row],[Etotal]]/3600</f>
        <v>2.3231963326182452</v>
      </c>
      <c r="AG245" s="21">
        <f>Table5[[#This Row],[Average energy consumption]]/96</f>
        <v>2.4199961798106722E-2</v>
      </c>
      <c r="AH245" s="20"/>
      <c r="AI245" s="20"/>
    </row>
    <row r="246" spans="2:35">
      <c r="B246" s="14">
        <v>243</v>
      </c>
      <c r="C246" s="7">
        <v>40</v>
      </c>
      <c r="D246" s="9">
        <v>-0.04</v>
      </c>
      <c r="E246">
        <v>1500</v>
      </c>
      <c r="F246">
        <v>80</v>
      </c>
      <c r="G246">
        <f t="shared" si="21"/>
        <v>1580</v>
      </c>
      <c r="H246">
        <v>9.81</v>
      </c>
      <c r="I246" s="10">
        <v>0</v>
      </c>
      <c r="J246" s="10">
        <v>0</v>
      </c>
      <c r="K246">
        <f t="shared" si="22"/>
        <v>-63.2</v>
      </c>
      <c r="L246">
        <v>1.4999999999999999E-2</v>
      </c>
      <c r="M246">
        <f t="shared" si="23"/>
        <v>365.20543359083308</v>
      </c>
      <c r="N246">
        <v>1.204</v>
      </c>
      <c r="O246">
        <v>1.52</v>
      </c>
      <c r="P246">
        <v>2.52</v>
      </c>
      <c r="Q246">
        <f t="shared" si="24"/>
        <v>11.111111111111111</v>
      </c>
      <c r="R246">
        <f t="shared" si="25"/>
        <v>284.67911111111113</v>
      </c>
      <c r="S246">
        <f t="shared" si="26"/>
        <v>586.68454470194411</v>
      </c>
      <c r="T246" s="11">
        <f t="shared" si="27"/>
        <v>6.5187171633549346</v>
      </c>
      <c r="U246">
        <v>0.26834999999999998</v>
      </c>
      <c r="V246">
        <f>Table5[[#This Row],[Total force ]]*Table5[[#This Row],[Tyre radius]]</f>
        <v>157.43679757076669</v>
      </c>
      <c r="W246">
        <v>8</v>
      </c>
      <c r="X246">
        <v>0.92</v>
      </c>
      <c r="Y246">
        <f>Table5[[#This Row],[Wheel torque]]/Table5[[#This Row],[Final drive ratio ]]/Table5[[#This Row],[Overall efficiency of enery conversion ]]</f>
        <v>21.390869235158515</v>
      </c>
      <c r="Z246">
        <f>(Table5[[#This Row],[Vehicle speed in m/s]]*60)/(2*3.14*Table5[[#This Row],[Tyre radius]])</f>
        <v>395.59199749036435</v>
      </c>
      <c r="AA246">
        <f>Table5[[#This Row],[Wheel speed]]*Table5[[#This Row],[Final drive ratio ]]</f>
        <v>3164.7359799229148</v>
      </c>
      <c r="AB246" s="11">
        <f>(2*3.14*Table5[[#This Row],[Motor speed]]*Table5[[#This Row],[Motor torque]])/(60*1000)/Table5[[#This Row],[Overall efficiency of enery conversion ]]</f>
        <v>7.7016979718276621</v>
      </c>
      <c r="AC246">
        <v>430</v>
      </c>
      <c r="AD246" s="20">
        <f>Table5[[#This Row],[Total elapsed time]]-B245</f>
        <v>1</v>
      </c>
      <c r="AE246" s="20">
        <f>(Table5[[#This Row],[Motor power]]*1000)*Table5[[#This Row],[Acceleration delT 1 second ]]</f>
        <v>7701.6979718276625</v>
      </c>
      <c r="AF246" s="20">
        <f>Table5[[#This Row],[Etotal]]/3600</f>
        <v>2.1393605477299062</v>
      </c>
      <c r="AG246" s="21">
        <f>Table5[[#This Row],[Average energy consumption]]/96</f>
        <v>2.2285005705519858E-2</v>
      </c>
      <c r="AH246" s="20"/>
      <c r="AI246" s="20"/>
    </row>
    <row r="247" spans="2:35">
      <c r="B247" s="14">
        <v>244</v>
      </c>
      <c r="C247" s="7">
        <v>39.799999999999997</v>
      </c>
      <c r="D247" s="9">
        <v>-0.03</v>
      </c>
      <c r="E247">
        <v>1500</v>
      </c>
      <c r="F247">
        <v>80</v>
      </c>
      <c r="G247">
        <f t="shared" si="21"/>
        <v>1580</v>
      </c>
      <c r="H247">
        <v>9.81</v>
      </c>
      <c r="I247" s="10">
        <v>0</v>
      </c>
      <c r="J247" s="10">
        <v>0</v>
      </c>
      <c r="K247">
        <f t="shared" si="22"/>
        <v>-47.4</v>
      </c>
      <c r="L247">
        <v>1.4999999999999999E-2</v>
      </c>
      <c r="M247">
        <f t="shared" si="23"/>
        <v>365.20543359083308</v>
      </c>
      <c r="N247">
        <v>1.204</v>
      </c>
      <c r="O247">
        <v>1.52</v>
      </c>
      <c r="P247">
        <v>2.52</v>
      </c>
      <c r="Q247">
        <f t="shared" si="24"/>
        <v>11.055555555555555</v>
      </c>
      <c r="R247">
        <f t="shared" si="25"/>
        <v>281.83943697777778</v>
      </c>
      <c r="S247">
        <f t="shared" si="26"/>
        <v>599.64487056861083</v>
      </c>
      <c r="T247" s="11">
        <f t="shared" si="27"/>
        <v>6.629407180175197</v>
      </c>
      <c r="U247">
        <v>0.26834999999999998</v>
      </c>
      <c r="V247">
        <f>Table5[[#This Row],[Total force ]]*Table5[[#This Row],[Tyre radius]]</f>
        <v>160.91470101708671</v>
      </c>
      <c r="W247">
        <v>8</v>
      </c>
      <c r="X247">
        <v>0.92</v>
      </c>
      <c r="Y247">
        <f>Table5[[#This Row],[Wheel torque]]/Table5[[#This Row],[Final drive ratio ]]/Table5[[#This Row],[Overall efficiency of enery conversion ]]</f>
        <v>21.863410464278086</v>
      </c>
      <c r="Z247">
        <f>(Table5[[#This Row],[Vehicle speed in m/s]]*60)/(2*3.14*Table5[[#This Row],[Tyre radius]])</f>
        <v>393.61403750291254</v>
      </c>
      <c r="AA247">
        <f>Table5[[#This Row],[Wheel speed]]*Table5[[#This Row],[Final drive ratio ]]</f>
        <v>3148.9123000233003</v>
      </c>
      <c r="AB247" s="11">
        <f>(2*3.14*Table5[[#This Row],[Motor speed]]*Table5[[#This Row],[Motor torque]])/(60*1000)/Table5[[#This Row],[Overall efficiency of enery conversion ]]</f>
        <v>7.8324754019083151</v>
      </c>
      <c r="AC247">
        <v>430</v>
      </c>
      <c r="AD247" s="20">
        <f>Table5[[#This Row],[Total elapsed time]]-B246</f>
        <v>1</v>
      </c>
      <c r="AE247" s="20">
        <f>(Table5[[#This Row],[Motor power]]*1000)*Table5[[#This Row],[Acceleration delT 1 second ]]</f>
        <v>7832.4754019083148</v>
      </c>
      <c r="AF247" s="20">
        <f>Table5[[#This Row],[Etotal]]/3600</f>
        <v>2.1756876116411985</v>
      </c>
      <c r="AG247" s="21">
        <f>Table5[[#This Row],[Average energy consumption]]/96</f>
        <v>2.2663412621262483E-2</v>
      </c>
      <c r="AH247" s="20"/>
      <c r="AI247" s="20"/>
    </row>
    <row r="248" spans="2:35">
      <c r="B248" s="14">
        <v>245</v>
      </c>
      <c r="C248" s="7">
        <v>39.799999999999997</v>
      </c>
      <c r="D248" s="9">
        <v>0</v>
      </c>
      <c r="E248">
        <v>1500</v>
      </c>
      <c r="F248">
        <v>80</v>
      </c>
      <c r="G248">
        <f t="shared" si="21"/>
        <v>1580</v>
      </c>
      <c r="H248">
        <v>9.81</v>
      </c>
      <c r="I248" s="10">
        <v>0</v>
      </c>
      <c r="J248" s="10">
        <v>0</v>
      </c>
      <c r="K248">
        <f t="shared" si="22"/>
        <v>0</v>
      </c>
      <c r="L248">
        <v>1.4999999999999999E-2</v>
      </c>
      <c r="M248">
        <f t="shared" si="23"/>
        <v>365.20543359083308</v>
      </c>
      <c r="N248">
        <v>1.204</v>
      </c>
      <c r="O248">
        <v>1.52</v>
      </c>
      <c r="P248">
        <v>2.52</v>
      </c>
      <c r="Q248">
        <f t="shared" si="24"/>
        <v>11.055555555555555</v>
      </c>
      <c r="R248">
        <f t="shared" si="25"/>
        <v>281.83943697777778</v>
      </c>
      <c r="S248">
        <f t="shared" si="26"/>
        <v>647.0448705686108</v>
      </c>
      <c r="T248" s="11">
        <f t="shared" si="27"/>
        <v>7.1534405135085306</v>
      </c>
      <c r="U248">
        <v>0.26834999999999998</v>
      </c>
      <c r="V248">
        <f>Table5[[#This Row],[Total force ]]*Table5[[#This Row],[Tyre radius]]</f>
        <v>173.6344910170867</v>
      </c>
      <c r="W248">
        <v>8</v>
      </c>
      <c r="X248">
        <v>0.92</v>
      </c>
      <c r="Y248">
        <f>Table5[[#This Row],[Wheel torque]]/Table5[[#This Row],[Final drive ratio ]]/Table5[[#This Row],[Overall efficiency of enery conversion ]]</f>
        <v>23.591642801234606</v>
      </c>
      <c r="Z248">
        <f>(Table5[[#This Row],[Vehicle speed in m/s]]*60)/(2*3.14*Table5[[#This Row],[Tyre radius]])</f>
        <v>393.61403750291254</v>
      </c>
      <c r="AA248">
        <f>Table5[[#This Row],[Wheel speed]]*Table5[[#This Row],[Final drive ratio ]]</f>
        <v>3148.9123000233003</v>
      </c>
      <c r="AB248" s="11">
        <f>(2*3.14*Table5[[#This Row],[Motor speed]]*Table5[[#This Row],[Motor torque]])/(60*1000)/Table5[[#This Row],[Overall efficiency of enery conversion ]]</f>
        <v>8.4516074119902296</v>
      </c>
      <c r="AC248">
        <v>430</v>
      </c>
      <c r="AD248" s="20">
        <f>Table5[[#This Row],[Total elapsed time]]-B247</f>
        <v>1</v>
      </c>
      <c r="AE248" s="20">
        <f>(Table5[[#This Row],[Motor power]]*1000)*Table5[[#This Row],[Acceleration delT 1 second ]]</f>
        <v>8451.6074119902296</v>
      </c>
      <c r="AF248" s="20">
        <f>Table5[[#This Row],[Etotal]]/3600</f>
        <v>2.3476687255528415</v>
      </c>
      <c r="AG248" s="21">
        <f>Table5[[#This Row],[Average energy consumption]]/96</f>
        <v>2.44548825578421E-2</v>
      </c>
      <c r="AH248" s="20"/>
      <c r="AI248" s="20"/>
    </row>
    <row r="249" spans="2:35">
      <c r="B249" s="14">
        <v>246</v>
      </c>
      <c r="C249" s="7">
        <v>39.799999999999997</v>
      </c>
      <c r="D249" s="9">
        <v>0.01</v>
      </c>
      <c r="E249">
        <v>1500</v>
      </c>
      <c r="F249">
        <v>80</v>
      </c>
      <c r="G249">
        <f t="shared" si="21"/>
        <v>1580</v>
      </c>
      <c r="H249">
        <v>9.81</v>
      </c>
      <c r="I249" s="10">
        <v>0</v>
      </c>
      <c r="J249" s="10">
        <v>0</v>
      </c>
      <c r="K249">
        <f t="shared" si="22"/>
        <v>15.8</v>
      </c>
      <c r="L249">
        <v>1.4999999999999999E-2</v>
      </c>
      <c r="M249">
        <f t="shared" si="23"/>
        <v>365.20543359083308</v>
      </c>
      <c r="N249">
        <v>1.204</v>
      </c>
      <c r="O249">
        <v>1.52</v>
      </c>
      <c r="P249">
        <v>2.52</v>
      </c>
      <c r="Q249">
        <f t="shared" si="24"/>
        <v>11.055555555555555</v>
      </c>
      <c r="R249">
        <f t="shared" si="25"/>
        <v>281.83943697777778</v>
      </c>
      <c r="S249">
        <f t="shared" si="26"/>
        <v>662.84487056861076</v>
      </c>
      <c r="T249" s="11">
        <f t="shared" si="27"/>
        <v>7.3281182912863079</v>
      </c>
      <c r="U249">
        <v>0.26834999999999998</v>
      </c>
      <c r="V249">
        <f>Table5[[#This Row],[Total force ]]*Table5[[#This Row],[Tyre radius]]</f>
        <v>177.87442101708669</v>
      </c>
      <c r="W249">
        <v>8</v>
      </c>
      <c r="X249">
        <v>0.92</v>
      </c>
      <c r="Y249">
        <f>Table5[[#This Row],[Wheel torque]]/Table5[[#This Row],[Final drive ratio ]]/Table5[[#This Row],[Overall efficiency of enery conversion ]]</f>
        <v>24.167720246886777</v>
      </c>
      <c r="Z249">
        <f>(Table5[[#This Row],[Vehicle speed in m/s]]*60)/(2*3.14*Table5[[#This Row],[Tyre radius]])</f>
        <v>393.61403750291254</v>
      </c>
      <c r="AA249">
        <f>Table5[[#This Row],[Wheel speed]]*Table5[[#This Row],[Final drive ratio ]]</f>
        <v>3148.9123000233003</v>
      </c>
      <c r="AB249" s="11">
        <f>(2*3.14*Table5[[#This Row],[Motor speed]]*Table5[[#This Row],[Motor torque]])/(60*1000)/Table5[[#This Row],[Overall efficiency of enery conversion ]]</f>
        <v>8.6579847486841999</v>
      </c>
      <c r="AC249">
        <v>430</v>
      </c>
      <c r="AD249" s="20">
        <f>Table5[[#This Row],[Total elapsed time]]-B248</f>
        <v>1</v>
      </c>
      <c r="AE249" s="20">
        <f>(Table5[[#This Row],[Motor power]]*1000)*Table5[[#This Row],[Acceleration delT 1 second ]]</f>
        <v>8657.9847486841991</v>
      </c>
      <c r="AF249" s="20">
        <f>Table5[[#This Row],[Etotal]]/3600</f>
        <v>2.4049957635233885</v>
      </c>
      <c r="AG249" s="21">
        <f>Table5[[#This Row],[Average energy consumption]]/96</f>
        <v>2.5052039203368629E-2</v>
      </c>
      <c r="AH249" s="20"/>
      <c r="AI249" s="20"/>
    </row>
    <row r="250" spans="2:35">
      <c r="B250" s="14">
        <v>247</v>
      </c>
      <c r="C250" s="7">
        <v>39.9</v>
      </c>
      <c r="D250" s="9">
        <v>0.04</v>
      </c>
      <c r="E250">
        <v>1500</v>
      </c>
      <c r="F250">
        <v>80</v>
      </c>
      <c r="G250">
        <f t="shared" si="21"/>
        <v>1580</v>
      </c>
      <c r="H250">
        <v>9.81</v>
      </c>
      <c r="I250" s="10">
        <v>0</v>
      </c>
      <c r="J250" s="10">
        <v>0</v>
      </c>
      <c r="K250">
        <f t="shared" si="22"/>
        <v>63.2</v>
      </c>
      <c r="L250">
        <v>1.4999999999999999E-2</v>
      </c>
      <c r="M250">
        <f t="shared" si="23"/>
        <v>365.20543359083308</v>
      </c>
      <c r="N250">
        <v>1.204</v>
      </c>
      <c r="O250">
        <v>1.52</v>
      </c>
      <c r="P250">
        <v>2.52</v>
      </c>
      <c r="Q250">
        <f t="shared" si="24"/>
        <v>11.083333333333334</v>
      </c>
      <c r="R250">
        <f t="shared" si="25"/>
        <v>283.25749480000007</v>
      </c>
      <c r="S250">
        <f t="shared" si="26"/>
        <v>711.66292839083326</v>
      </c>
      <c r="T250" s="11">
        <f t="shared" si="27"/>
        <v>7.8875974563317355</v>
      </c>
      <c r="U250">
        <v>0.26834999999999998</v>
      </c>
      <c r="V250">
        <f>Table5[[#This Row],[Total force ]]*Table5[[#This Row],[Tyre radius]]</f>
        <v>190.97474683368009</v>
      </c>
      <c r="W250">
        <v>8</v>
      </c>
      <c r="X250">
        <v>0.92</v>
      </c>
      <c r="Y250">
        <f>Table5[[#This Row],[Wheel torque]]/Table5[[#This Row],[Final drive ratio ]]/Table5[[#This Row],[Overall efficiency of enery conversion ]]</f>
        <v>25.947655819793489</v>
      </c>
      <c r="Z250">
        <f>(Table5[[#This Row],[Vehicle speed in m/s]]*60)/(2*3.14*Table5[[#This Row],[Tyre radius]])</f>
        <v>394.60301749663847</v>
      </c>
      <c r="AA250">
        <f>Table5[[#This Row],[Wheel speed]]*Table5[[#This Row],[Final drive ratio ]]</f>
        <v>3156.8241399731078</v>
      </c>
      <c r="AB250" s="11">
        <f>(2*3.14*Table5[[#This Row],[Motor speed]]*Table5[[#This Row],[Motor torque]])/(60*1000)/Table5[[#This Row],[Overall efficiency of enery conversion ]]</f>
        <v>9.3189951043616901</v>
      </c>
      <c r="AC250">
        <v>430</v>
      </c>
      <c r="AD250" s="20">
        <f>Table5[[#This Row],[Total elapsed time]]-B249</f>
        <v>1</v>
      </c>
      <c r="AE250" s="20">
        <f>(Table5[[#This Row],[Motor power]]*1000)*Table5[[#This Row],[Acceleration delT 1 second ]]</f>
        <v>9318.9951043616893</v>
      </c>
      <c r="AF250" s="20">
        <f>Table5[[#This Row],[Etotal]]/3600</f>
        <v>2.5886097512115804</v>
      </c>
      <c r="AG250" s="21">
        <f>Table5[[#This Row],[Average energy consumption]]/96</f>
        <v>2.6964684908453964E-2</v>
      </c>
      <c r="AH250" s="20"/>
      <c r="AI250" s="20"/>
    </row>
    <row r="251" spans="2:35">
      <c r="B251" s="14">
        <v>248</v>
      </c>
      <c r="C251" s="7">
        <v>40.1</v>
      </c>
      <c r="D251" s="9">
        <v>0.03</v>
      </c>
      <c r="E251">
        <v>1500</v>
      </c>
      <c r="F251">
        <v>80</v>
      </c>
      <c r="G251">
        <f t="shared" si="21"/>
        <v>1580</v>
      </c>
      <c r="H251">
        <v>9.81</v>
      </c>
      <c r="I251" s="10">
        <v>0</v>
      </c>
      <c r="J251" s="10">
        <v>0</v>
      </c>
      <c r="K251">
        <f t="shared" si="22"/>
        <v>47.4</v>
      </c>
      <c r="L251">
        <v>1.4999999999999999E-2</v>
      </c>
      <c r="M251">
        <f t="shared" si="23"/>
        <v>365.20543359083308</v>
      </c>
      <c r="N251">
        <v>1.204</v>
      </c>
      <c r="O251">
        <v>1.52</v>
      </c>
      <c r="P251">
        <v>2.52</v>
      </c>
      <c r="Q251">
        <f t="shared" si="24"/>
        <v>11.138888888888889</v>
      </c>
      <c r="R251">
        <f t="shared" si="25"/>
        <v>286.10428591111111</v>
      </c>
      <c r="S251">
        <f t="shared" si="26"/>
        <v>698.70971950194416</v>
      </c>
      <c r="T251" s="11">
        <f t="shared" si="27"/>
        <v>7.7828499311188777</v>
      </c>
      <c r="U251">
        <v>0.26834999999999998</v>
      </c>
      <c r="V251">
        <f>Table5[[#This Row],[Total force ]]*Table5[[#This Row],[Tyre radius]]</f>
        <v>187.49875322834671</v>
      </c>
      <c r="W251">
        <v>8</v>
      </c>
      <c r="X251">
        <v>0.92</v>
      </c>
      <c r="Y251">
        <f>Table5[[#This Row],[Wheel torque]]/Table5[[#This Row],[Final drive ratio ]]/Table5[[#This Row],[Overall efficiency of enery conversion ]]</f>
        <v>25.475374079938412</v>
      </c>
      <c r="Z251">
        <f>(Table5[[#This Row],[Vehicle speed in m/s]]*60)/(2*3.14*Table5[[#This Row],[Tyre radius]])</f>
        <v>396.58097748409028</v>
      </c>
      <c r="AA251">
        <f>Table5[[#This Row],[Wheel speed]]*Table5[[#This Row],[Final drive ratio ]]</f>
        <v>3172.6478198727223</v>
      </c>
      <c r="AB251" s="11">
        <f>(2*3.14*Table5[[#This Row],[Motor speed]]*Table5[[#This Row],[Motor torque]])/(60*1000)/Table5[[#This Row],[Overall efficiency of enery conversion ]]</f>
        <v>9.1952385764637015</v>
      </c>
      <c r="AC251">
        <v>430</v>
      </c>
      <c r="AD251" s="20">
        <f>Table5[[#This Row],[Total elapsed time]]-B250</f>
        <v>1</v>
      </c>
      <c r="AE251" s="20">
        <f>(Table5[[#This Row],[Motor power]]*1000)*Table5[[#This Row],[Acceleration delT 1 second ]]</f>
        <v>9195.238576463702</v>
      </c>
      <c r="AF251" s="20">
        <f>Table5[[#This Row],[Etotal]]/3600</f>
        <v>2.5542329379065838</v>
      </c>
      <c r="AG251" s="21">
        <f>Table5[[#This Row],[Average energy consumption]]/96</f>
        <v>2.660659310319358E-2</v>
      </c>
      <c r="AH251" s="20"/>
      <c r="AI251" s="20"/>
    </row>
    <row r="252" spans="2:35">
      <c r="B252" s="14">
        <v>249</v>
      </c>
      <c r="C252" s="7">
        <v>40.1</v>
      </c>
      <c r="D252" s="9">
        <v>-0.06</v>
      </c>
      <c r="E252">
        <v>1500</v>
      </c>
      <c r="F252">
        <v>80</v>
      </c>
      <c r="G252">
        <f t="shared" si="21"/>
        <v>1580</v>
      </c>
      <c r="H252">
        <v>9.81</v>
      </c>
      <c r="I252" s="10">
        <v>0</v>
      </c>
      <c r="J252" s="10">
        <v>0</v>
      </c>
      <c r="K252">
        <f t="shared" si="22"/>
        <v>-94.8</v>
      </c>
      <c r="L252">
        <v>1.4999999999999999E-2</v>
      </c>
      <c r="M252">
        <f t="shared" si="23"/>
        <v>365.20543359083308</v>
      </c>
      <c r="N252">
        <v>1.204</v>
      </c>
      <c r="O252">
        <v>1.52</v>
      </c>
      <c r="P252">
        <v>2.52</v>
      </c>
      <c r="Q252">
        <f t="shared" si="24"/>
        <v>11.138888888888889</v>
      </c>
      <c r="R252">
        <f t="shared" si="25"/>
        <v>286.10428591111111</v>
      </c>
      <c r="S252">
        <f t="shared" si="26"/>
        <v>556.50971950194423</v>
      </c>
      <c r="T252" s="11">
        <f t="shared" si="27"/>
        <v>6.1988999311188788</v>
      </c>
      <c r="U252">
        <v>0.26834999999999998</v>
      </c>
      <c r="V252">
        <f>Table5[[#This Row],[Total force ]]*Table5[[#This Row],[Tyre radius]]</f>
        <v>149.33938322834672</v>
      </c>
      <c r="W252">
        <v>8</v>
      </c>
      <c r="X252">
        <v>0.92</v>
      </c>
      <c r="Y252">
        <f>Table5[[#This Row],[Wheel torque]]/Table5[[#This Row],[Final drive ratio ]]/Table5[[#This Row],[Overall efficiency of enery conversion ]]</f>
        <v>20.290677069068845</v>
      </c>
      <c r="Z252">
        <f>(Table5[[#This Row],[Vehicle speed in m/s]]*60)/(2*3.14*Table5[[#This Row],[Tyre radius]])</f>
        <v>396.58097748409028</v>
      </c>
      <c r="AA252">
        <f>Table5[[#This Row],[Wheel speed]]*Table5[[#This Row],[Final drive ratio ]]</f>
        <v>3172.6478198727223</v>
      </c>
      <c r="AB252" s="11">
        <f>(2*3.14*Table5[[#This Row],[Motor speed]]*Table5[[#This Row],[Motor torque]])/(60*1000)/Table5[[#This Row],[Overall efficiency of enery conversion ]]</f>
        <v>7.3238420736281631</v>
      </c>
      <c r="AC252">
        <v>430</v>
      </c>
      <c r="AD252" s="20">
        <f>Table5[[#This Row],[Total elapsed time]]-B251</f>
        <v>1</v>
      </c>
      <c r="AE252" s="20">
        <f>(Table5[[#This Row],[Motor power]]*1000)*Table5[[#This Row],[Acceleration delT 1 second ]]</f>
        <v>7323.8420736281632</v>
      </c>
      <c r="AF252" s="20">
        <f>Table5[[#This Row],[Etotal]]/3600</f>
        <v>2.034400576007823</v>
      </c>
      <c r="AG252" s="21">
        <f>Table5[[#This Row],[Average energy consumption]]/96</f>
        <v>2.1191672666748155E-2</v>
      </c>
      <c r="AH252" s="20"/>
      <c r="AI252" s="20"/>
    </row>
    <row r="253" spans="2:35">
      <c r="B253" s="14">
        <v>250</v>
      </c>
      <c r="C253" s="7">
        <v>39.700000000000003</v>
      </c>
      <c r="D253" s="9">
        <v>-0.18</v>
      </c>
      <c r="E253">
        <v>1500</v>
      </c>
      <c r="F253">
        <v>80</v>
      </c>
      <c r="G253">
        <f t="shared" si="21"/>
        <v>1580</v>
      </c>
      <c r="H253">
        <v>9.81</v>
      </c>
      <c r="I253" s="10">
        <v>0</v>
      </c>
      <c r="J253" s="10">
        <v>0</v>
      </c>
      <c r="K253">
        <f t="shared" si="22"/>
        <v>-284.39999999999998</v>
      </c>
      <c r="L253">
        <v>1.4999999999999999E-2</v>
      </c>
      <c r="M253">
        <f t="shared" si="23"/>
        <v>365.20543359083308</v>
      </c>
      <c r="N253">
        <v>1.204</v>
      </c>
      <c r="O253">
        <v>1.52</v>
      </c>
      <c r="P253">
        <v>2.52</v>
      </c>
      <c r="Q253">
        <f t="shared" si="24"/>
        <v>11.027777777777779</v>
      </c>
      <c r="R253">
        <f t="shared" si="25"/>
        <v>280.42493764444453</v>
      </c>
      <c r="S253">
        <f t="shared" si="26"/>
        <v>361.23037123527763</v>
      </c>
      <c r="T253" s="11">
        <f t="shared" si="27"/>
        <v>3.9835682605668121</v>
      </c>
      <c r="U253">
        <v>0.26834999999999998</v>
      </c>
      <c r="V253">
        <f>Table5[[#This Row],[Total force ]]*Table5[[#This Row],[Tyre radius]]</f>
        <v>96.936170120986745</v>
      </c>
      <c r="W253">
        <v>8</v>
      </c>
      <c r="X253">
        <v>0.92</v>
      </c>
      <c r="Y253">
        <f>Table5[[#This Row],[Wheel torque]]/Table5[[#This Row],[Final drive ratio ]]/Table5[[#This Row],[Overall efficiency of enery conversion ]]</f>
        <v>13.170675288177547</v>
      </c>
      <c r="Z253">
        <f>(Table5[[#This Row],[Vehicle speed in m/s]]*60)/(2*3.14*Table5[[#This Row],[Tyre radius]])</f>
        <v>392.62505750918666</v>
      </c>
      <c r="AA253">
        <f>Table5[[#This Row],[Wheel speed]]*Table5[[#This Row],[Final drive ratio ]]</f>
        <v>3141.0004600734933</v>
      </c>
      <c r="AB253" s="11">
        <f>(2*3.14*Table5[[#This Row],[Motor speed]]*Table5[[#This Row],[Motor torque]])/(60*1000)/Table5[[#This Row],[Overall efficiency of enery conversion ]]</f>
        <v>4.7064842398001074</v>
      </c>
      <c r="AC253">
        <v>430</v>
      </c>
      <c r="AD253" s="20">
        <f>Table5[[#This Row],[Total elapsed time]]-B252</f>
        <v>1</v>
      </c>
      <c r="AE253" s="20">
        <f>(Table5[[#This Row],[Motor power]]*1000)*Table5[[#This Row],[Acceleration delT 1 second ]]</f>
        <v>4706.4842398001074</v>
      </c>
      <c r="AF253" s="20">
        <f>Table5[[#This Row],[Etotal]]/3600</f>
        <v>1.3073567332778075</v>
      </c>
      <c r="AG253" s="21">
        <f>Table5[[#This Row],[Average energy consumption]]/96</f>
        <v>1.3618299304977162E-2</v>
      </c>
      <c r="AH253" s="20"/>
      <c r="AI253" s="20"/>
    </row>
    <row r="254" spans="2:35">
      <c r="B254" s="14">
        <v>251</v>
      </c>
      <c r="C254" s="7">
        <v>38.799999999999997</v>
      </c>
      <c r="D254" s="9">
        <v>-0.32</v>
      </c>
      <c r="E254">
        <v>1500</v>
      </c>
      <c r="F254">
        <v>80</v>
      </c>
      <c r="G254">
        <f t="shared" si="21"/>
        <v>1580</v>
      </c>
      <c r="H254">
        <v>9.81</v>
      </c>
      <c r="I254" s="10">
        <v>0</v>
      </c>
      <c r="J254" s="10">
        <v>0</v>
      </c>
      <c r="K254">
        <f t="shared" si="22"/>
        <v>-505.6</v>
      </c>
      <c r="L254">
        <v>1.4999999999999999E-2</v>
      </c>
      <c r="M254">
        <f t="shared" si="23"/>
        <v>365.20543359083308</v>
      </c>
      <c r="N254">
        <v>1.204</v>
      </c>
      <c r="O254">
        <v>1.52</v>
      </c>
      <c r="P254">
        <v>2.52</v>
      </c>
      <c r="Q254">
        <f t="shared" si="24"/>
        <v>10.777777777777777</v>
      </c>
      <c r="R254">
        <f t="shared" si="25"/>
        <v>267.85457564444437</v>
      </c>
      <c r="S254">
        <f t="shared" si="26"/>
        <v>127.46000923527743</v>
      </c>
      <c r="T254" s="11">
        <f t="shared" si="27"/>
        <v>1.3737356550913231</v>
      </c>
      <c r="U254">
        <v>0.26834999999999998</v>
      </c>
      <c r="V254">
        <f>Table5[[#This Row],[Total force ]]*Table5[[#This Row],[Tyre radius]]</f>
        <v>34.203893478286695</v>
      </c>
      <c r="W254">
        <v>8</v>
      </c>
      <c r="X254">
        <v>0.92</v>
      </c>
      <c r="Y254">
        <f>Table5[[#This Row],[Wheel torque]]/Table5[[#This Row],[Final drive ratio ]]/Table5[[#This Row],[Overall efficiency of enery conversion ]]</f>
        <v>4.6472681356367787</v>
      </c>
      <c r="Z254">
        <f>(Table5[[#This Row],[Vehicle speed in m/s]]*60)/(2*3.14*Table5[[#This Row],[Tyre radius]])</f>
        <v>383.72423756565343</v>
      </c>
      <c r="AA254">
        <f>Table5[[#This Row],[Wheel speed]]*Table5[[#This Row],[Final drive ratio ]]</f>
        <v>3069.7939005252274</v>
      </c>
      <c r="AB254" s="11">
        <f>(2*3.14*Table5[[#This Row],[Motor speed]]*Table5[[#This Row],[Motor torque]])/(60*1000)/Table5[[#This Row],[Overall efficiency of enery conversion ]]</f>
        <v>1.6230336189642287</v>
      </c>
      <c r="AC254">
        <v>430</v>
      </c>
      <c r="AD254" s="20">
        <f>Table5[[#This Row],[Total elapsed time]]-B253</f>
        <v>1</v>
      </c>
      <c r="AE254" s="20">
        <f>(Table5[[#This Row],[Motor power]]*1000)*Table5[[#This Row],[Acceleration delT 1 second ]]</f>
        <v>1623.0336189642287</v>
      </c>
      <c r="AF254" s="20">
        <f>Table5[[#This Row],[Etotal]]/3600</f>
        <v>0.450842671934508</v>
      </c>
      <c r="AG254" s="21">
        <f>Table5[[#This Row],[Average energy consumption]]/96</f>
        <v>4.6962778326511247E-3</v>
      </c>
      <c r="AH254" s="20"/>
      <c r="AI254" s="20"/>
    </row>
    <row r="255" spans="2:35">
      <c r="B255" s="14">
        <v>252</v>
      </c>
      <c r="C255" s="7">
        <v>37.4</v>
      </c>
      <c r="D255" s="9">
        <v>-0.44</v>
      </c>
      <c r="E255">
        <v>1500</v>
      </c>
      <c r="F255">
        <v>80</v>
      </c>
      <c r="G255">
        <f t="shared" si="21"/>
        <v>1580</v>
      </c>
      <c r="H255">
        <v>9.81</v>
      </c>
      <c r="I255" s="10">
        <v>0</v>
      </c>
      <c r="J255" s="10">
        <v>0</v>
      </c>
      <c r="K255">
        <f t="shared" si="22"/>
        <v>-695.2</v>
      </c>
      <c r="L255">
        <v>1.4999999999999999E-2</v>
      </c>
      <c r="M255">
        <f t="shared" si="23"/>
        <v>365.20543359083308</v>
      </c>
      <c r="N255">
        <v>1.204</v>
      </c>
      <c r="O255">
        <v>1.52</v>
      </c>
      <c r="P255">
        <v>2.52</v>
      </c>
      <c r="Q255">
        <f t="shared" si="24"/>
        <v>10.388888888888889</v>
      </c>
      <c r="R255">
        <f t="shared" si="25"/>
        <v>248.8735959111111</v>
      </c>
      <c r="S255">
        <f t="shared" si="26"/>
        <v>-81.12097049805584</v>
      </c>
      <c r="T255" s="11">
        <f t="shared" si="27"/>
        <v>-0.84275674906313569</v>
      </c>
      <c r="U255">
        <v>0.26834999999999998</v>
      </c>
      <c r="V255">
        <f>Table5[[#This Row],[Total force ]]*Table5[[#This Row],[Tyre radius]]</f>
        <v>-21.768812433153283</v>
      </c>
      <c r="W255">
        <v>8</v>
      </c>
      <c r="X255">
        <v>0.92</v>
      </c>
      <c r="Y255">
        <f>Table5[[#This Row],[Wheel torque]]/Table5[[#This Row],[Final drive ratio ]]/Table5[[#This Row],[Overall efficiency of enery conversion ]]</f>
        <v>-2.9577190805914784</v>
      </c>
      <c r="Z255">
        <f>(Table5[[#This Row],[Vehicle speed in m/s]]*60)/(2*3.14*Table5[[#This Row],[Tyre radius]])</f>
        <v>369.87851765349069</v>
      </c>
      <c r="AA255">
        <f>Table5[[#This Row],[Wheel speed]]*Table5[[#This Row],[Final drive ratio ]]</f>
        <v>2959.0281412279255</v>
      </c>
      <c r="AB255" s="11">
        <f>(2*3.14*Table5[[#This Row],[Motor speed]]*Table5[[#This Row],[Motor torque]])/(60*1000)/Table5[[#This Row],[Overall efficiency of enery conversion ]]</f>
        <v>-0.9956955919933077</v>
      </c>
      <c r="AC255">
        <v>430</v>
      </c>
      <c r="AD255" s="20">
        <f>Table5[[#This Row],[Total elapsed time]]-B254</f>
        <v>1</v>
      </c>
      <c r="AE255" s="20">
        <f>(Table5[[#This Row],[Motor power]]*1000)*Table5[[#This Row],[Acceleration delT 1 second ]]</f>
        <v>-995.69559199330774</v>
      </c>
      <c r="AF255" s="20">
        <f>Table5[[#This Row],[Etotal]]/3600</f>
        <v>-0.27658210888702994</v>
      </c>
      <c r="AG255" s="21">
        <f>Table5[[#This Row],[Average energy consumption]]/96</f>
        <v>-2.8810636342398951E-3</v>
      </c>
      <c r="AH255" s="20"/>
      <c r="AI255" s="20"/>
    </row>
    <row r="256" spans="2:35">
      <c r="B256" s="14">
        <v>253</v>
      </c>
      <c r="C256" s="7">
        <v>35.6</v>
      </c>
      <c r="D256" s="9">
        <v>-0.56000000000000005</v>
      </c>
      <c r="E256">
        <v>1500</v>
      </c>
      <c r="F256">
        <v>80</v>
      </c>
      <c r="G256">
        <f t="shared" si="21"/>
        <v>1580</v>
      </c>
      <c r="H256">
        <v>9.81</v>
      </c>
      <c r="I256" s="10">
        <v>0</v>
      </c>
      <c r="J256" s="10">
        <v>0</v>
      </c>
      <c r="K256">
        <f t="shared" si="22"/>
        <v>-884.80000000000007</v>
      </c>
      <c r="L256">
        <v>1.4999999999999999E-2</v>
      </c>
      <c r="M256">
        <f t="shared" si="23"/>
        <v>365.20543359083308</v>
      </c>
      <c r="N256">
        <v>1.204</v>
      </c>
      <c r="O256">
        <v>1.52</v>
      </c>
      <c r="P256">
        <v>2.52</v>
      </c>
      <c r="Q256">
        <f t="shared" si="24"/>
        <v>9.8888888888888893</v>
      </c>
      <c r="R256">
        <f t="shared" si="25"/>
        <v>225.49432391111114</v>
      </c>
      <c r="S256">
        <f t="shared" si="26"/>
        <v>-294.10024249805588</v>
      </c>
      <c r="T256" s="11">
        <f t="shared" si="27"/>
        <v>-2.9083246202585529</v>
      </c>
      <c r="U256">
        <v>0.26834999999999998</v>
      </c>
      <c r="V256">
        <f>Table5[[#This Row],[Total force ]]*Table5[[#This Row],[Tyre radius]]</f>
        <v>-78.921800074353285</v>
      </c>
      <c r="W256">
        <v>8</v>
      </c>
      <c r="X256">
        <v>0.92</v>
      </c>
      <c r="Y256">
        <f>Table5[[#This Row],[Wheel torque]]/Table5[[#This Row],[Final drive ratio ]]/Table5[[#This Row],[Overall efficiency of enery conversion ]]</f>
        <v>-10.72307066227626</v>
      </c>
      <c r="Z256">
        <f>(Table5[[#This Row],[Vehicle speed in m/s]]*60)/(2*3.14*Table5[[#This Row],[Tyre radius]])</f>
        <v>352.07687776642433</v>
      </c>
      <c r="AA256">
        <f>Table5[[#This Row],[Wheel speed]]*Table5[[#This Row],[Final drive ratio ]]</f>
        <v>2816.6150221313947</v>
      </c>
      <c r="AB256" s="11">
        <f>(2*3.14*Table5[[#This Row],[Motor speed]]*Table5[[#This Row],[Motor torque]])/(60*1000)/Table5[[#This Row],[Overall efficiency of enery conversion ]]</f>
        <v>-3.4361113188309931</v>
      </c>
      <c r="AC256">
        <v>430</v>
      </c>
      <c r="AD256" s="20">
        <f>Table5[[#This Row],[Total elapsed time]]-B255</f>
        <v>1</v>
      </c>
      <c r="AE256" s="20">
        <f>(Table5[[#This Row],[Motor power]]*1000)*Table5[[#This Row],[Acceleration delT 1 second ]]</f>
        <v>-3436.1113188309932</v>
      </c>
      <c r="AF256" s="20">
        <f>Table5[[#This Row],[Etotal]]/3600</f>
        <v>-0.95447536634194252</v>
      </c>
      <c r="AG256" s="21">
        <f>Table5[[#This Row],[Average energy consumption]]/96</f>
        <v>-9.9424517327285685E-3</v>
      </c>
      <c r="AH256" s="20"/>
      <c r="AI256" s="20"/>
    </row>
    <row r="257" spans="2:35">
      <c r="B257" s="14">
        <v>254</v>
      </c>
      <c r="C257" s="7">
        <v>33.4</v>
      </c>
      <c r="D257" s="9">
        <v>-0.61</v>
      </c>
      <c r="E257">
        <v>1500</v>
      </c>
      <c r="F257">
        <v>80</v>
      </c>
      <c r="G257">
        <f t="shared" si="21"/>
        <v>1580</v>
      </c>
      <c r="H257">
        <v>9.81</v>
      </c>
      <c r="I257" s="10">
        <v>0</v>
      </c>
      <c r="J257" s="10">
        <v>0</v>
      </c>
      <c r="K257">
        <f t="shared" si="22"/>
        <v>-963.8</v>
      </c>
      <c r="L257">
        <v>1.4999999999999999E-2</v>
      </c>
      <c r="M257">
        <f t="shared" si="23"/>
        <v>365.20543359083308</v>
      </c>
      <c r="N257">
        <v>1.204</v>
      </c>
      <c r="O257">
        <v>1.52</v>
      </c>
      <c r="P257">
        <v>2.52</v>
      </c>
      <c r="Q257">
        <f t="shared" si="24"/>
        <v>9.2777777777777786</v>
      </c>
      <c r="R257">
        <f t="shared" si="25"/>
        <v>198.48539324444448</v>
      </c>
      <c r="S257">
        <f t="shared" si="26"/>
        <v>-400.10917316472239</v>
      </c>
      <c r="T257" s="11">
        <f t="shared" si="27"/>
        <v>-3.7121239954727026</v>
      </c>
      <c r="U257">
        <v>0.26834999999999998</v>
      </c>
      <c r="V257">
        <f>Table5[[#This Row],[Total force ]]*Table5[[#This Row],[Tyre radius]]</f>
        <v>-107.36929661875324</v>
      </c>
      <c r="W257">
        <v>8</v>
      </c>
      <c r="X257">
        <v>0.92</v>
      </c>
      <c r="Y257">
        <f>Table5[[#This Row],[Wheel torque]]/Table5[[#This Row],[Final drive ratio ]]/Table5[[#This Row],[Overall efficiency of enery conversion ]]</f>
        <v>-14.588219649287124</v>
      </c>
      <c r="Z257">
        <f>(Table5[[#This Row],[Vehicle speed in m/s]]*60)/(2*3.14*Table5[[#This Row],[Tyre radius]])</f>
        <v>330.31931790445429</v>
      </c>
      <c r="AA257">
        <f>Table5[[#This Row],[Wheel speed]]*Table5[[#This Row],[Final drive ratio ]]</f>
        <v>2642.5545432356344</v>
      </c>
      <c r="AB257" s="11">
        <f>(2*3.14*Table5[[#This Row],[Motor speed]]*Table5[[#This Row],[Motor torque]])/(60*1000)/Table5[[#This Row],[Overall efficiency of enery conversion ]]</f>
        <v>-4.3857797678080122</v>
      </c>
      <c r="AC257">
        <v>430</v>
      </c>
      <c r="AD257" s="20">
        <f>Table5[[#This Row],[Total elapsed time]]-B256</f>
        <v>1</v>
      </c>
      <c r="AE257" s="20">
        <f>(Table5[[#This Row],[Motor power]]*1000)*Table5[[#This Row],[Acceleration delT 1 second ]]</f>
        <v>-4385.7797678080124</v>
      </c>
      <c r="AF257" s="20">
        <f>Table5[[#This Row],[Etotal]]/3600</f>
        <v>-1.218272157724448</v>
      </c>
      <c r="AG257" s="21">
        <f>Table5[[#This Row],[Average energy consumption]]/96</f>
        <v>-1.2690334976296333E-2</v>
      </c>
      <c r="AH257" s="20"/>
      <c r="AI257" s="20"/>
    </row>
    <row r="258" spans="2:35">
      <c r="B258" s="14">
        <v>255</v>
      </c>
      <c r="C258" s="7">
        <v>31.2</v>
      </c>
      <c r="D258" s="9">
        <v>-0.6</v>
      </c>
      <c r="E258">
        <v>1500</v>
      </c>
      <c r="F258">
        <v>80</v>
      </c>
      <c r="G258">
        <f t="shared" si="21"/>
        <v>1580</v>
      </c>
      <c r="H258">
        <v>9.81</v>
      </c>
      <c r="I258" s="10">
        <v>0</v>
      </c>
      <c r="J258" s="10">
        <v>0</v>
      </c>
      <c r="K258">
        <f t="shared" si="22"/>
        <v>-948</v>
      </c>
      <c r="L258">
        <v>1.4999999999999999E-2</v>
      </c>
      <c r="M258">
        <f t="shared" si="23"/>
        <v>365.20543359083308</v>
      </c>
      <c r="N258">
        <v>1.204</v>
      </c>
      <c r="O258">
        <v>1.52</v>
      </c>
      <c r="P258">
        <v>2.52</v>
      </c>
      <c r="Q258">
        <f t="shared" si="24"/>
        <v>8.6666666666666661</v>
      </c>
      <c r="R258">
        <f t="shared" si="25"/>
        <v>173.19877120000001</v>
      </c>
      <c r="S258">
        <f t="shared" si="26"/>
        <v>-409.59579520916691</v>
      </c>
      <c r="T258" s="11">
        <f t="shared" si="27"/>
        <v>-3.5498302251461129</v>
      </c>
      <c r="U258">
        <v>0.26834999999999998</v>
      </c>
      <c r="V258">
        <f>Table5[[#This Row],[Total force ]]*Table5[[#This Row],[Tyre radius]]</f>
        <v>-109.91503164437994</v>
      </c>
      <c r="W258">
        <v>8</v>
      </c>
      <c r="X258">
        <v>0.92</v>
      </c>
      <c r="Y258">
        <f>Table5[[#This Row],[Wheel torque]]/Table5[[#This Row],[Final drive ratio ]]/Table5[[#This Row],[Overall efficiency of enery conversion ]]</f>
        <v>-14.934107560377708</v>
      </c>
      <c r="Z258">
        <f>(Table5[[#This Row],[Vehicle speed in m/s]]*60)/(2*3.14*Table5[[#This Row],[Tyre radius]])</f>
        <v>308.5617580424842</v>
      </c>
      <c r="AA258">
        <f>Table5[[#This Row],[Wheel speed]]*Table5[[#This Row],[Final drive ratio ]]</f>
        <v>2468.4940643398736</v>
      </c>
      <c r="AB258" s="11">
        <f>(2*3.14*Table5[[#This Row],[Motor speed]]*Table5[[#This Row],[Motor torque]])/(60*1000)/Table5[[#This Row],[Overall efficiency of enery conversion ]]</f>
        <v>-4.194033819879623</v>
      </c>
      <c r="AC258">
        <v>430</v>
      </c>
      <c r="AD258" s="20">
        <f>Table5[[#This Row],[Total elapsed time]]-B257</f>
        <v>1</v>
      </c>
      <c r="AE258" s="20">
        <f>(Table5[[#This Row],[Motor power]]*1000)*Table5[[#This Row],[Acceleration delT 1 second ]]</f>
        <v>-4194.0338198796226</v>
      </c>
      <c r="AF258" s="20">
        <f>Table5[[#This Row],[Etotal]]/3600</f>
        <v>-1.1650093944110063</v>
      </c>
      <c r="AG258" s="21">
        <f>Table5[[#This Row],[Average energy consumption]]/96</f>
        <v>-1.2135514525114648E-2</v>
      </c>
      <c r="AH258" s="20"/>
      <c r="AI258" s="20"/>
    </row>
    <row r="259" spans="2:35">
      <c r="B259" s="14">
        <v>256</v>
      </c>
      <c r="C259" s="7">
        <v>29.1</v>
      </c>
      <c r="D259" s="9">
        <v>-0.5</v>
      </c>
      <c r="E259">
        <v>1500</v>
      </c>
      <c r="F259">
        <v>80</v>
      </c>
      <c r="G259">
        <f t="shared" si="21"/>
        <v>1580</v>
      </c>
      <c r="H259">
        <v>9.81</v>
      </c>
      <c r="I259" s="10">
        <v>0</v>
      </c>
      <c r="J259" s="10">
        <v>0</v>
      </c>
      <c r="K259">
        <f t="shared" si="22"/>
        <v>-790</v>
      </c>
      <c r="L259">
        <v>1.4999999999999999E-2</v>
      </c>
      <c r="M259">
        <f t="shared" si="23"/>
        <v>365.20543359083308</v>
      </c>
      <c r="N259">
        <v>1.204</v>
      </c>
      <c r="O259">
        <v>1.52</v>
      </c>
      <c r="P259">
        <v>2.52</v>
      </c>
      <c r="Q259">
        <f t="shared" si="24"/>
        <v>8.0833333333333339</v>
      </c>
      <c r="R259">
        <f t="shared" si="25"/>
        <v>150.6681988</v>
      </c>
      <c r="S259">
        <f t="shared" si="26"/>
        <v>-274.12636760916689</v>
      </c>
      <c r="T259" s="11">
        <f t="shared" si="27"/>
        <v>-2.2158548048407662</v>
      </c>
      <c r="U259">
        <v>0.26834999999999998</v>
      </c>
      <c r="V259">
        <f>Table5[[#This Row],[Total force ]]*Table5[[#This Row],[Tyre radius]]</f>
        <v>-73.561810747919935</v>
      </c>
      <c r="W259">
        <v>8</v>
      </c>
      <c r="X259">
        <v>0.92</v>
      </c>
      <c r="Y259">
        <f>Table5[[#This Row],[Wheel torque]]/Table5[[#This Row],[Final drive ratio ]]/Table5[[#This Row],[Overall efficiency of enery conversion ]]</f>
        <v>-9.9948112429239035</v>
      </c>
      <c r="Z259">
        <f>(Table5[[#This Row],[Vehicle speed in m/s]]*60)/(2*3.14*Table5[[#This Row],[Tyre radius]])</f>
        <v>287.7931781742401</v>
      </c>
      <c r="AA259">
        <f>Table5[[#This Row],[Wheel speed]]*Table5[[#This Row],[Final drive ratio ]]</f>
        <v>2302.3454253939208</v>
      </c>
      <c r="AB259" s="11">
        <f>(2*3.14*Table5[[#This Row],[Motor speed]]*Table5[[#This Row],[Motor torque]])/(60*1000)/Table5[[#This Row],[Overall efficiency of enery conversion ]]</f>
        <v>-2.6179759036398464</v>
      </c>
      <c r="AC259">
        <v>430</v>
      </c>
      <c r="AD259" s="20">
        <f>Table5[[#This Row],[Total elapsed time]]-B258</f>
        <v>1</v>
      </c>
      <c r="AE259" s="20">
        <f>(Table5[[#This Row],[Motor power]]*1000)*Table5[[#This Row],[Acceleration delT 1 second ]]</f>
        <v>-2617.9759036398464</v>
      </c>
      <c r="AF259" s="20">
        <f>Table5[[#This Row],[Etotal]]/3600</f>
        <v>-0.72721552878884621</v>
      </c>
      <c r="AG259" s="21">
        <f>Table5[[#This Row],[Average energy consumption]]/96</f>
        <v>-7.5751617582171483E-3</v>
      </c>
      <c r="AH259" s="20"/>
      <c r="AI259" s="20"/>
    </row>
    <row r="260" spans="2:35">
      <c r="B260" s="14">
        <v>257</v>
      </c>
      <c r="C260" s="7">
        <v>27.6</v>
      </c>
      <c r="D260" s="9">
        <v>-0.35</v>
      </c>
      <c r="E260">
        <v>1500</v>
      </c>
      <c r="F260">
        <v>80</v>
      </c>
      <c r="G260">
        <f t="shared" ref="G260:G323" si="28">E260+F260</f>
        <v>1580</v>
      </c>
      <c r="H260">
        <v>9.81</v>
      </c>
      <c r="I260" s="10">
        <v>0</v>
      </c>
      <c r="J260" s="10">
        <v>0</v>
      </c>
      <c r="K260">
        <f t="shared" ref="K260:K323" si="29">G260*D260</f>
        <v>-553</v>
      </c>
      <c r="L260">
        <v>1.4999999999999999E-2</v>
      </c>
      <c r="M260">
        <f t="shared" ref="M260:M323" si="30">G260*H260*L260*ACOS(I260)</f>
        <v>365.20543359083308</v>
      </c>
      <c r="N260">
        <v>1.204</v>
      </c>
      <c r="O260">
        <v>1.52</v>
      </c>
      <c r="P260">
        <v>2.52</v>
      </c>
      <c r="Q260">
        <f t="shared" ref="Q260:Q323" si="31">C260*(5/18)</f>
        <v>7.666666666666667</v>
      </c>
      <c r="R260">
        <f t="shared" ref="R260:R323" si="32">(Q260*P260*O260*N260*Q260)/2</f>
        <v>135.53572480000003</v>
      </c>
      <c r="S260">
        <f t="shared" ref="S260:S323" si="33">R260+M260+K260+J260</f>
        <v>-52.258841609166893</v>
      </c>
      <c r="T260" s="11">
        <f t="shared" ref="T260:T323" si="34">(S260*Q260)/1000</f>
        <v>-0.40065111900361283</v>
      </c>
      <c r="U260">
        <v>0.26834999999999998</v>
      </c>
      <c r="V260">
        <f>Table5[[#This Row],[Total force ]]*Table5[[#This Row],[Tyre radius]]</f>
        <v>-14.023660145819935</v>
      </c>
      <c r="W260">
        <v>8</v>
      </c>
      <c r="X260">
        <v>0.92</v>
      </c>
      <c r="Y260">
        <f>Table5[[#This Row],[Wheel torque]]/Table5[[#This Row],[Final drive ratio ]]/Table5[[#This Row],[Overall efficiency of enery conversion ]]</f>
        <v>-1.9053886067690129</v>
      </c>
      <c r="Z260">
        <f>(Table5[[#This Row],[Vehicle speed in m/s]]*60)/(2*3.14*Table5[[#This Row],[Tyre radius]])</f>
        <v>272.95847826835143</v>
      </c>
      <c r="AA260">
        <f>Table5[[#This Row],[Wheel speed]]*Table5[[#This Row],[Final drive ratio ]]</f>
        <v>2183.6678261468114</v>
      </c>
      <c r="AB260" s="11">
        <f>(2*3.14*Table5[[#This Row],[Motor speed]]*Table5[[#This Row],[Motor torque]])/(60*1000)/Table5[[#This Row],[Overall efficiency of enery conversion ]]</f>
        <v>-0.4733590725468016</v>
      </c>
      <c r="AC260">
        <v>430</v>
      </c>
      <c r="AD260" s="20">
        <f>Table5[[#This Row],[Total elapsed time]]-B259</f>
        <v>1</v>
      </c>
      <c r="AE260" s="20">
        <f>(Table5[[#This Row],[Motor power]]*1000)*Table5[[#This Row],[Acceleration delT 1 second ]]</f>
        <v>-473.3590725468016</v>
      </c>
      <c r="AF260" s="20">
        <f>Table5[[#This Row],[Etotal]]/3600</f>
        <v>-0.13148863126300045</v>
      </c>
      <c r="AG260" s="21">
        <f>Table5[[#This Row],[Average energy consumption]]/96</f>
        <v>-1.3696732423229213E-3</v>
      </c>
      <c r="AH260" s="20"/>
      <c r="AI260" s="20"/>
    </row>
    <row r="261" spans="2:35">
      <c r="B261" s="14">
        <v>258</v>
      </c>
      <c r="C261" s="7">
        <v>26.6</v>
      </c>
      <c r="D261" s="9">
        <v>-0.19</v>
      </c>
      <c r="E261">
        <v>1500</v>
      </c>
      <c r="F261">
        <v>80</v>
      </c>
      <c r="G261">
        <f t="shared" si="28"/>
        <v>1580</v>
      </c>
      <c r="H261">
        <v>9.81</v>
      </c>
      <c r="I261" s="10">
        <v>0</v>
      </c>
      <c r="J261" s="10">
        <v>0</v>
      </c>
      <c r="K261">
        <f t="shared" si="29"/>
        <v>-300.2</v>
      </c>
      <c r="L261">
        <v>1.4999999999999999E-2</v>
      </c>
      <c r="M261">
        <f t="shared" si="30"/>
        <v>365.20543359083308</v>
      </c>
      <c r="N261">
        <v>1.204</v>
      </c>
      <c r="O261">
        <v>1.52</v>
      </c>
      <c r="P261">
        <v>2.52</v>
      </c>
      <c r="Q261">
        <f t="shared" si="31"/>
        <v>7.3888888888888893</v>
      </c>
      <c r="R261">
        <f t="shared" si="32"/>
        <v>125.89221991111113</v>
      </c>
      <c r="S261">
        <f t="shared" si="33"/>
        <v>190.89765350194421</v>
      </c>
      <c r="T261" s="11">
        <f t="shared" si="34"/>
        <v>1.4105215508754767</v>
      </c>
      <c r="U261">
        <v>0.26834999999999998</v>
      </c>
      <c r="V261">
        <f>Table5[[#This Row],[Total force ]]*Table5[[#This Row],[Tyre radius]]</f>
        <v>51.227385317246721</v>
      </c>
      <c r="W261">
        <v>8</v>
      </c>
      <c r="X261">
        <v>0.92</v>
      </c>
      <c r="Y261">
        <f>Table5[[#This Row],[Wheel torque]]/Table5[[#This Row],[Final drive ratio ]]/Table5[[#This Row],[Overall efficiency of enery conversion ]]</f>
        <v>6.960242570278087</v>
      </c>
      <c r="Z261">
        <f>(Table5[[#This Row],[Vehicle speed in m/s]]*60)/(2*3.14*Table5[[#This Row],[Tyre radius]])</f>
        <v>263.06867833109231</v>
      </c>
      <c r="AA261">
        <f>Table5[[#This Row],[Wheel speed]]*Table5[[#This Row],[Final drive ratio ]]</f>
        <v>2104.5494266487385</v>
      </c>
      <c r="AB261" s="11">
        <f>(2*3.14*Table5[[#This Row],[Motor speed]]*Table5[[#This Row],[Motor torque]])/(60*1000)/Table5[[#This Row],[Overall efficiency of enery conversion ]]</f>
        <v>1.6664952160627085</v>
      </c>
      <c r="AC261">
        <v>430</v>
      </c>
      <c r="AD261" s="20">
        <f>Table5[[#This Row],[Total elapsed time]]-B260</f>
        <v>1</v>
      </c>
      <c r="AE261" s="20">
        <f>(Table5[[#This Row],[Motor power]]*1000)*Table5[[#This Row],[Acceleration delT 1 second ]]</f>
        <v>1666.4952160627086</v>
      </c>
      <c r="AF261" s="20">
        <f>Table5[[#This Row],[Etotal]]/3600</f>
        <v>0.46291533779519684</v>
      </c>
      <c r="AG261" s="21">
        <f>Table5[[#This Row],[Average energy consumption]]/96</f>
        <v>4.8220347686999667E-3</v>
      </c>
      <c r="AH261" s="20"/>
      <c r="AI261" s="20"/>
    </row>
    <row r="262" spans="2:35">
      <c r="B262" s="14">
        <v>259</v>
      </c>
      <c r="C262" s="7">
        <v>26.2</v>
      </c>
      <c r="D262" s="9">
        <v>-0.04</v>
      </c>
      <c r="E262">
        <v>1500</v>
      </c>
      <c r="F262">
        <v>80</v>
      </c>
      <c r="G262">
        <f t="shared" si="28"/>
        <v>1580</v>
      </c>
      <c r="H262">
        <v>9.81</v>
      </c>
      <c r="I262" s="10">
        <v>0</v>
      </c>
      <c r="J262" s="10">
        <v>0</v>
      </c>
      <c r="K262">
        <f t="shared" si="29"/>
        <v>-63.2</v>
      </c>
      <c r="L262">
        <v>1.4999999999999999E-2</v>
      </c>
      <c r="M262">
        <f t="shared" si="30"/>
        <v>365.20543359083308</v>
      </c>
      <c r="N262">
        <v>1.204</v>
      </c>
      <c r="O262">
        <v>1.52</v>
      </c>
      <c r="P262">
        <v>2.52</v>
      </c>
      <c r="Q262">
        <f t="shared" si="31"/>
        <v>7.2777777777777777</v>
      </c>
      <c r="R262">
        <f t="shared" si="32"/>
        <v>122.13445564444443</v>
      </c>
      <c r="S262">
        <f t="shared" si="33"/>
        <v>424.13988923527751</v>
      </c>
      <c r="T262" s="11">
        <f t="shared" si="34"/>
        <v>3.0867958605456307</v>
      </c>
      <c r="U262">
        <v>0.26834999999999998</v>
      </c>
      <c r="V262">
        <f>Table5[[#This Row],[Total force ]]*Table5[[#This Row],[Tyre radius]]</f>
        <v>113.81793927628671</v>
      </c>
      <c r="W262">
        <v>8</v>
      </c>
      <c r="X262">
        <v>0.92</v>
      </c>
      <c r="Y262">
        <f>Table5[[#This Row],[Wheel torque]]/Table5[[#This Row],[Final drive ratio ]]/Table5[[#This Row],[Overall efficiency of enery conversion ]]</f>
        <v>15.464393923408519</v>
      </c>
      <c r="Z262">
        <f>(Table5[[#This Row],[Vehicle speed in m/s]]*60)/(2*3.14*Table5[[#This Row],[Tyre radius]])</f>
        <v>259.11275835618869</v>
      </c>
      <c r="AA262">
        <f>Table5[[#This Row],[Wheel speed]]*Table5[[#This Row],[Final drive ratio ]]</f>
        <v>2072.9020668495095</v>
      </c>
      <c r="AB262" s="11">
        <f>(2*3.14*Table5[[#This Row],[Motor speed]]*Table5[[#This Row],[Motor torque]])/(60*1000)/Table5[[#This Row],[Overall efficiency of enery conversion ]]</f>
        <v>3.6469705346711137</v>
      </c>
      <c r="AC262">
        <v>430</v>
      </c>
      <c r="AD262" s="20">
        <f>Table5[[#This Row],[Total elapsed time]]-B261</f>
        <v>1</v>
      </c>
      <c r="AE262" s="20">
        <f>(Table5[[#This Row],[Motor power]]*1000)*Table5[[#This Row],[Acceleration delT 1 second ]]</f>
        <v>3646.9705346711135</v>
      </c>
      <c r="AF262" s="20">
        <f>Table5[[#This Row],[Etotal]]/3600</f>
        <v>1.013047370741976</v>
      </c>
      <c r="AG262" s="21">
        <f>Table5[[#This Row],[Average energy consumption]]/96</f>
        <v>1.055257677856225E-2</v>
      </c>
      <c r="AH262" s="20"/>
      <c r="AI262" s="20"/>
    </row>
    <row r="263" spans="2:35">
      <c r="B263" s="14">
        <v>260</v>
      </c>
      <c r="C263" s="7">
        <v>26.3</v>
      </c>
      <c r="D263" s="9">
        <v>7.0000000000000007E-2</v>
      </c>
      <c r="E263">
        <v>1500</v>
      </c>
      <c r="F263">
        <v>80</v>
      </c>
      <c r="G263">
        <f t="shared" si="28"/>
        <v>1580</v>
      </c>
      <c r="H263">
        <v>9.81</v>
      </c>
      <c r="I263" s="10">
        <v>0</v>
      </c>
      <c r="J263" s="10">
        <v>0</v>
      </c>
      <c r="K263">
        <f t="shared" si="29"/>
        <v>110.60000000000001</v>
      </c>
      <c r="L263">
        <v>1.4999999999999999E-2</v>
      </c>
      <c r="M263">
        <f t="shared" si="30"/>
        <v>365.20543359083308</v>
      </c>
      <c r="N263">
        <v>1.204</v>
      </c>
      <c r="O263">
        <v>1.52</v>
      </c>
      <c r="P263">
        <v>2.52</v>
      </c>
      <c r="Q263">
        <f t="shared" si="31"/>
        <v>7.3055555555555562</v>
      </c>
      <c r="R263">
        <f t="shared" si="32"/>
        <v>123.06855897777777</v>
      </c>
      <c r="S263">
        <f t="shared" si="33"/>
        <v>598.8739925686109</v>
      </c>
      <c r="T263" s="11">
        <f t="shared" si="34"/>
        <v>4.3751072234873529</v>
      </c>
      <c r="U263">
        <v>0.26834999999999998</v>
      </c>
      <c r="V263">
        <f>Table5[[#This Row],[Total force ]]*Table5[[#This Row],[Tyre radius]]</f>
        <v>160.70783590578671</v>
      </c>
      <c r="W263">
        <v>8</v>
      </c>
      <c r="X263">
        <v>0.92</v>
      </c>
      <c r="Y263">
        <f>Table5[[#This Row],[Wheel torque]]/Table5[[#This Row],[Final drive ratio ]]/Table5[[#This Row],[Overall efficiency of enery conversion ]]</f>
        <v>21.835303791547105</v>
      </c>
      <c r="Z263">
        <f>(Table5[[#This Row],[Vehicle speed in m/s]]*60)/(2*3.14*Table5[[#This Row],[Tyre radius]])</f>
        <v>260.10173834991457</v>
      </c>
      <c r="AA263">
        <f>Table5[[#This Row],[Wheel speed]]*Table5[[#This Row],[Final drive ratio ]]</f>
        <v>2080.8139067993166</v>
      </c>
      <c r="AB263" s="11">
        <f>(2*3.14*Table5[[#This Row],[Motor speed]]*Table5[[#This Row],[Motor torque]])/(60*1000)/Table5[[#This Row],[Overall efficiency of enery conversion ]]</f>
        <v>5.169077532475602</v>
      </c>
      <c r="AC263">
        <v>430</v>
      </c>
      <c r="AD263" s="20">
        <f>Table5[[#This Row],[Total elapsed time]]-B262</f>
        <v>1</v>
      </c>
      <c r="AE263" s="20">
        <f>(Table5[[#This Row],[Motor power]]*1000)*Table5[[#This Row],[Acceleration delT 1 second ]]</f>
        <v>5169.0775324756023</v>
      </c>
      <c r="AF263" s="20">
        <f>Table5[[#This Row],[Etotal]]/3600</f>
        <v>1.4358548701321117</v>
      </c>
      <c r="AG263" s="21">
        <f>Table5[[#This Row],[Average energy consumption]]/96</f>
        <v>1.4956821563876163E-2</v>
      </c>
      <c r="AH263" s="20"/>
      <c r="AI263" s="20"/>
    </row>
    <row r="264" spans="2:35">
      <c r="B264" s="14">
        <v>261</v>
      </c>
      <c r="C264" s="7">
        <v>26.7</v>
      </c>
      <c r="D264" s="9">
        <v>0.17</v>
      </c>
      <c r="E264">
        <v>1500</v>
      </c>
      <c r="F264">
        <v>80</v>
      </c>
      <c r="G264">
        <f t="shared" si="28"/>
        <v>1580</v>
      </c>
      <c r="H264">
        <v>9.81</v>
      </c>
      <c r="I264" s="10">
        <v>0</v>
      </c>
      <c r="J264" s="10">
        <v>0</v>
      </c>
      <c r="K264">
        <f t="shared" si="29"/>
        <v>268.60000000000002</v>
      </c>
      <c r="L264">
        <v>1.4999999999999999E-2</v>
      </c>
      <c r="M264">
        <f t="shared" si="30"/>
        <v>365.20543359083308</v>
      </c>
      <c r="N264">
        <v>1.204</v>
      </c>
      <c r="O264">
        <v>1.52</v>
      </c>
      <c r="P264">
        <v>2.52</v>
      </c>
      <c r="Q264">
        <f t="shared" si="31"/>
        <v>7.416666666666667</v>
      </c>
      <c r="R264">
        <f t="shared" si="32"/>
        <v>126.84055720000001</v>
      </c>
      <c r="S264">
        <f t="shared" si="33"/>
        <v>760.64599079083314</v>
      </c>
      <c r="T264" s="11">
        <f t="shared" si="34"/>
        <v>5.6414577650320128</v>
      </c>
      <c r="U264">
        <v>0.26834999999999998</v>
      </c>
      <c r="V264">
        <f>Table5[[#This Row],[Total force ]]*Table5[[#This Row],[Tyre radius]]</f>
        <v>204.11935162872007</v>
      </c>
      <c r="W264">
        <v>8</v>
      </c>
      <c r="X264">
        <v>0.92</v>
      </c>
      <c r="Y264">
        <f>Table5[[#This Row],[Wheel torque]]/Table5[[#This Row],[Final drive ratio ]]/Table5[[#This Row],[Overall efficiency of enery conversion ]]</f>
        <v>27.733607558250007</v>
      </c>
      <c r="Z264">
        <f>(Table5[[#This Row],[Vehicle speed in m/s]]*60)/(2*3.14*Table5[[#This Row],[Tyre radius]])</f>
        <v>264.05765832481819</v>
      </c>
      <c r="AA264">
        <f>Table5[[#This Row],[Wheel speed]]*Table5[[#This Row],[Final drive ratio ]]</f>
        <v>2112.4612665985455</v>
      </c>
      <c r="AB264" s="11">
        <f>(2*3.14*Table5[[#This Row],[Motor speed]]*Table5[[#This Row],[Motor torque]])/(60*1000)/Table5[[#This Row],[Overall efficiency of enery conversion ]]</f>
        <v>6.6652383802363087</v>
      </c>
      <c r="AC264">
        <v>430</v>
      </c>
      <c r="AD264" s="20">
        <f>Table5[[#This Row],[Total elapsed time]]-B263</f>
        <v>1</v>
      </c>
      <c r="AE264" s="20">
        <f>(Table5[[#This Row],[Motor power]]*1000)*Table5[[#This Row],[Acceleration delT 1 second ]]</f>
        <v>6665.2383802363083</v>
      </c>
      <c r="AF264" s="20">
        <f>Table5[[#This Row],[Etotal]]/3600</f>
        <v>1.8514551056211968</v>
      </c>
      <c r="AG264" s="21">
        <f>Table5[[#This Row],[Average energy consumption]]/96</f>
        <v>1.9285990683554133E-2</v>
      </c>
      <c r="AH264" s="20"/>
      <c r="AI264" s="20"/>
    </row>
    <row r="265" spans="2:35">
      <c r="B265" s="14">
        <v>262</v>
      </c>
      <c r="C265" s="7">
        <v>27.5</v>
      </c>
      <c r="D265" s="9">
        <v>0.24</v>
      </c>
      <c r="E265">
        <v>1500</v>
      </c>
      <c r="F265">
        <v>80</v>
      </c>
      <c r="G265">
        <f t="shared" si="28"/>
        <v>1580</v>
      </c>
      <c r="H265">
        <v>9.81</v>
      </c>
      <c r="I265" s="10">
        <v>0</v>
      </c>
      <c r="J265" s="10">
        <v>0</v>
      </c>
      <c r="K265">
        <f t="shared" si="29"/>
        <v>379.2</v>
      </c>
      <c r="L265">
        <v>1.4999999999999999E-2</v>
      </c>
      <c r="M265">
        <f t="shared" si="30"/>
        <v>365.20543359083308</v>
      </c>
      <c r="N265">
        <v>1.204</v>
      </c>
      <c r="O265">
        <v>1.52</v>
      </c>
      <c r="P265">
        <v>2.52</v>
      </c>
      <c r="Q265">
        <f t="shared" si="31"/>
        <v>7.6388888888888893</v>
      </c>
      <c r="R265">
        <f t="shared" si="32"/>
        <v>134.5553611111111</v>
      </c>
      <c r="S265">
        <f t="shared" si="33"/>
        <v>878.96079470194422</v>
      </c>
      <c r="T265" s="11">
        <f t="shared" si="34"/>
        <v>6.7142838484176304</v>
      </c>
      <c r="U265">
        <v>0.26834999999999998</v>
      </c>
      <c r="V265">
        <f>Table5[[#This Row],[Total force ]]*Table5[[#This Row],[Tyre radius]]</f>
        <v>235.86912925826672</v>
      </c>
      <c r="W265">
        <v>8</v>
      </c>
      <c r="X265">
        <v>0.92</v>
      </c>
      <c r="Y265">
        <f>Table5[[#This Row],[Wheel torque]]/Table5[[#This Row],[Final drive ratio ]]/Table5[[#This Row],[Overall efficiency of enery conversion ]]</f>
        <v>32.047436040525369</v>
      </c>
      <c r="Z265">
        <f>(Table5[[#This Row],[Vehicle speed in m/s]]*60)/(2*3.14*Table5[[#This Row],[Tyre radius]])</f>
        <v>271.96949827462555</v>
      </c>
      <c r="AA265">
        <f>Table5[[#This Row],[Wheel speed]]*Table5[[#This Row],[Final drive ratio ]]</f>
        <v>2175.7559861970044</v>
      </c>
      <c r="AB265" s="11">
        <f>(2*3.14*Table5[[#This Row],[Motor speed]]*Table5[[#This Row],[Motor torque]])/(60*1000)/Table5[[#This Row],[Overall efficiency of enery conversion ]]</f>
        <v>7.9327550193970113</v>
      </c>
      <c r="AC265">
        <v>430</v>
      </c>
      <c r="AD265" s="20">
        <f>Table5[[#This Row],[Total elapsed time]]-B264</f>
        <v>1</v>
      </c>
      <c r="AE265" s="20">
        <f>(Table5[[#This Row],[Motor power]]*1000)*Table5[[#This Row],[Acceleration delT 1 second ]]</f>
        <v>7932.755019397011</v>
      </c>
      <c r="AF265" s="20">
        <f>Table5[[#This Row],[Etotal]]/3600</f>
        <v>2.203543060943614</v>
      </c>
      <c r="AG265" s="21">
        <f>Table5[[#This Row],[Average energy consumption]]/96</f>
        <v>2.2953573551495979E-2</v>
      </c>
      <c r="AH265" s="20"/>
      <c r="AI265" s="20"/>
    </row>
    <row r="266" spans="2:35">
      <c r="B266" s="14">
        <v>263</v>
      </c>
      <c r="C266" s="7">
        <v>28.4</v>
      </c>
      <c r="D266" s="9">
        <v>0.26</v>
      </c>
      <c r="E266">
        <v>1500</v>
      </c>
      <c r="F266">
        <v>80</v>
      </c>
      <c r="G266">
        <f t="shared" si="28"/>
        <v>1580</v>
      </c>
      <c r="H266">
        <v>9.81</v>
      </c>
      <c r="I266" s="10">
        <v>0</v>
      </c>
      <c r="J266" s="10">
        <v>0</v>
      </c>
      <c r="K266">
        <f t="shared" si="29"/>
        <v>410.8</v>
      </c>
      <c r="L266">
        <v>1.4999999999999999E-2</v>
      </c>
      <c r="M266">
        <f t="shared" si="30"/>
        <v>365.20543359083308</v>
      </c>
      <c r="N266">
        <v>1.204</v>
      </c>
      <c r="O266">
        <v>1.52</v>
      </c>
      <c r="P266">
        <v>2.52</v>
      </c>
      <c r="Q266">
        <f t="shared" si="31"/>
        <v>7.8888888888888893</v>
      </c>
      <c r="R266">
        <f t="shared" si="32"/>
        <v>143.50673991111114</v>
      </c>
      <c r="S266">
        <f t="shared" si="33"/>
        <v>919.51217350194429</v>
      </c>
      <c r="T266" s="11">
        <f t="shared" si="34"/>
        <v>7.2539293687375608</v>
      </c>
      <c r="U266">
        <v>0.26834999999999998</v>
      </c>
      <c r="V266">
        <f>Table5[[#This Row],[Total force ]]*Table5[[#This Row],[Tyre radius]]</f>
        <v>246.75109175924672</v>
      </c>
      <c r="W266">
        <v>8</v>
      </c>
      <c r="X266">
        <v>0.92</v>
      </c>
      <c r="Y266">
        <f>Table5[[#This Row],[Wheel torque]]/Table5[[#This Row],[Final drive ratio ]]/Table5[[#This Row],[Overall efficiency of enery conversion ]]</f>
        <v>33.525963554245479</v>
      </c>
      <c r="Z266">
        <f>(Table5[[#This Row],[Vehicle speed in m/s]]*60)/(2*3.14*Table5[[#This Row],[Tyre radius]])</f>
        <v>280.87031821815873</v>
      </c>
      <c r="AA266">
        <f>Table5[[#This Row],[Wheel speed]]*Table5[[#This Row],[Final drive ratio ]]</f>
        <v>2246.9625457452698</v>
      </c>
      <c r="AB266" s="11">
        <f>(2*3.14*Table5[[#This Row],[Motor speed]]*Table5[[#This Row],[Motor torque]])/(60*1000)/Table5[[#This Row],[Overall efficiency of enery conversion ]]</f>
        <v>8.5703324299829404</v>
      </c>
      <c r="AC266">
        <v>430</v>
      </c>
      <c r="AD266" s="20">
        <f>Table5[[#This Row],[Total elapsed time]]-B265</f>
        <v>1</v>
      </c>
      <c r="AE266" s="20">
        <f>(Table5[[#This Row],[Motor power]]*1000)*Table5[[#This Row],[Acceleration delT 1 second ]]</f>
        <v>8570.3324299829401</v>
      </c>
      <c r="AF266" s="20">
        <f>Table5[[#This Row],[Etotal]]/3600</f>
        <v>2.3806478972174832</v>
      </c>
      <c r="AG266" s="21">
        <f>Table5[[#This Row],[Average energy consumption]]/96</f>
        <v>2.479841559601545E-2</v>
      </c>
      <c r="AH266" s="20"/>
      <c r="AI266" s="20"/>
    </row>
    <row r="267" spans="2:35">
      <c r="B267" s="14">
        <v>264</v>
      </c>
      <c r="C267" s="7">
        <v>29.4</v>
      </c>
      <c r="D267" s="9">
        <v>0.28000000000000003</v>
      </c>
      <c r="E267">
        <v>1500</v>
      </c>
      <c r="F267">
        <v>80</v>
      </c>
      <c r="G267">
        <f t="shared" si="28"/>
        <v>1580</v>
      </c>
      <c r="H267">
        <v>9.81</v>
      </c>
      <c r="I267" s="10">
        <v>0</v>
      </c>
      <c r="J267" s="10">
        <v>0</v>
      </c>
      <c r="K267">
        <f t="shared" si="29"/>
        <v>442.40000000000003</v>
      </c>
      <c r="L267">
        <v>1.4999999999999999E-2</v>
      </c>
      <c r="M267">
        <f t="shared" si="30"/>
        <v>365.20543359083308</v>
      </c>
      <c r="N267">
        <v>1.204</v>
      </c>
      <c r="O267">
        <v>1.52</v>
      </c>
      <c r="P267">
        <v>2.52</v>
      </c>
      <c r="Q267">
        <f t="shared" si="31"/>
        <v>8.1666666666666661</v>
      </c>
      <c r="R267">
        <f t="shared" si="32"/>
        <v>153.79077279999998</v>
      </c>
      <c r="S267">
        <f t="shared" si="33"/>
        <v>961.39620639083319</v>
      </c>
      <c r="T267" s="11">
        <f t="shared" si="34"/>
        <v>7.851402352191803</v>
      </c>
      <c r="U267">
        <v>0.26834999999999998</v>
      </c>
      <c r="V267">
        <f>Table5[[#This Row],[Total force ]]*Table5[[#This Row],[Tyre radius]]</f>
        <v>257.99067198498005</v>
      </c>
      <c r="W267">
        <v>8</v>
      </c>
      <c r="X267">
        <v>0.92</v>
      </c>
      <c r="Y267">
        <f>Table5[[#This Row],[Wheel torque]]/Table5[[#This Row],[Final drive ratio ]]/Table5[[#This Row],[Overall efficiency of enery conversion ]]</f>
        <v>35.053080432741851</v>
      </c>
      <c r="Z267">
        <f>(Table5[[#This Row],[Vehicle speed in m/s]]*60)/(2*3.14*Table5[[#This Row],[Tyre radius]])</f>
        <v>290.76011815541779</v>
      </c>
      <c r="AA267">
        <f>Table5[[#This Row],[Wheel speed]]*Table5[[#This Row],[Final drive ratio ]]</f>
        <v>2326.0809452433423</v>
      </c>
      <c r="AB267" s="11">
        <f>(2*3.14*Table5[[#This Row],[Motor speed]]*Table5[[#This Row],[Motor torque]])/(60*1000)/Table5[[#This Row],[Overall efficiency of enery conversion ]]</f>
        <v>9.2762315125139434</v>
      </c>
      <c r="AC267">
        <v>430</v>
      </c>
      <c r="AD267" s="20">
        <f>Table5[[#This Row],[Total elapsed time]]-B266</f>
        <v>1</v>
      </c>
      <c r="AE267" s="20">
        <f>(Table5[[#This Row],[Motor power]]*1000)*Table5[[#This Row],[Acceleration delT 1 second ]]</f>
        <v>9276.231512513943</v>
      </c>
      <c r="AF267" s="20">
        <f>Table5[[#This Row],[Etotal]]/3600</f>
        <v>2.5767309756983177</v>
      </c>
      <c r="AG267" s="21">
        <f>Table5[[#This Row],[Average energy consumption]]/96</f>
        <v>2.6840947663524142E-2</v>
      </c>
      <c r="AH267" s="20"/>
      <c r="AI267" s="20"/>
    </row>
    <row r="268" spans="2:35">
      <c r="B268" s="14">
        <v>265</v>
      </c>
      <c r="C268" s="7">
        <v>30.4</v>
      </c>
      <c r="D268" s="9">
        <v>0.25</v>
      </c>
      <c r="E268">
        <v>1500</v>
      </c>
      <c r="F268">
        <v>80</v>
      </c>
      <c r="G268">
        <f t="shared" si="28"/>
        <v>1580</v>
      </c>
      <c r="H268">
        <v>9.81</v>
      </c>
      <c r="I268" s="10">
        <v>0</v>
      </c>
      <c r="J268" s="10">
        <v>0</v>
      </c>
      <c r="K268">
        <f t="shared" si="29"/>
        <v>395</v>
      </c>
      <c r="L268">
        <v>1.4999999999999999E-2</v>
      </c>
      <c r="M268">
        <f t="shared" si="30"/>
        <v>365.20543359083308</v>
      </c>
      <c r="N268">
        <v>1.204</v>
      </c>
      <c r="O268">
        <v>1.52</v>
      </c>
      <c r="P268">
        <v>2.52</v>
      </c>
      <c r="Q268">
        <f t="shared" si="31"/>
        <v>8.4444444444444446</v>
      </c>
      <c r="R268">
        <f t="shared" si="32"/>
        <v>164.4306545777778</v>
      </c>
      <c r="S268">
        <f t="shared" si="33"/>
        <v>924.63608816861085</v>
      </c>
      <c r="T268" s="11">
        <f t="shared" si="34"/>
        <v>7.808038077868269</v>
      </c>
      <c r="U268">
        <v>0.26834999999999998</v>
      </c>
      <c r="V268">
        <f>Table5[[#This Row],[Total force ]]*Table5[[#This Row],[Tyre radius]]</f>
        <v>248.1260942600467</v>
      </c>
      <c r="W268">
        <v>8</v>
      </c>
      <c r="X268">
        <v>0.92</v>
      </c>
      <c r="Y268">
        <f>Table5[[#This Row],[Wheel torque]]/Table5[[#This Row],[Final drive ratio ]]/Table5[[#This Row],[Overall efficiency of enery conversion ]]</f>
        <v>33.712784546201995</v>
      </c>
      <c r="Z268">
        <f>(Table5[[#This Row],[Vehicle speed in m/s]]*60)/(2*3.14*Table5[[#This Row],[Tyre radius]])</f>
        <v>300.64991809267696</v>
      </c>
      <c r="AA268">
        <f>Table5[[#This Row],[Wheel speed]]*Table5[[#This Row],[Final drive ratio ]]</f>
        <v>2405.1993447414156</v>
      </c>
      <c r="AB268" s="11">
        <f>(2*3.14*Table5[[#This Row],[Motor speed]]*Table5[[#This Row],[Motor torque]])/(60*1000)/Table5[[#This Row],[Overall efficiency of enery conversion ]]</f>
        <v>9.224997729050413</v>
      </c>
      <c r="AC268">
        <v>430</v>
      </c>
      <c r="AD268" s="20">
        <f>Table5[[#This Row],[Total elapsed time]]-B267</f>
        <v>1</v>
      </c>
      <c r="AE268" s="20">
        <f>(Table5[[#This Row],[Motor power]]*1000)*Table5[[#This Row],[Acceleration delT 1 second ]]</f>
        <v>9224.9977290504139</v>
      </c>
      <c r="AF268" s="20">
        <f>Table5[[#This Row],[Etotal]]/3600</f>
        <v>2.5624993691806703</v>
      </c>
      <c r="AG268" s="21">
        <f>Table5[[#This Row],[Average energy consumption]]/96</f>
        <v>2.6692701762298651E-2</v>
      </c>
      <c r="AH268" s="20"/>
      <c r="AI268" s="20"/>
    </row>
    <row r="269" spans="2:35">
      <c r="B269" s="14">
        <v>266</v>
      </c>
      <c r="C269" s="7">
        <v>31.2</v>
      </c>
      <c r="D269" s="9">
        <v>0.21</v>
      </c>
      <c r="E269">
        <v>1500</v>
      </c>
      <c r="F269">
        <v>80</v>
      </c>
      <c r="G269">
        <f t="shared" si="28"/>
        <v>1580</v>
      </c>
      <c r="H269">
        <v>9.81</v>
      </c>
      <c r="I269" s="10">
        <v>0</v>
      </c>
      <c r="J269" s="10">
        <v>0</v>
      </c>
      <c r="K269">
        <f t="shared" si="29"/>
        <v>331.8</v>
      </c>
      <c r="L269">
        <v>1.4999999999999999E-2</v>
      </c>
      <c r="M269">
        <f t="shared" si="30"/>
        <v>365.20543359083308</v>
      </c>
      <c r="N269">
        <v>1.204</v>
      </c>
      <c r="O269">
        <v>1.52</v>
      </c>
      <c r="P269">
        <v>2.52</v>
      </c>
      <c r="Q269">
        <f t="shared" si="31"/>
        <v>8.6666666666666661</v>
      </c>
      <c r="R269">
        <f t="shared" si="32"/>
        <v>173.19877120000001</v>
      </c>
      <c r="S269">
        <f t="shared" si="33"/>
        <v>870.20420479083305</v>
      </c>
      <c r="T269" s="11">
        <f t="shared" si="34"/>
        <v>7.5417697748538854</v>
      </c>
      <c r="U269">
        <v>0.26834999999999998</v>
      </c>
      <c r="V269">
        <f>Table5[[#This Row],[Total force ]]*Table5[[#This Row],[Tyre radius]]</f>
        <v>233.51929835562004</v>
      </c>
      <c r="W269">
        <v>8</v>
      </c>
      <c r="X269">
        <v>0.92</v>
      </c>
      <c r="Y269">
        <f>Table5[[#This Row],[Wheel torque]]/Table5[[#This Row],[Final drive ratio ]]/Table5[[#This Row],[Overall efficiency of enery conversion ]]</f>
        <v>31.728165537448373</v>
      </c>
      <c r="Z269">
        <f>(Table5[[#This Row],[Vehicle speed in m/s]]*60)/(2*3.14*Table5[[#This Row],[Tyre radius]])</f>
        <v>308.5617580424842</v>
      </c>
      <c r="AA269">
        <f>Table5[[#This Row],[Wheel speed]]*Table5[[#This Row],[Final drive ratio ]]</f>
        <v>2468.4940643398736</v>
      </c>
      <c r="AB269" s="11">
        <f>(2*3.14*Table5[[#This Row],[Motor speed]]*Table5[[#This Row],[Motor torque]])/(60*1000)/Table5[[#This Row],[Overall efficiency of enery conversion ]]</f>
        <v>8.910408524165744</v>
      </c>
      <c r="AC269">
        <v>430</v>
      </c>
      <c r="AD269" s="20">
        <f>Table5[[#This Row],[Total elapsed time]]-B268</f>
        <v>1</v>
      </c>
      <c r="AE269" s="20">
        <f>(Table5[[#This Row],[Motor power]]*1000)*Table5[[#This Row],[Acceleration delT 1 second ]]</f>
        <v>8910.4085241657449</v>
      </c>
      <c r="AF269" s="20">
        <f>Table5[[#This Row],[Etotal]]/3600</f>
        <v>2.4751134789349289</v>
      </c>
      <c r="AG269" s="21">
        <f>Table5[[#This Row],[Average energy consumption]]/96</f>
        <v>2.5782432072238844E-2</v>
      </c>
      <c r="AH269" s="20"/>
      <c r="AI269" s="20"/>
    </row>
    <row r="270" spans="2:35">
      <c r="B270" s="14">
        <v>267</v>
      </c>
      <c r="C270" s="7">
        <v>31.9</v>
      </c>
      <c r="D270" s="9">
        <v>0.18</v>
      </c>
      <c r="E270">
        <v>1500</v>
      </c>
      <c r="F270">
        <v>80</v>
      </c>
      <c r="G270">
        <f t="shared" si="28"/>
        <v>1580</v>
      </c>
      <c r="H270">
        <v>9.81</v>
      </c>
      <c r="I270" s="10">
        <v>0</v>
      </c>
      <c r="J270" s="10">
        <v>0</v>
      </c>
      <c r="K270">
        <f t="shared" si="29"/>
        <v>284.39999999999998</v>
      </c>
      <c r="L270">
        <v>1.4999999999999999E-2</v>
      </c>
      <c r="M270">
        <f t="shared" si="30"/>
        <v>365.20543359083308</v>
      </c>
      <c r="N270">
        <v>1.204</v>
      </c>
      <c r="O270">
        <v>1.52</v>
      </c>
      <c r="P270">
        <v>2.52</v>
      </c>
      <c r="Q270">
        <f t="shared" si="31"/>
        <v>8.8611111111111107</v>
      </c>
      <c r="R270">
        <f t="shared" si="32"/>
        <v>181.0576939111111</v>
      </c>
      <c r="S270">
        <f t="shared" si="33"/>
        <v>830.66312750194413</v>
      </c>
      <c r="T270" s="11">
        <f t="shared" si="34"/>
        <v>7.3605982686977827</v>
      </c>
      <c r="U270">
        <v>0.26834999999999998</v>
      </c>
      <c r="V270">
        <f>Table5[[#This Row],[Total force ]]*Table5[[#This Row],[Tyre radius]]</f>
        <v>222.90845026514668</v>
      </c>
      <c r="W270">
        <v>8</v>
      </c>
      <c r="X270">
        <v>0.92</v>
      </c>
      <c r="Y270">
        <f>Table5[[#This Row],[Wheel torque]]/Table5[[#This Row],[Final drive ratio ]]/Table5[[#This Row],[Overall efficiency of enery conversion ]]</f>
        <v>30.286474220807971</v>
      </c>
      <c r="Z270">
        <f>(Table5[[#This Row],[Vehicle speed in m/s]]*60)/(2*3.14*Table5[[#This Row],[Tyre radius]])</f>
        <v>315.48461799856557</v>
      </c>
      <c r="AA270">
        <f>Table5[[#This Row],[Wheel speed]]*Table5[[#This Row],[Final drive ratio ]]</f>
        <v>2523.8769439885245</v>
      </c>
      <c r="AB270" s="11">
        <f>(2*3.14*Table5[[#This Row],[Motor speed]]*Table5[[#This Row],[Motor torque]])/(60*1000)/Table5[[#This Row],[Overall efficiency of enery conversion ]]</f>
        <v>8.6963590131117456</v>
      </c>
      <c r="AC270">
        <v>430</v>
      </c>
      <c r="AD270" s="20">
        <f>Table5[[#This Row],[Total elapsed time]]-B269</f>
        <v>1</v>
      </c>
      <c r="AE270" s="20">
        <f>(Table5[[#This Row],[Motor power]]*1000)*Table5[[#This Row],[Acceleration delT 1 second ]]</f>
        <v>8696.3590131117453</v>
      </c>
      <c r="AF270" s="20">
        <f>Table5[[#This Row],[Etotal]]/3600</f>
        <v>2.4156552814199292</v>
      </c>
      <c r="AG270" s="21">
        <f>Table5[[#This Row],[Average energy consumption]]/96</f>
        <v>2.5163075848124262E-2</v>
      </c>
      <c r="AH270" s="20"/>
      <c r="AI270" s="20"/>
    </row>
    <row r="271" spans="2:35">
      <c r="B271" s="14">
        <v>268</v>
      </c>
      <c r="C271" s="7">
        <v>32.5</v>
      </c>
      <c r="D271" s="9">
        <v>0.15</v>
      </c>
      <c r="E271">
        <v>1500</v>
      </c>
      <c r="F271">
        <v>80</v>
      </c>
      <c r="G271">
        <f t="shared" si="28"/>
        <v>1580</v>
      </c>
      <c r="H271">
        <v>9.81</v>
      </c>
      <c r="I271" s="10">
        <v>0</v>
      </c>
      <c r="J271" s="10">
        <v>0</v>
      </c>
      <c r="K271">
        <f t="shared" si="29"/>
        <v>237</v>
      </c>
      <c r="L271">
        <v>1.4999999999999999E-2</v>
      </c>
      <c r="M271">
        <f t="shared" si="30"/>
        <v>365.20543359083308</v>
      </c>
      <c r="N271">
        <v>1.204</v>
      </c>
      <c r="O271">
        <v>1.52</v>
      </c>
      <c r="P271">
        <v>2.52</v>
      </c>
      <c r="Q271">
        <f t="shared" si="31"/>
        <v>9.0277777777777786</v>
      </c>
      <c r="R271">
        <f t="shared" si="32"/>
        <v>187.93269444444448</v>
      </c>
      <c r="S271">
        <f t="shared" si="33"/>
        <v>790.13812803527753</v>
      </c>
      <c r="T271" s="11">
        <f t="shared" si="34"/>
        <v>7.1331914336518123</v>
      </c>
      <c r="U271">
        <v>0.26834999999999998</v>
      </c>
      <c r="V271">
        <f>Table5[[#This Row],[Total force ]]*Table5[[#This Row],[Tyre radius]]</f>
        <v>212.03356665826672</v>
      </c>
      <c r="W271">
        <v>8</v>
      </c>
      <c r="X271">
        <v>0.92</v>
      </c>
      <c r="Y271">
        <f>Table5[[#This Row],[Wheel torque]]/Table5[[#This Row],[Final drive ratio ]]/Table5[[#This Row],[Overall efficiency of enery conversion ]]</f>
        <v>28.808908513351454</v>
      </c>
      <c r="Z271">
        <f>(Table5[[#This Row],[Vehicle speed in m/s]]*60)/(2*3.14*Table5[[#This Row],[Tyre radius]])</f>
        <v>321.41849796092112</v>
      </c>
      <c r="AA271">
        <f>Table5[[#This Row],[Wheel speed]]*Table5[[#This Row],[Final drive ratio ]]</f>
        <v>2571.3479836873689</v>
      </c>
      <c r="AB271" s="11">
        <f>(2*3.14*Table5[[#This Row],[Motor speed]]*Table5[[#This Row],[Motor torque]])/(60*1000)/Table5[[#This Row],[Overall efficiency of enery conversion ]]</f>
        <v>8.4276836408929743</v>
      </c>
      <c r="AC271">
        <v>430</v>
      </c>
      <c r="AD271" s="20">
        <f>Table5[[#This Row],[Total elapsed time]]-B270</f>
        <v>1</v>
      </c>
      <c r="AE271" s="20">
        <f>(Table5[[#This Row],[Motor power]]*1000)*Table5[[#This Row],[Acceleration delT 1 second ]]</f>
        <v>8427.6836408929739</v>
      </c>
      <c r="AF271" s="20">
        <f>Table5[[#This Row],[Etotal]]/3600</f>
        <v>2.3410232335813816</v>
      </c>
      <c r="AG271" s="21">
        <f>Table5[[#This Row],[Average energy consumption]]/96</f>
        <v>2.4385658683139393E-2</v>
      </c>
      <c r="AH271" s="20"/>
      <c r="AI271" s="20"/>
    </row>
    <row r="272" spans="2:35">
      <c r="B272" s="14">
        <v>269</v>
      </c>
      <c r="C272" s="7">
        <v>33</v>
      </c>
      <c r="D272" s="9">
        <v>0.12</v>
      </c>
      <c r="E272">
        <v>1500</v>
      </c>
      <c r="F272">
        <v>80</v>
      </c>
      <c r="G272">
        <f t="shared" si="28"/>
        <v>1580</v>
      </c>
      <c r="H272">
        <v>9.81</v>
      </c>
      <c r="I272" s="10">
        <v>0</v>
      </c>
      <c r="J272" s="10">
        <v>0</v>
      </c>
      <c r="K272">
        <f t="shared" si="29"/>
        <v>189.6</v>
      </c>
      <c r="L272">
        <v>1.4999999999999999E-2</v>
      </c>
      <c r="M272">
        <f t="shared" si="30"/>
        <v>365.20543359083308</v>
      </c>
      <c r="N272">
        <v>1.204</v>
      </c>
      <c r="O272">
        <v>1.52</v>
      </c>
      <c r="P272">
        <v>2.52</v>
      </c>
      <c r="Q272">
        <f t="shared" si="31"/>
        <v>9.1666666666666679</v>
      </c>
      <c r="R272">
        <f t="shared" si="32"/>
        <v>193.75972000000002</v>
      </c>
      <c r="S272">
        <f t="shared" si="33"/>
        <v>748.56515359083312</v>
      </c>
      <c r="T272" s="11">
        <f t="shared" si="34"/>
        <v>6.861847241249305</v>
      </c>
      <c r="U272">
        <v>0.26834999999999998</v>
      </c>
      <c r="V272">
        <f>Table5[[#This Row],[Total force ]]*Table5[[#This Row],[Tyre radius]]</f>
        <v>200.87745896610005</v>
      </c>
      <c r="W272">
        <v>8</v>
      </c>
      <c r="X272">
        <v>0.92</v>
      </c>
      <c r="Y272">
        <f>Table5[[#This Row],[Wheel torque]]/Table5[[#This Row],[Final drive ratio ]]/Table5[[#This Row],[Overall efficiency of enery conversion ]]</f>
        <v>27.293133011698377</v>
      </c>
      <c r="Z272">
        <f>(Table5[[#This Row],[Vehicle speed in m/s]]*60)/(2*3.14*Table5[[#This Row],[Tyre radius]])</f>
        <v>326.36339792955067</v>
      </c>
      <c r="AA272">
        <f>Table5[[#This Row],[Wheel speed]]*Table5[[#This Row],[Final drive ratio ]]</f>
        <v>2610.9071834364054</v>
      </c>
      <c r="AB272" s="11">
        <f>(2*3.14*Table5[[#This Row],[Motor speed]]*Table5[[#This Row],[Motor torque]])/(60*1000)/Table5[[#This Row],[Overall efficiency of enery conversion ]]</f>
        <v>8.1070974022321636</v>
      </c>
      <c r="AC272">
        <v>430</v>
      </c>
      <c r="AD272" s="20">
        <f>Table5[[#This Row],[Total elapsed time]]-B271</f>
        <v>1</v>
      </c>
      <c r="AE272" s="20">
        <f>(Table5[[#This Row],[Motor power]]*1000)*Table5[[#This Row],[Acceleration delT 1 second ]]</f>
        <v>8107.0974022321634</v>
      </c>
      <c r="AF272" s="20">
        <f>Table5[[#This Row],[Etotal]]/3600</f>
        <v>2.2519715006200456</v>
      </c>
      <c r="AG272" s="21">
        <f>Table5[[#This Row],[Average energy consumption]]/96</f>
        <v>2.345803646479214E-2</v>
      </c>
      <c r="AH272" s="20"/>
      <c r="AI272" s="20"/>
    </row>
    <row r="273" spans="2:35">
      <c r="B273" s="14">
        <v>270</v>
      </c>
      <c r="C273" s="7">
        <v>33.4</v>
      </c>
      <c r="D273" s="9">
        <v>0.11</v>
      </c>
      <c r="E273">
        <v>1500</v>
      </c>
      <c r="F273">
        <v>80</v>
      </c>
      <c r="G273">
        <f t="shared" si="28"/>
        <v>1580</v>
      </c>
      <c r="H273">
        <v>9.81</v>
      </c>
      <c r="I273" s="10">
        <v>0</v>
      </c>
      <c r="J273" s="10">
        <v>0</v>
      </c>
      <c r="K273">
        <f t="shared" si="29"/>
        <v>173.8</v>
      </c>
      <c r="L273">
        <v>1.4999999999999999E-2</v>
      </c>
      <c r="M273">
        <f t="shared" si="30"/>
        <v>365.20543359083308</v>
      </c>
      <c r="N273">
        <v>1.204</v>
      </c>
      <c r="O273">
        <v>1.52</v>
      </c>
      <c r="P273">
        <v>2.52</v>
      </c>
      <c r="Q273">
        <f t="shared" si="31"/>
        <v>9.2777777777777786</v>
      </c>
      <c r="R273">
        <f t="shared" si="32"/>
        <v>198.48539324444448</v>
      </c>
      <c r="S273">
        <f t="shared" si="33"/>
        <v>737.49082683527763</v>
      </c>
      <c r="T273" s="11">
        <f t="shared" si="34"/>
        <v>6.8422760045272986</v>
      </c>
      <c r="U273">
        <v>0.26834999999999998</v>
      </c>
      <c r="V273">
        <f>Table5[[#This Row],[Total force ]]*Table5[[#This Row],[Tyre radius]]</f>
        <v>197.90566338124674</v>
      </c>
      <c r="W273">
        <v>8</v>
      </c>
      <c r="X273">
        <v>0.92</v>
      </c>
      <c r="Y273">
        <f>Table5[[#This Row],[Wheel torque]]/Table5[[#This Row],[Final drive ratio ]]/Table5[[#This Row],[Overall efficiency of enery conversion ]]</f>
        <v>26.889356437669392</v>
      </c>
      <c r="Z273">
        <f>(Table5[[#This Row],[Vehicle speed in m/s]]*60)/(2*3.14*Table5[[#This Row],[Tyre radius]])</f>
        <v>330.31931790445429</v>
      </c>
      <c r="AA273">
        <f>Table5[[#This Row],[Wheel speed]]*Table5[[#This Row],[Final drive ratio ]]</f>
        <v>2642.5545432356344</v>
      </c>
      <c r="AB273" s="11">
        <f>(2*3.14*Table5[[#This Row],[Motor speed]]*Table5[[#This Row],[Motor torque]])/(60*1000)/Table5[[#This Row],[Overall efficiency of enery conversion ]]</f>
        <v>8.0839744855001143</v>
      </c>
      <c r="AC273">
        <v>430</v>
      </c>
      <c r="AD273" s="20">
        <f>Table5[[#This Row],[Total elapsed time]]-B272</f>
        <v>1</v>
      </c>
      <c r="AE273" s="20">
        <f>(Table5[[#This Row],[Motor power]]*1000)*Table5[[#This Row],[Acceleration delT 1 second ]]</f>
        <v>8083.9744855001145</v>
      </c>
      <c r="AF273" s="20">
        <f>Table5[[#This Row],[Etotal]]/3600</f>
        <v>2.2455484681944764</v>
      </c>
      <c r="AG273" s="21">
        <f>Table5[[#This Row],[Average energy consumption]]/96</f>
        <v>2.3391129877025796E-2</v>
      </c>
      <c r="AH273" s="20"/>
      <c r="AI273" s="20"/>
    </row>
    <row r="274" spans="2:35">
      <c r="B274" s="14">
        <v>271</v>
      </c>
      <c r="C274" s="7">
        <v>33.799999999999997</v>
      </c>
      <c r="D274" s="9">
        <v>0.1</v>
      </c>
      <c r="E274">
        <v>1500</v>
      </c>
      <c r="F274">
        <v>80</v>
      </c>
      <c r="G274">
        <f t="shared" si="28"/>
        <v>1580</v>
      </c>
      <c r="H274">
        <v>9.81</v>
      </c>
      <c r="I274" s="10">
        <v>0</v>
      </c>
      <c r="J274" s="10">
        <v>0</v>
      </c>
      <c r="K274">
        <f t="shared" si="29"/>
        <v>158</v>
      </c>
      <c r="L274">
        <v>1.4999999999999999E-2</v>
      </c>
      <c r="M274">
        <f t="shared" si="30"/>
        <v>365.20543359083308</v>
      </c>
      <c r="N274">
        <v>1.204</v>
      </c>
      <c r="O274">
        <v>1.52</v>
      </c>
      <c r="P274">
        <v>2.52</v>
      </c>
      <c r="Q274">
        <f t="shared" si="31"/>
        <v>9.3888888888888893</v>
      </c>
      <c r="R274">
        <f t="shared" si="32"/>
        <v>203.26800231111113</v>
      </c>
      <c r="S274">
        <f t="shared" si="33"/>
        <v>726.47343590194419</v>
      </c>
      <c r="T274" s="11">
        <f t="shared" si="34"/>
        <v>6.8207783704126985</v>
      </c>
      <c r="U274">
        <v>0.26834999999999998</v>
      </c>
      <c r="V274">
        <f>Table5[[#This Row],[Total force ]]*Table5[[#This Row],[Tyre radius]]</f>
        <v>194.9491465242867</v>
      </c>
      <c r="W274">
        <v>8</v>
      </c>
      <c r="X274">
        <v>0.92</v>
      </c>
      <c r="Y274">
        <f>Table5[[#This Row],[Wheel torque]]/Table5[[#This Row],[Final drive ratio ]]/Table5[[#This Row],[Overall efficiency of enery conversion ]]</f>
        <v>26.487655777756345</v>
      </c>
      <c r="Z274">
        <f>(Table5[[#This Row],[Vehicle speed in m/s]]*60)/(2*3.14*Table5[[#This Row],[Tyre radius]])</f>
        <v>334.27523787935792</v>
      </c>
      <c r="AA274">
        <f>Table5[[#This Row],[Wheel speed]]*Table5[[#This Row],[Final drive ratio ]]</f>
        <v>2674.2019030348633</v>
      </c>
      <c r="AB274" s="11">
        <f>(2*3.14*Table5[[#This Row],[Motor speed]]*Table5[[#This Row],[Motor torque]])/(60*1000)/Table5[[#This Row],[Overall efficiency of enery conversion ]]</f>
        <v>8.0585755794100873</v>
      </c>
      <c r="AC274">
        <v>430</v>
      </c>
      <c r="AD274" s="20">
        <f>Table5[[#This Row],[Total elapsed time]]-B273</f>
        <v>1</v>
      </c>
      <c r="AE274" s="20">
        <f>(Table5[[#This Row],[Motor power]]*1000)*Table5[[#This Row],[Acceleration delT 1 second ]]</f>
        <v>8058.5755794100869</v>
      </c>
      <c r="AF274" s="20">
        <f>Table5[[#This Row],[Etotal]]/3600</f>
        <v>2.238493216502802</v>
      </c>
      <c r="AG274" s="21">
        <f>Table5[[#This Row],[Average energy consumption]]/96</f>
        <v>2.3317637671904187E-2</v>
      </c>
      <c r="AH274" s="20"/>
      <c r="AI274" s="20"/>
    </row>
    <row r="275" spans="2:35">
      <c r="B275" s="14">
        <v>272</v>
      </c>
      <c r="C275" s="7">
        <v>34.1</v>
      </c>
      <c r="D275" s="9">
        <v>7.0000000000000007E-2</v>
      </c>
      <c r="E275">
        <v>1500</v>
      </c>
      <c r="F275">
        <v>80</v>
      </c>
      <c r="G275">
        <f t="shared" si="28"/>
        <v>1580</v>
      </c>
      <c r="H275">
        <v>9.81</v>
      </c>
      <c r="I275" s="10">
        <v>0</v>
      </c>
      <c r="J275" s="10">
        <v>0</v>
      </c>
      <c r="K275">
        <f t="shared" si="29"/>
        <v>110.60000000000001</v>
      </c>
      <c r="L275">
        <v>1.4999999999999999E-2</v>
      </c>
      <c r="M275">
        <f t="shared" si="30"/>
        <v>365.20543359083308</v>
      </c>
      <c r="N275">
        <v>1.204</v>
      </c>
      <c r="O275">
        <v>1.52</v>
      </c>
      <c r="P275">
        <v>2.52</v>
      </c>
      <c r="Q275">
        <f t="shared" si="31"/>
        <v>9.4722222222222232</v>
      </c>
      <c r="R275">
        <f t="shared" si="32"/>
        <v>206.89232324444447</v>
      </c>
      <c r="S275">
        <f t="shared" si="33"/>
        <v>682.69775683527757</v>
      </c>
      <c r="T275" s="11">
        <f t="shared" si="34"/>
        <v>6.4666648633563799</v>
      </c>
      <c r="U275">
        <v>0.26834999999999998</v>
      </c>
      <c r="V275">
        <f>Table5[[#This Row],[Total force ]]*Table5[[#This Row],[Tyre radius]]</f>
        <v>183.20194304674672</v>
      </c>
      <c r="W275">
        <v>8</v>
      </c>
      <c r="X275">
        <v>0.92</v>
      </c>
      <c r="Y275">
        <f>Table5[[#This Row],[Wheel torque]]/Table5[[#This Row],[Final drive ratio ]]/Table5[[#This Row],[Overall efficiency of enery conversion ]]</f>
        <v>24.891568348742759</v>
      </c>
      <c r="Z275">
        <f>(Table5[[#This Row],[Vehicle speed in m/s]]*60)/(2*3.14*Table5[[#This Row],[Tyre radius]])</f>
        <v>337.24217786053566</v>
      </c>
      <c r="AA275">
        <f>Table5[[#This Row],[Wheel speed]]*Table5[[#This Row],[Final drive ratio ]]</f>
        <v>2697.9374228842853</v>
      </c>
      <c r="AB275" s="11">
        <f>(2*3.14*Table5[[#This Row],[Motor speed]]*Table5[[#This Row],[Motor torque]])/(60*1000)/Table5[[#This Row],[Overall efficiency of enery conversion ]]</f>
        <v>7.6401995077461944</v>
      </c>
      <c r="AC275">
        <v>430</v>
      </c>
      <c r="AD275" s="20">
        <f>Table5[[#This Row],[Total elapsed time]]-B274</f>
        <v>1</v>
      </c>
      <c r="AE275" s="20">
        <f>(Table5[[#This Row],[Motor power]]*1000)*Table5[[#This Row],[Acceleration delT 1 second ]]</f>
        <v>7640.1995077461943</v>
      </c>
      <c r="AF275" s="20">
        <f>Table5[[#This Row],[Etotal]]/3600</f>
        <v>2.1222776410406095</v>
      </c>
      <c r="AG275" s="21">
        <f>Table5[[#This Row],[Average energy consumption]]/96</f>
        <v>2.2107058760839682E-2</v>
      </c>
      <c r="AH275" s="20"/>
      <c r="AI275" s="20"/>
    </row>
    <row r="276" spans="2:35">
      <c r="B276" s="14">
        <v>273</v>
      </c>
      <c r="C276" s="7">
        <v>34.299999999999997</v>
      </c>
      <c r="D276" s="9">
        <v>0.03</v>
      </c>
      <c r="E276">
        <v>1500</v>
      </c>
      <c r="F276">
        <v>80</v>
      </c>
      <c r="G276">
        <f t="shared" si="28"/>
        <v>1580</v>
      </c>
      <c r="H276">
        <v>9.81</v>
      </c>
      <c r="I276" s="10">
        <v>0</v>
      </c>
      <c r="J276" s="10">
        <v>0</v>
      </c>
      <c r="K276">
        <f t="shared" si="29"/>
        <v>47.4</v>
      </c>
      <c r="L276">
        <v>1.4999999999999999E-2</v>
      </c>
      <c r="M276">
        <f t="shared" si="30"/>
        <v>365.20543359083308</v>
      </c>
      <c r="N276">
        <v>1.204</v>
      </c>
      <c r="O276">
        <v>1.52</v>
      </c>
      <c r="P276">
        <v>2.52</v>
      </c>
      <c r="Q276">
        <f t="shared" si="31"/>
        <v>9.5277777777777768</v>
      </c>
      <c r="R276">
        <f t="shared" si="32"/>
        <v>209.32632964444437</v>
      </c>
      <c r="S276">
        <f t="shared" si="33"/>
        <v>621.93176323527746</v>
      </c>
      <c r="T276" s="11">
        <f t="shared" si="34"/>
        <v>5.9256276330472266</v>
      </c>
      <c r="U276">
        <v>0.26834999999999998</v>
      </c>
      <c r="V276">
        <f>Table5[[#This Row],[Total force ]]*Table5[[#This Row],[Tyre radius]]</f>
        <v>166.8953886641867</v>
      </c>
      <c r="W276">
        <v>8</v>
      </c>
      <c r="X276">
        <v>0.92</v>
      </c>
      <c r="Y276">
        <f>Table5[[#This Row],[Wheel torque]]/Table5[[#This Row],[Final drive ratio ]]/Table5[[#This Row],[Overall efficiency of enery conversion ]]</f>
        <v>22.676003894590583</v>
      </c>
      <c r="Z276">
        <f>(Table5[[#This Row],[Vehicle speed in m/s]]*60)/(2*3.14*Table5[[#This Row],[Tyre radius]])</f>
        <v>339.22013784798742</v>
      </c>
      <c r="AA276">
        <f>Table5[[#This Row],[Wheel speed]]*Table5[[#This Row],[Final drive ratio ]]</f>
        <v>2713.7611027838993</v>
      </c>
      <c r="AB276" s="11">
        <f>(2*3.14*Table5[[#This Row],[Motor speed]]*Table5[[#This Row],[Motor torque]])/(60*1000)/Table5[[#This Row],[Overall efficiency of enery conversion ]]</f>
        <v>7.0009778273242258</v>
      </c>
      <c r="AC276">
        <v>430</v>
      </c>
      <c r="AD276" s="20">
        <f>Table5[[#This Row],[Total elapsed time]]-B275</f>
        <v>1</v>
      </c>
      <c r="AE276" s="20">
        <f>(Table5[[#This Row],[Motor power]]*1000)*Table5[[#This Row],[Acceleration delT 1 second ]]</f>
        <v>7000.9778273242255</v>
      </c>
      <c r="AF276" s="20">
        <f>Table5[[#This Row],[Etotal]]/3600</f>
        <v>1.9447160631456182</v>
      </c>
      <c r="AG276" s="21">
        <f>Table5[[#This Row],[Average energy consumption]]/96</f>
        <v>2.0257458991100191E-2</v>
      </c>
      <c r="AH276" s="20"/>
      <c r="AI276" s="20"/>
    </row>
    <row r="277" spans="2:35">
      <c r="B277" s="14">
        <v>274</v>
      </c>
      <c r="C277" s="7">
        <v>34.299999999999997</v>
      </c>
      <c r="D277" s="9">
        <v>-0.06</v>
      </c>
      <c r="E277">
        <v>1500</v>
      </c>
      <c r="F277">
        <v>80</v>
      </c>
      <c r="G277">
        <f t="shared" si="28"/>
        <v>1580</v>
      </c>
      <c r="H277">
        <v>9.81</v>
      </c>
      <c r="I277" s="10">
        <v>0</v>
      </c>
      <c r="J277" s="10">
        <v>0</v>
      </c>
      <c r="K277">
        <f t="shared" si="29"/>
        <v>-94.8</v>
      </c>
      <c r="L277">
        <v>1.4999999999999999E-2</v>
      </c>
      <c r="M277">
        <f t="shared" si="30"/>
        <v>365.20543359083308</v>
      </c>
      <c r="N277">
        <v>1.204</v>
      </c>
      <c r="O277">
        <v>1.52</v>
      </c>
      <c r="P277">
        <v>2.52</v>
      </c>
      <c r="Q277">
        <f t="shared" si="31"/>
        <v>9.5277777777777768</v>
      </c>
      <c r="R277">
        <f t="shared" si="32"/>
        <v>209.32632964444437</v>
      </c>
      <c r="S277">
        <f t="shared" si="33"/>
        <v>479.73176323527747</v>
      </c>
      <c r="T277" s="11">
        <f t="shared" si="34"/>
        <v>4.5707776330472258</v>
      </c>
      <c r="U277">
        <v>0.26834999999999998</v>
      </c>
      <c r="V277">
        <f>Table5[[#This Row],[Total force ]]*Table5[[#This Row],[Tyre radius]]</f>
        <v>128.7360186641867</v>
      </c>
      <c r="W277">
        <v>8</v>
      </c>
      <c r="X277">
        <v>0.92</v>
      </c>
      <c r="Y277">
        <f>Table5[[#This Row],[Wheel torque]]/Table5[[#This Row],[Final drive ratio ]]/Table5[[#This Row],[Overall efficiency of enery conversion ]]</f>
        <v>17.49130688372102</v>
      </c>
      <c r="Z277">
        <f>(Table5[[#This Row],[Vehicle speed in m/s]]*60)/(2*3.14*Table5[[#This Row],[Tyre radius]])</f>
        <v>339.22013784798742</v>
      </c>
      <c r="AA277">
        <f>Table5[[#This Row],[Wheel speed]]*Table5[[#This Row],[Final drive ratio ]]</f>
        <v>2713.7611027838993</v>
      </c>
      <c r="AB277" s="11">
        <f>(2*3.14*Table5[[#This Row],[Motor speed]]*Table5[[#This Row],[Motor torque]])/(60*1000)/Table5[[#This Row],[Overall efficiency of enery conversion ]]</f>
        <v>5.4002571278913347</v>
      </c>
      <c r="AC277">
        <v>430</v>
      </c>
      <c r="AD277" s="20">
        <f>Table5[[#This Row],[Total elapsed time]]-B276</f>
        <v>1</v>
      </c>
      <c r="AE277" s="20">
        <f>(Table5[[#This Row],[Motor power]]*1000)*Table5[[#This Row],[Acceleration delT 1 second ]]</f>
        <v>5400.2571278913347</v>
      </c>
      <c r="AF277" s="20">
        <f>Table5[[#This Row],[Etotal]]/3600</f>
        <v>1.5000714244142597</v>
      </c>
      <c r="AG277" s="21">
        <f>Table5[[#This Row],[Average energy consumption]]/96</f>
        <v>1.5625744004315205E-2</v>
      </c>
      <c r="AH277" s="20"/>
      <c r="AI277" s="20"/>
    </row>
    <row r="278" spans="2:35">
      <c r="B278" s="14">
        <v>275</v>
      </c>
      <c r="C278" s="7">
        <v>33.9</v>
      </c>
      <c r="D278" s="9">
        <v>-0.14000000000000001</v>
      </c>
      <c r="E278">
        <v>1500</v>
      </c>
      <c r="F278">
        <v>80</v>
      </c>
      <c r="G278">
        <f t="shared" si="28"/>
        <v>1580</v>
      </c>
      <c r="H278">
        <v>9.81</v>
      </c>
      <c r="I278" s="10">
        <v>0</v>
      </c>
      <c r="J278" s="10">
        <v>0</v>
      </c>
      <c r="K278">
        <f t="shared" si="29"/>
        <v>-221.20000000000002</v>
      </c>
      <c r="L278">
        <v>1.4999999999999999E-2</v>
      </c>
      <c r="M278">
        <f t="shared" si="30"/>
        <v>365.20543359083308</v>
      </c>
      <c r="N278">
        <v>1.204</v>
      </c>
      <c r="O278">
        <v>1.52</v>
      </c>
      <c r="P278">
        <v>2.52</v>
      </c>
      <c r="Q278">
        <f t="shared" si="31"/>
        <v>9.4166666666666661</v>
      </c>
      <c r="R278">
        <f t="shared" si="32"/>
        <v>204.47255079999999</v>
      </c>
      <c r="S278">
        <f t="shared" si="33"/>
        <v>348.47798439083306</v>
      </c>
      <c r="T278" s="11">
        <f t="shared" si="34"/>
        <v>3.2815010196803445</v>
      </c>
      <c r="U278">
        <v>0.26834999999999998</v>
      </c>
      <c r="V278">
        <f>Table5[[#This Row],[Total force ]]*Table5[[#This Row],[Tyre radius]]</f>
        <v>93.514067111280042</v>
      </c>
      <c r="W278">
        <v>8</v>
      </c>
      <c r="X278">
        <v>0.92</v>
      </c>
      <c r="Y278">
        <f>Table5[[#This Row],[Wheel torque]]/Table5[[#This Row],[Final drive ratio ]]/Table5[[#This Row],[Overall efficiency of enery conversion ]]</f>
        <v>12.705715640119571</v>
      </c>
      <c r="Z278">
        <f>(Table5[[#This Row],[Vehicle speed in m/s]]*60)/(2*3.14*Table5[[#This Row],[Tyre radius]])</f>
        <v>335.26421787308379</v>
      </c>
      <c r="AA278">
        <f>Table5[[#This Row],[Wheel speed]]*Table5[[#This Row],[Final drive ratio ]]</f>
        <v>2682.1137429846704</v>
      </c>
      <c r="AB278" s="11">
        <f>(2*3.14*Table5[[#This Row],[Motor speed]]*Table5[[#This Row],[Motor torque]])/(60*1000)/Table5[[#This Row],[Overall efficiency of enery conversion ]]</f>
        <v>3.8770097113425623</v>
      </c>
      <c r="AC278">
        <v>430</v>
      </c>
      <c r="AD278" s="20">
        <f>Table5[[#This Row],[Total elapsed time]]-B277</f>
        <v>1</v>
      </c>
      <c r="AE278" s="20">
        <f>(Table5[[#This Row],[Motor power]]*1000)*Table5[[#This Row],[Acceleration delT 1 second ]]</f>
        <v>3877.0097113425622</v>
      </c>
      <c r="AF278" s="20">
        <f>Table5[[#This Row],[Etotal]]/3600</f>
        <v>1.0769471420396006</v>
      </c>
      <c r="AG278" s="21">
        <f>Table5[[#This Row],[Average energy consumption]]/96</f>
        <v>1.121819939624584E-2</v>
      </c>
      <c r="AH278" s="20"/>
      <c r="AI278" s="20"/>
    </row>
    <row r="279" spans="2:35">
      <c r="B279" s="14">
        <v>276</v>
      </c>
      <c r="C279" s="7">
        <v>33.299999999999997</v>
      </c>
      <c r="D279" s="9">
        <v>-0.18</v>
      </c>
      <c r="E279">
        <v>1500</v>
      </c>
      <c r="F279">
        <v>80</v>
      </c>
      <c r="G279">
        <f t="shared" si="28"/>
        <v>1580</v>
      </c>
      <c r="H279">
        <v>9.81</v>
      </c>
      <c r="I279" s="10">
        <v>0</v>
      </c>
      <c r="J279" s="10">
        <v>0</v>
      </c>
      <c r="K279">
        <f t="shared" si="29"/>
        <v>-284.39999999999998</v>
      </c>
      <c r="L279">
        <v>1.4999999999999999E-2</v>
      </c>
      <c r="M279">
        <f t="shared" si="30"/>
        <v>365.20543359083308</v>
      </c>
      <c r="N279">
        <v>1.204</v>
      </c>
      <c r="O279">
        <v>1.52</v>
      </c>
      <c r="P279">
        <v>2.52</v>
      </c>
      <c r="Q279">
        <f t="shared" si="31"/>
        <v>9.25</v>
      </c>
      <c r="R279">
        <f t="shared" si="32"/>
        <v>197.29863719999997</v>
      </c>
      <c r="S279">
        <f t="shared" si="33"/>
        <v>278.10407079083313</v>
      </c>
      <c r="T279" s="11">
        <f t="shared" si="34"/>
        <v>2.5724626548152063</v>
      </c>
      <c r="U279">
        <v>0.26834999999999998</v>
      </c>
      <c r="V279">
        <f>Table5[[#This Row],[Total force ]]*Table5[[#This Row],[Tyre radius]]</f>
        <v>74.629227396720069</v>
      </c>
      <c r="W279">
        <v>8</v>
      </c>
      <c r="X279">
        <v>0.92</v>
      </c>
      <c r="Y279">
        <f>Table5[[#This Row],[Wheel torque]]/Table5[[#This Row],[Final drive ratio ]]/Table5[[#This Row],[Overall efficiency of enery conversion ]]</f>
        <v>10.139840678902182</v>
      </c>
      <c r="Z279">
        <f>(Table5[[#This Row],[Vehicle speed in m/s]]*60)/(2*3.14*Table5[[#This Row],[Tyre radius]])</f>
        <v>329.33033791072836</v>
      </c>
      <c r="AA279">
        <f>Table5[[#This Row],[Wheel speed]]*Table5[[#This Row],[Final drive ratio ]]</f>
        <v>2634.6427032858269</v>
      </c>
      <c r="AB279" s="11">
        <f>(2*3.14*Table5[[#This Row],[Motor speed]]*Table5[[#This Row],[Motor torque]])/(60*1000)/Table5[[#This Row],[Overall efficiency of enery conversion ]]</f>
        <v>3.0392989778062458</v>
      </c>
      <c r="AC279">
        <v>430</v>
      </c>
      <c r="AD279" s="20">
        <f>Table5[[#This Row],[Total elapsed time]]-B278</f>
        <v>1</v>
      </c>
      <c r="AE279" s="20">
        <f>(Table5[[#This Row],[Motor power]]*1000)*Table5[[#This Row],[Acceleration delT 1 second ]]</f>
        <v>3039.2989778062456</v>
      </c>
      <c r="AF279" s="20">
        <f>Table5[[#This Row],[Etotal]]/3600</f>
        <v>0.84424971605729049</v>
      </c>
      <c r="AG279" s="21">
        <f>Table5[[#This Row],[Average energy consumption]]/96</f>
        <v>8.7942678755967753E-3</v>
      </c>
      <c r="AH279" s="20"/>
      <c r="AI279" s="20"/>
    </row>
    <row r="280" spans="2:35">
      <c r="B280" s="14">
        <v>277</v>
      </c>
      <c r="C280" s="7">
        <v>32.6</v>
      </c>
      <c r="D280" s="9">
        <v>-0.21</v>
      </c>
      <c r="E280">
        <v>1500</v>
      </c>
      <c r="F280">
        <v>80</v>
      </c>
      <c r="G280">
        <f t="shared" si="28"/>
        <v>1580</v>
      </c>
      <c r="H280">
        <v>9.81</v>
      </c>
      <c r="I280" s="10">
        <v>0</v>
      </c>
      <c r="J280" s="10">
        <v>0</v>
      </c>
      <c r="K280">
        <f t="shared" si="29"/>
        <v>-331.8</v>
      </c>
      <c r="L280">
        <v>1.4999999999999999E-2</v>
      </c>
      <c r="M280">
        <f t="shared" si="30"/>
        <v>365.20543359083308</v>
      </c>
      <c r="N280">
        <v>1.204</v>
      </c>
      <c r="O280">
        <v>1.52</v>
      </c>
      <c r="P280">
        <v>2.52</v>
      </c>
      <c r="Q280">
        <f t="shared" si="31"/>
        <v>9.0555555555555571</v>
      </c>
      <c r="R280">
        <f t="shared" si="32"/>
        <v>189.09098257777785</v>
      </c>
      <c r="S280">
        <f t="shared" si="33"/>
        <v>222.49641616861089</v>
      </c>
      <c r="T280" s="11">
        <f t="shared" si="34"/>
        <v>2.0148286575268659</v>
      </c>
      <c r="U280">
        <v>0.26834999999999998</v>
      </c>
      <c r="V280">
        <f>Table5[[#This Row],[Total force ]]*Table5[[#This Row],[Tyre radius]]</f>
        <v>59.706913278846727</v>
      </c>
      <c r="W280">
        <v>8</v>
      </c>
      <c r="X280">
        <v>0.92</v>
      </c>
      <c r="Y280">
        <f>Table5[[#This Row],[Wheel torque]]/Table5[[#This Row],[Final drive ratio ]]/Table5[[#This Row],[Overall efficiency of enery conversion ]]</f>
        <v>8.1123523476693915</v>
      </c>
      <c r="Z280">
        <f>(Table5[[#This Row],[Vehicle speed in m/s]]*60)/(2*3.14*Table5[[#This Row],[Tyre radius]])</f>
        <v>322.40747795464705</v>
      </c>
      <c r="AA280">
        <f>Table5[[#This Row],[Wheel speed]]*Table5[[#This Row],[Final drive ratio ]]</f>
        <v>2579.2598236371764</v>
      </c>
      <c r="AB280" s="11">
        <f>(2*3.14*Table5[[#This Row],[Motor speed]]*Table5[[#This Row],[Motor torque]])/(60*1000)/Table5[[#This Row],[Overall efficiency of enery conversion ]]</f>
        <v>2.380468640745351</v>
      </c>
      <c r="AC280">
        <v>430</v>
      </c>
      <c r="AD280" s="20">
        <f>Table5[[#This Row],[Total elapsed time]]-B279</f>
        <v>1</v>
      </c>
      <c r="AE280" s="20">
        <f>(Table5[[#This Row],[Motor power]]*1000)*Table5[[#This Row],[Acceleration delT 1 second ]]</f>
        <v>2380.468640745351</v>
      </c>
      <c r="AF280" s="20">
        <f>Table5[[#This Row],[Etotal]]/3600</f>
        <v>0.66124128909593083</v>
      </c>
      <c r="AG280" s="21">
        <f>Table5[[#This Row],[Average energy consumption]]/96</f>
        <v>6.8879300947492792E-3</v>
      </c>
      <c r="AH280" s="20"/>
      <c r="AI280" s="20"/>
    </row>
    <row r="281" spans="2:35">
      <c r="B281" s="14">
        <v>278</v>
      </c>
      <c r="C281" s="7">
        <v>31.8</v>
      </c>
      <c r="D281" s="9">
        <v>-0.26</v>
      </c>
      <c r="E281">
        <v>1500</v>
      </c>
      <c r="F281">
        <v>80</v>
      </c>
      <c r="G281">
        <f t="shared" si="28"/>
        <v>1580</v>
      </c>
      <c r="H281">
        <v>9.81</v>
      </c>
      <c r="I281" s="10">
        <v>0</v>
      </c>
      <c r="J281" s="10">
        <v>0</v>
      </c>
      <c r="K281">
        <f t="shared" si="29"/>
        <v>-410.8</v>
      </c>
      <c r="L281">
        <v>1.4999999999999999E-2</v>
      </c>
      <c r="M281">
        <f t="shared" si="30"/>
        <v>365.20543359083308</v>
      </c>
      <c r="N281">
        <v>1.204</v>
      </c>
      <c r="O281">
        <v>1.52</v>
      </c>
      <c r="P281">
        <v>2.52</v>
      </c>
      <c r="Q281">
        <f t="shared" si="31"/>
        <v>8.8333333333333339</v>
      </c>
      <c r="R281">
        <f t="shared" si="32"/>
        <v>179.9243152</v>
      </c>
      <c r="S281">
        <f t="shared" si="33"/>
        <v>134.32974879083309</v>
      </c>
      <c r="T281" s="11">
        <f t="shared" si="34"/>
        <v>1.186579447652359</v>
      </c>
      <c r="U281">
        <v>0.26834999999999998</v>
      </c>
      <c r="V281">
        <f>Table5[[#This Row],[Total force ]]*Table5[[#This Row],[Tyre radius]]</f>
        <v>36.047388088020057</v>
      </c>
      <c r="W281">
        <v>8</v>
      </c>
      <c r="X281">
        <v>0.92</v>
      </c>
      <c r="Y281">
        <f>Table5[[#This Row],[Wheel torque]]/Table5[[#This Row],[Final drive ratio ]]/Table5[[#This Row],[Overall efficiency of enery conversion ]]</f>
        <v>4.8977429467418556</v>
      </c>
      <c r="Z281">
        <f>(Table5[[#This Row],[Vehicle speed in m/s]]*60)/(2*3.14*Table5[[#This Row],[Tyre radius]])</f>
        <v>314.49563800483969</v>
      </c>
      <c r="AA281">
        <f>Table5[[#This Row],[Wheel speed]]*Table5[[#This Row],[Final drive ratio ]]</f>
        <v>2515.9651040387175</v>
      </c>
      <c r="AB281" s="11">
        <f>(2*3.14*Table5[[#This Row],[Motor speed]]*Table5[[#This Row],[Motor torque]])/(60*1000)/Table5[[#This Row],[Overall efficiency of enery conversion ]]</f>
        <v>1.4019133360732028</v>
      </c>
      <c r="AC281">
        <v>430</v>
      </c>
      <c r="AD281" s="20">
        <f>Table5[[#This Row],[Total elapsed time]]-B280</f>
        <v>1</v>
      </c>
      <c r="AE281" s="20">
        <f>(Table5[[#This Row],[Motor power]]*1000)*Table5[[#This Row],[Acceleration delT 1 second ]]</f>
        <v>1401.9133360732028</v>
      </c>
      <c r="AF281" s="20">
        <f>Table5[[#This Row],[Etotal]]/3600</f>
        <v>0.38942037113144523</v>
      </c>
      <c r="AG281" s="21">
        <f>Table5[[#This Row],[Average energy consumption]]/96</f>
        <v>4.0564621992858875E-3</v>
      </c>
      <c r="AH281" s="20"/>
      <c r="AI281" s="20"/>
    </row>
    <row r="282" spans="2:35">
      <c r="B282" s="14">
        <v>279</v>
      </c>
      <c r="C282" s="7">
        <v>30.7</v>
      </c>
      <c r="D282" s="9">
        <v>-0.31</v>
      </c>
      <c r="E282">
        <v>1500</v>
      </c>
      <c r="F282">
        <v>80</v>
      </c>
      <c r="G282">
        <f t="shared" si="28"/>
        <v>1580</v>
      </c>
      <c r="H282">
        <v>9.81</v>
      </c>
      <c r="I282" s="10">
        <v>0</v>
      </c>
      <c r="J282" s="10">
        <v>0</v>
      </c>
      <c r="K282">
        <f t="shared" si="29"/>
        <v>-489.8</v>
      </c>
      <c r="L282">
        <v>1.4999999999999999E-2</v>
      </c>
      <c r="M282">
        <f t="shared" si="30"/>
        <v>365.20543359083308</v>
      </c>
      <c r="N282">
        <v>1.204</v>
      </c>
      <c r="O282">
        <v>1.52</v>
      </c>
      <c r="P282">
        <v>2.52</v>
      </c>
      <c r="Q282">
        <f t="shared" si="31"/>
        <v>8.5277777777777786</v>
      </c>
      <c r="R282">
        <f t="shared" si="32"/>
        <v>167.69200964444448</v>
      </c>
      <c r="S282">
        <f t="shared" si="33"/>
        <v>43.097443235277581</v>
      </c>
      <c r="T282" s="11">
        <f t="shared" si="34"/>
        <v>0.36752541870083938</v>
      </c>
      <c r="U282">
        <v>0.26834999999999998</v>
      </c>
      <c r="V282">
        <f>Table5[[#This Row],[Total force ]]*Table5[[#This Row],[Tyre radius]]</f>
        <v>11.565198892186737</v>
      </c>
      <c r="W282">
        <v>8</v>
      </c>
      <c r="X282">
        <v>0.92</v>
      </c>
      <c r="Y282">
        <f>Table5[[#This Row],[Wheel torque]]/Table5[[#This Row],[Final drive ratio ]]/Table5[[#This Row],[Overall efficiency of enery conversion ]]</f>
        <v>1.5713585451340675</v>
      </c>
      <c r="Z282">
        <f>(Table5[[#This Row],[Vehicle speed in m/s]]*60)/(2*3.14*Table5[[#This Row],[Tyre radius]])</f>
        <v>303.6168580738547</v>
      </c>
      <c r="AA282">
        <f>Table5[[#This Row],[Wheel speed]]*Table5[[#This Row],[Final drive ratio ]]</f>
        <v>2428.9348645908376</v>
      </c>
      <c r="AB282" s="11">
        <f>(2*3.14*Table5[[#This Row],[Motor speed]]*Table5[[#This Row],[Motor torque]])/(60*1000)/Table5[[#This Row],[Overall efficiency of enery conversion ]]</f>
        <v>0.4342219030019368</v>
      </c>
      <c r="AC282">
        <v>430</v>
      </c>
      <c r="AD282" s="20">
        <f>Table5[[#This Row],[Total elapsed time]]-B281</f>
        <v>1</v>
      </c>
      <c r="AE282" s="20">
        <f>(Table5[[#This Row],[Motor power]]*1000)*Table5[[#This Row],[Acceleration delT 1 second ]]</f>
        <v>434.22190300193682</v>
      </c>
      <c r="AF282" s="20">
        <f>Table5[[#This Row],[Etotal]]/3600</f>
        <v>0.12061719527831578</v>
      </c>
      <c r="AG282" s="21">
        <f>Table5[[#This Row],[Average energy consumption]]/96</f>
        <v>1.2564291174824562E-3</v>
      </c>
      <c r="AH282" s="20"/>
      <c r="AI282" s="20"/>
    </row>
    <row r="283" spans="2:35">
      <c r="B283" s="14">
        <v>280</v>
      </c>
      <c r="C283" s="7">
        <v>29.6</v>
      </c>
      <c r="D283" s="9">
        <v>-0.28999999999999998</v>
      </c>
      <c r="E283">
        <v>1500</v>
      </c>
      <c r="F283">
        <v>80</v>
      </c>
      <c r="G283">
        <f t="shared" si="28"/>
        <v>1580</v>
      </c>
      <c r="H283">
        <v>9.81</v>
      </c>
      <c r="I283" s="10">
        <v>0</v>
      </c>
      <c r="J283" s="10">
        <v>0</v>
      </c>
      <c r="K283">
        <f t="shared" si="29"/>
        <v>-458.2</v>
      </c>
      <c r="L283">
        <v>1.4999999999999999E-2</v>
      </c>
      <c r="M283">
        <f t="shared" si="30"/>
        <v>365.20543359083308</v>
      </c>
      <c r="N283">
        <v>1.204</v>
      </c>
      <c r="O283">
        <v>1.52</v>
      </c>
      <c r="P283">
        <v>2.52</v>
      </c>
      <c r="Q283">
        <f t="shared" si="31"/>
        <v>8.2222222222222232</v>
      </c>
      <c r="R283">
        <f t="shared" si="32"/>
        <v>155.89028124444448</v>
      </c>
      <c r="S283">
        <f t="shared" si="33"/>
        <v>62.895714835277602</v>
      </c>
      <c r="T283" s="11">
        <f t="shared" si="34"/>
        <v>0.51714254420117145</v>
      </c>
      <c r="U283">
        <v>0.26834999999999998</v>
      </c>
      <c r="V283">
        <f>Table5[[#This Row],[Total force ]]*Table5[[#This Row],[Tyre radius]]</f>
        <v>16.878065076046742</v>
      </c>
      <c r="W283">
        <v>8</v>
      </c>
      <c r="X283">
        <v>0.92</v>
      </c>
      <c r="Y283">
        <f>Table5[[#This Row],[Wheel torque]]/Table5[[#This Row],[Final drive ratio ]]/Table5[[#This Row],[Overall efficiency of enery conversion ]]</f>
        <v>2.293215363593307</v>
      </c>
      <c r="Z283">
        <f>(Table5[[#This Row],[Vehicle speed in m/s]]*60)/(2*3.14*Table5[[#This Row],[Tyre radius]])</f>
        <v>292.73807814286965</v>
      </c>
      <c r="AA283">
        <f>Table5[[#This Row],[Wheel speed]]*Table5[[#This Row],[Final drive ratio ]]</f>
        <v>2341.9046251429572</v>
      </c>
      <c r="AB283" s="11">
        <f>(2*3.14*Table5[[#This Row],[Motor speed]]*Table5[[#This Row],[Motor torque]])/(60*1000)/Table5[[#This Row],[Overall efficiency of enery conversion ]]</f>
        <v>0.61099071857416265</v>
      </c>
      <c r="AC283">
        <v>430</v>
      </c>
      <c r="AD283" s="20">
        <f>Table5[[#This Row],[Total elapsed time]]-B282</f>
        <v>1</v>
      </c>
      <c r="AE283" s="20">
        <f>(Table5[[#This Row],[Motor power]]*1000)*Table5[[#This Row],[Acceleration delT 1 second ]]</f>
        <v>610.99071857416266</v>
      </c>
      <c r="AF283" s="20">
        <f>Table5[[#This Row],[Etotal]]/3600</f>
        <v>0.16971964404837853</v>
      </c>
      <c r="AG283" s="21">
        <f>Table5[[#This Row],[Average energy consumption]]/96</f>
        <v>1.7679129588372762E-3</v>
      </c>
      <c r="AH283" s="20"/>
      <c r="AI283" s="20"/>
    </row>
    <row r="284" spans="2:35">
      <c r="B284" s="14">
        <v>281</v>
      </c>
      <c r="C284" s="7">
        <v>28.6</v>
      </c>
      <c r="D284" s="9">
        <v>-0.25</v>
      </c>
      <c r="E284">
        <v>1500</v>
      </c>
      <c r="F284">
        <v>80</v>
      </c>
      <c r="G284">
        <f t="shared" si="28"/>
        <v>1580</v>
      </c>
      <c r="H284">
        <v>9.81</v>
      </c>
      <c r="I284" s="10">
        <v>0</v>
      </c>
      <c r="J284" s="10">
        <v>0</v>
      </c>
      <c r="K284">
        <f t="shared" si="29"/>
        <v>-395</v>
      </c>
      <c r="L284">
        <v>1.4999999999999999E-2</v>
      </c>
      <c r="M284">
        <f t="shared" si="30"/>
        <v>365.20543359083308</v>
      </c>
      <c r="N284">
        <v>1.204</v>
      </c>
      <c r="O284">
        <v>1.52</v>
      </c>
      <c r="P284">
        <v>2.52</v>
      </c>
      <c r="Q284">
        <f t="shared" si="31"/>
        <v>7.9444444444444455</v>
      </c>
      <c r="R284">
        <f t="shared" si="32"/>
        <v>145.53507857777782</v>
      </c>
      <c r="S284">
        <f t="shared" si="33"/>
        <v>115.74051216861091</v>
      </c>
      <c r="T284" s="11">
        <f t="shared" si="34"/>
        <v>0.91949406889507568</v>
      </c>
      <c r="U284">
        <v>0.26834999999999998</v>
      </c>
      <c r="V284">
        <f>Table5[[#This Row],[Total force ]]*Table5[[#This Row],[Tyre radius]]</f>
        <v>31.058966440446735</v>
      </c>
      <c r="W284">
        <v>8</v>
      </c>
      <c r="X284">
        <v>0.92</v>
      </c>
      <c r="Y284">
        <f>Table5[[#This Row],[Wheel torque]]/Table5[[#This Row],[Final drive ratio ]]/Table5[[#This Row],[Overall efficiency of enery conversion ]]</f>
        <v>4.2199682663650453</v>
      </c>
      <c r="Z284">
        <f>(Table5[[#This Row],[Vehicle speed in m/s]]*60)/(2*3.14*Table5[[#This Row],[Tyre radius]])</f>
        <v>282.84827820561054</v>
      </c>
      <c r="AA284">
        <f>Table5[[#This Row],[Wheel speed]]*Table5[[#This Row],[Final drive ratio ]]</f>
        <v>2262.7862256448843</v>
      </c>
      <c r="AB284" s="11">
        <f>(2*3.14*Table5[[#This Row],[Motor speed]]*Table5[[#This Row],[Motor torque]])/(60*1000)/Table5[[#This Row],[Overall efficiency of enery conversion ]]</f>
        <v>1.0863587770499474</v>
      </c>
      <c r="AC284">
        <v>430</v>
      </c>
      <c r="AD284" s="20">
        <f>Table5[[#This Row],[Total elapsed time]]-B283</f>
        <v>1</v>
      </c>
      <c r="AE284" s="20">
        <f>(Table5[[#This Row],[Motor power]]*1000)*Table5[[#This Row],[Acceleration delT 1 second ]]</f>
        <v>1086.3587770499473</v>
      </c>
      <c r="AF284" s="20">
        <f>Table5[[#This Row],[Etotal]]/3600</f>
        <v>0.30176632695831868</v>
      </c>
      <c r="AG284" s="21">
        <f>Table5[[#This Row],[Average energy consumption]]/96</f>
        <v>3.143399239149153E-3</v>
      </c>
      <c r="AH284" s="20"/>
      <c r="AI284" s="20"/>
    </row>
    <row r="285" spans="2:35">
      <c r="B285" s="14">
        <v>282</v>
      </c>
      <c r="C285" s="7">
        <v>27.8</v>
      </c>
      <c r="D285" s="9">
        <v>-0.19</v>
      </c>
      <c r="E285">
        <v>1500</v>
      </c>
      <c r="F285">
        <v>80</v>
      </c>
      <c r="G285">
        <f t="shared" si="28"/>
        <v>1580</v>
      </c>
      <c r="H285">
        <v>9.81</v>
      </c>
      <c r="I285" s="10">
        <v>0</v>
      </c>
      <c r="J285" s="10">
        <v>0</v>
      </c>
      <c r="K285">
        <f t="shared" si="29"/>
        <v>-300.2</v>
      </c>
      <c r="L285">
        <v>1.4999999999999999E-2</v>
      </c>
      <c r="M285">
        <f t="shared" si="30"/>
        <v>365.20543359083308</v>
      </c>
      <c r="N285">
        <v>1.204</v>
      </c>
      <c r="O285">
        <v>1.52</v>
      </c>
      <c r="P285">
        <v>2.52</v>
      </c>
      <c r="Q285">
        <f t="shared" si="31"/>
        <v>7.7222222222222223</v>
      </c>
      <c r="R285">
        <f t="shared" si="32"/>
        <v>137.50712764444444</v>
      </c>
      <c r="S285">
        <f t="shared" si="33"/>
        <v>202.51256123527753</v>
      </c>
      <c r="T285" s="11">
        <f t="shared" si="34"/>
        <v>1.5638470006501985</v>
      </c>
      <c r="U285">
        <v>0.26834999999999998</v>
      </c>
      <c r="V285">
        <f>Table5[[#This Row],[Total force ]]*Table5[[#This Row],[Tyre radius]]</f>
        <v>54.344245807486722</v>
      </c>
      <c r="W285">
        <v>8</v>
      </c>
      <c r="X285">
        <v>0.92</v>
      </c>
      <c r="Y285">
        <f>Table5[[#This Row],[Wheel torque]]/Table5[[#This Row],[Final drive ratio ]]/Table5[[#This Row],[Overall efficiency of enery conversion ]]</f>
        <v>7.3837290499302606</v>
      </c>
      <c r="Z285">
        <f>(Table5[[#This Row],[Vehicle speed in m/s]]*60)/(2*3.14*Table5[[#This Row],[Tyre radius]])</f>
        <v>274.93643825580324</v>
      </c>
      <c r="AA285">
        <f>Table5[[#This Row],[Wheel speed]]*Table5[[#This Row],[Final drive ratio ]]</f>
        <v>2199.4915060464259</v>
      </c>
      <c r="AB285" s="11">
        <f>(2*3.14*Table5[[#This Row],[Motor speed]]*Table5[[#This Row],[Motor torque]])/(60*1000)/Table5[[#This Row],[Overall efficiency of enery conversion ]]</f>
        <v>1.8476453221292517</v>
      </c>
      <c r="AC285">
        <v>430</v>
      </c>
      <c r="AD285" s="20">
        <f>Table5[[#This Row],[Total elapsed time]]-B284</f>
        <v>1</v>
      </c>
      <c r="AE285" s="20">
        <f>(Table5[[#This Row],[Motor power]]*1000)*Table5[[#This Row],[Acceleration delT 1 second ]]</f>
        <v>1847.6453221292518</v>
      </c>
      <c r="AF285" s="20">
        <f>Table5[[#This Row],[Etotal]]/3600</f>
        <v>0.5132348117025699</v>
      </c>
      <c r="AG285" s="21">
        <f>Table5[[#This Row],[Average energy consumption]]/96</f>
        <v>5.3461959552351035E-3</v>
      </c>
      <c r="AH285" s="20"/>
      <c r="AI285" s="20"/>
    </row>
    <row r="286" spans="2:35">
      <c r="B286" s="14">
        <v>283</v>
      </c>
      <c r="C286" s="7">
        <v>27.2</v>
      </c>
      <c r="D286" s="9">
        <v>-0.19</v>
      </c>
      <c r="E286">
        <v>1500</v>
      </c>
      <c r="F286">
        <v>80</v>
      </c>
      <c r="G286">
        <f t="shared" si="28"/>
        <v>1580</v>
      </c>
      <c r="H286">
        <v>9.81</v>
      </c>
      <c r="I286" s="10">
        <v>0</v>
      </c>
      <c r="J286" s="10">
        <v>0</v>
      </c>
      <c r="K286">
        <f t="shared" si="29"/>
        <v>-300.2</v>
      </c>
      <c r="L286">
        <v>1.4999999999999999E-2</v>
      </c>
      <c r="M286">
        <f t="shared" si="30"/>
        <v>365.20543359083308</v>
      </c>
      <c r="N286">
        <v>1.204</v>
      </c>
      <c r="O286">
        <v>1.52</v>
      </c>
      <c r="P286">
        <v>2.52</v>
      </c>
      <c r="Q286">
        <f t="shared" si="31"/>
        <v>7.5555555555555554</v>
      </c>
      <c r="R286">
        <f t="shared" si="32"/>
        <v>131.63562097777776</v>
      </c>
      <c r="S286">
        <f t="shared" si="33"/>
        <v>196.64105456861085</v>
      </c>
      <c r="T286" s="11">
        <f t="shared" si="34"/>
        <v>1.4857324122961708</v>
      </c>
      <c r="U286">
        <v>0.26834999999999998</v>
      </c>
      <c r="V286">
        <f>Table5[[#This Row],[Total force ]]*Table5[[#This Row],[Tyre radius]]</f>
        <v>52.76862699348672</v>
      </c>
      <c r="W286">
        <v>8</v>
      </c>
      <c r="X286">
        <v>0.92</v>
      </c>
      <c r="Y286">
        <f>Table5[[#This Row],[Wheel torque]]/Table5[[#This Row],[Final drive ratio ]]/Table5[[#This Row],[Overall efficiency of enery conversion ]]</f>
        <v>7.169650406723739</v>
      </c>
      <c r="Z286">
        <f>(Table5[[#This Row],[Vehicle speed in m/s]]*60)/(2*3.14*Table5[[#This Row],[Tyre radius]])</f>
        <v>269.00255829344775</v>
      </c>
      <c r="AA286">
        <f>Table5[[#This Row],[Wheel speed]]*Table5[[#This Row],[Final drive ratio ]]</f>
        <v>2152.020466347582</v>
      </c>
      <c r="AB286" s="11">
        <f>(2*3.14*Table5[[#This Row],[Motor speed]]*Table5[[#This Row],[Motor torque]])/(60*1000)/Table5[[#This Row],[Overall efficiency of enery conversion ]]</f>
        <v>1.7553549294614492</v>
      </c>
      <c r="AC286">
        <v>430</v>
      </c>
      <c r="AD286" s="20">
        <f>Table5[[#This Row],[Total elapsed time]]-B285</f>
        <v>1</v>
      </c>
      <c r="AE286" s="20">
        <f>(Table5[[#This Row],[Motor power]]*1000)*Table5[[#This Row],[Acceleration delT 1 second ]]</f>
        <v>1755.3549294614493</v>
      </c>
      <c r="AF286" s="20">
        <f>Table5[[#This Row],[Etotal]]/3600</f>
        <v>0.48759859151706925</v>
      </c>
      <c r="AG286" s="21">
        <f>Table5[[#This Row],[Average energy consumption]]/96</f>
        <v>5.079151994969471E-3</v>
      </c>
      <c r="AH286" s="20"/>
      <c r="AI286" s="20"/>
    </row>
    <row r="287" spans="2:35">
      <c r="B287" s="14">
        <v>284</v>
      </c>
      <c r="C287" s="7">
        <v>26.4</v>
      </c>
      <c r="D287" s="9">
        <v>-0.19</v>
      </c>
      <c r="E287">
        <v>1500</v>
      </c>
      <c r="F287">
        <v>80</v>
      </c>
      <c r="G287">
        <f t="shared" si="28"/>
        <v>1580</v>
      </c>
      <c r="H287">
        <v>9.81</v>
      </c>
      <c r="I287" s="10">
        <v>0</v>
      </c>
      <c r="J287" s="10">
        <v>0</v>
      </c>
      <c r="K287">
        <f t="shared" si="29"/>
        <v>-300.2</v>
      </c>
      <c r="L287">
        <v>1.4999999999999999E-2</v>
      </c>
      <c r="M287">
        <f t="shared" si="30"/>
        <v>365.20543359083308</v>
      </c>
      <c r="N287">
        <v>1.204</v>
      </c>
      <c r="O287">
        <v>1.52</v>
      </c>
      <c r="P287">
        <v>2.52</v>
      </c>
      <c r="Q287">
        <f t="shared" si="31"/>
        <v>7.333333333333333</v>
      </c>
      <c r="R287">
        <f t="shared" si="32"/>
        <v>124.00622079999999</v>
      </c>
      <c r="S287">
        <f t="shared" si="33"/>
        <v>189.01165439083309</v>
      </c>
      <c r="T287" s="11">
        <f t="shared" si="34"/>
        <v>1.3860854655327759</v>
      </c>
      <c r="U287">
        <v>0.26834999999999998</v>
      </c>
      <c r="V287">
        <f>Table5[[#This Row],[Total force ]]*Table5[[#This Row],[Tyre radius]]</f>
        <v>50.721277455780054</v>
      </c>
      <c r="W287">
        <v>8</v>
      </c>
      <c r="X287">
        <v>0.92</v>
      </c>
      <c r="Y287">
        <f>Table5[[#This Row],[Wheel torque]]/Table5[[#This Row],[Final drive ratio ]]/Table5[[#This Row],[Overall efficiency of enery conversion ]]</f>
        <v>6.8914779151875072</v>
      </c>
      <c r="Z287">
        <f>(Table5[[#This Row],[Vehicle speed in m/s]]*60)/(2*3.14*Table5[[#This Row],[Tyre radius]])</f>
        <v>261.0907183436405</v>
      </c>
      <c r="AA287">
        <f>Table5[[#This Row],[Wheel speed]]*Table5[[#This Row],[Final drive ratio ]]</f>
        <v>2088.725746749124</v>
      </c>
      <c r="AB287" s="11">
        <f>(2*3.14*Table5[[#This Row],[Motor speed]]*Table5[[#This Row],[Motor torque]])/(60*1000)/Table5[[#This Row],[Overall efficiency of enery conversion ]]</f>
        <v>1.6376246048355105</v>
      </c>
      <c r="AC287">
        <v>430</v>
      </c>
      <c r="AD287" s="20">
        <f>Table5[[#This Row],[Total elapsed time]]-B286</f>
        <v>1</v>
      </c>
      <c r="AE287" s="20">
        <f>(Table5[[#This Row],[Motor power]]*1000)*Table5[[#This Row],[Acceleration delT 1 second ]]</f>
        <v>1637.6246048355106</v>
      </c>
      <c r="AF287" s="20">
        <f>Table5[[#This Row],[Etotal]]/3600</f>
        <v>0.45489572356541963</v>
      </c>
      <c r="AG287" s="21">
        <f>Table5[[#This Row],[Average energy consumption]]/96</f>
        <v>4.7384971204731214E-3</v>
      </c>
      <c r="AH287" s="20"/>
      <c r="AI287" s="20"/>
    </row>
    <row r="288" spans="2:35">
      <c r="B288" s="14">
        <v>285</v>
      </c>
      <c r="C288" s="7">
        <v>25.8</v>
      </c>
      <c r="D288" s="9">
        <v>-0.15</v>
      </c>
      <c r="E288">
        <v>1500</v>
      </c>
      <c r="F288">
        <v>80</v>
      </c>
      <c r="G288">
        <f t="shared" si="28"/>
        <v>1580</v>
      </c>
      <c r="H288">
        <v>9.81</v>
      </c>
      <c r="I288" s="10">
        <v>0</v>
      </c>
      <c r="J288" s="10">
        <v>0</v>
      </c>
      <c r="K288">
        <f t="shared" si="29"/>
        <v>-237</v>
      </c>
      <c r="L288">
        <v>1.4999999999999999E-2</v>
      </c>
      <c r="M288">
        <f t="shared" si="30"/>
        <v>365.20543359083308</v>
      </c>
      <c r="N288">
        <v>1.204</v>
      </c>
      <c r="O288">
        <v>1.52</v>
      </c>
      <c r="P288">
        <v>2.52</v>
      </c>
      <c r="Q288">
        <f t="shared" si="31"/>
        <v>7.166666666666667</v>
      </c>
      <c r="R288">
        <f t="shared" si="32"/>
        <v>118.43362720000003</v>
      </c>
      <c r="S288">
        <f t="shared" si="33"/>
        <v>246.63906079083313</v>
      </c>
      <c r="T288" s="11">
        <f t="shared" si="34"/>
        <v>1.7675799356676376</v>
      </c>
      <c r="U288">
        <v>0.26834999999999998</v>
      </c>
      <c r="V288">
        <f>Table5[[#This Row],[Total force ]]*Table5[[#This Row],[Tyre radius]]</f>
        <v>66.185591963220062</v>
      </c>
      <c r="W288">
        <v>8</v>
      </c>
      <c r="X288">
        <v>0.92</v>
      </c>
      <c r="Y288">
        <f>Table5[[#This Row],[Wheel torque]]/Table5[[#This Row],[Final drive ratio ]]/Table5[[#This Row],[Overall efficiency of enery conversion ]]</f>
        <v>8.992607603698378</v>
      </c>
      <c r="Z288">
        <f>(Table5[[#This Row],[Vehicle speed in m/s]]*60)/(2*3.14*Table5[[#This Row],[Tyre radius]])</f>
        <v>255.15683838128501</v>
      </c>
      <c r="AA288">
        <f>Table5[[#This Row],[Wheel speed]]*Table5[[#This Row],[Final drive ratio ]]</f>
        <v>2041.2547070502801</v>
      </c>
      <c r="AB288" s="11">
        <f>(2*3.14*Table5[[#This Row],[Motor speed]]*Table5[[#This Row],[Motor torque]])/(60*1000)/Table5[[#This Row],[Overall efficiency of enery conversion ]]</f>
        <v>2.0883505856186639</v>
      </c>
      <c r="AC288">
        <v>430</v>
      </c>
      <c r="AD288" s="20">
        <f>Table5[[#This Row],[Total elapsed time]]-B287</f>
        <v>1</v>
      </c>
      <c r="AE288" s="20">
        <f>(Table5[[#This Row],[Motor power]]*1000)*Table5[[#This Row],[Acceleration delT 1 second ]]</f>
        <v>2088.3505856186639</v>
      </c>
      <c r="AF288" s="20">
        <f>Table5[[#This Row],[Etotal]]/3600</f>
        <v>0.58009738489407325</v>
      </c>
      <c r="AG288" s="21">
        <f>Table5[[#This Row],[Average energy consumption]]/96</f>
        <v>6.0426810926465964E-3</v>
      </c>
      <c r="AH288" s="20"/>
      <c r="AI288" s="20"/>
    </row>
    <row r="289" spans="2:35">
      <c r="B289" s="14">
        <v>286</v>
      </c>
      <c r="C289" s="7">
        <v>25.3</v>
      </c>
      <c r="D289" s="9">
        <v>-0.13</v>
      </c>
      <c r="E289">
        <v>1500</v>
      </c>
      <c r="F289">
        <v>80</v>
      </c>
      <c r="G289">
        <f t="shared" si="28"/>
        <v>1580</v>
      </c>
      <c r="H289">
        <v>9.81</v>
      </c>
      <c r="I289" s="10">
        <v>0</v>
      </c>
      <c r="J289" s="10">
        <v>0</v>
      </c>
      <c r="K289">
        <f t="shared" si="29"/>
        <v>-205.4</v>
      </c>
      <c r="L289">
        <v>1.4999999999999999E-2</v>
      </c>
      <c r="M289">
        <f t="shared" si="30"/>
        <v>365.20543359083308</v>
      </c>
      <c r="N289">
        <v>1.204</v>
      </c>
      <c r="O289">
        <v>1.52</v>
      </c>
      <c r="P289">
        <v>2.52</v>
      </c>
      <c r="Q289">
        <f t="shared" si="31"/>
        <v>7.0277777777777786</v>
      </c>
      <c r="R289">
        <f t="shared" si="32"/>
        <v>113.88765764444445</v>
      </c>
      <c r="S289">
        <f t="shared" si="33"/>
        <v>273.69309123527751</v>
      </c>
      <c r="T289" s="11">
        <f t="shared" si="34"/>
        <v>1.9234542245145894</v>
      </c>
      <c r="U289">
        <v>0.26834999999999998</v>
      </c>
      <c r="V289">
        <f>Table5[[#This Row],[Total force ]]*Table5[[#This Row],[Tyre radius]]</f>
        <v>73.445541032986711</v>
      </c>
      <c r="W289">
        <v>8</v>
      </c>
      <c r="X289">
        <v>0.92</v>
      </c>
      <c r="Y289">
        <f>Table5[[#This Row],[Wheel torque]]/Table5[[#This Row],[Final drive ratio ]]/Table5[[#This Row],[Overall efficiency of enery conversion ]]</f>
        <v>9.9790137273079758</v>
      </c>
      <c r="Z289">
        <f>(Table5[[#This Row],[Vehicle speed in m/s]]*60)/(2*3.14*Table5[[#This Row],[Tyre radius]])</f>
        <v>250.21193841265551</v>
      </c>
      <c r="AA289">
        <f>Table5[[#This Row],[Wheel speed]]*Table5[[#This Row],[Final drive ratio ]]</f>
        <v>2001.6955073012441</v>
      </c>
      <c r="AB289" s="11">
        <f>(2*3.14*Table5[[#This Row],[Motor speed]]*Table5[[#This Row],[Motor torque]])/(60*1000)/Table5[[#This Row],[Overall efficiency of enery conversion ]]</f>
        <v>2.2725120800030592</v>
      </c>
      <c r="AC289">
        <v>430</v>
      </c>
      <c r="AD289" s="20">
        <f>Table5[[#This Row],[Total elapsed time]]-B288</f>
        <v>1</v>
      </c>
      <c r="AE289" s="20">
        <f>(Table5[[#This Row],[Motor power]]*1000)*Table5[[#This Row],[Acceleration delT 1 second ]]</f>
        <v>2272.5120800030591</v>
      </c>
      <c r="AF289" s="20">
        <f>Table5[[#This Row],[Etotal]]/3600</f>
        <v>0.63125335555640527</v>
      </c>
      <c r="AG289" s="21">
        <f>Table5[[#This Row],[Average energy consumption]]/96</f>
        <v>6.575555787045888E-3</v>
      </c>
      <c r="AH289" s="20"/>
      <c r="AI289" s="20"/>
    </row>
    <row r="290" spans="2:35">
      <c r="B290" s="14">
        <v>287</v>
      </c>
      <c r="C290" s="7">
        <v>24.9</v>
      </c>
      <c r="D290" s="9">
        <v>-0.11</v>
      </c>
      <c r="E290">
        <v>1500</v>
      </c>
      <c r="F290">
        <v>80</v>
      </c>
      <c r="G290">
        <f t="shared" si="28"/>
        <v>1580</v>
      </c>
      <c r="H290">
        <v>9.81</v>
      </c>
      <c r="I290" s="10">
        <v>0</v>
      </c>
      <c r="J290" s="10">
        <v>0</v>
      </c>
      <c r="K290">
        <f t="shared" si="29"/>
        <v>-173.8</v>
      </c>
      <c r="L290">
        <v>1.4999999999999999E-2</v>
      </c>
      <c r="M290">
        <f t="shared" si="30"/>
        <v>365.20543359083308</v>
      </c>
      <c r="N290">
        <v>1.204</v>
      </c>
      <c r="O290">
        <v>1.52</v>
      </c>
      <c r="P290">
        <v>2.52</v>
      </c>
      <c r="Q290">
        <f t="shared" si="31"/>
        <v>6.916666666666667</v>
      </c>
      <c r="R290">
        <f t="shared" si="32"/>
        <v>110.3149348</v>
      </c>
      <c r="S290">
        <f t="shared" si="33"/>
        <v>301.72036839083307</v>
      </c>
      <c r="T290" s="11">
        <f t="shared" si="34"/>
        <v>2.0868992147032621</v>
      </c>
      <c r="U290">
        <v>0.26834999999999998</v>
      </c>
      <c r="V290">
        <f>Table5[[#This Row],[Total force ]]*Table5[[#This Row],[Tyre radius]]</f>
        <v>80.966660857680054</v>
      </c>
      <c r="W290">
        <v>8</v>
      </c>
      <c r="X290">
        <v>0.92</v>
      </c>
      <c r="Y290">
        <f>Table5[[#This Row],[Wheel torque]]/Table5[[#This Row],[Final drive ratio ]]/Table5[[#This Row],[Overall efficiency of enery conversion ]]</f>
        <v>11.000905007836963</v>
      </c>
      <c r="Z290">
        <f>(Table5[[#This Row],[Vehicle speed in m/s]]*60)/(2*3.14*Table5[[#This Row],[Tyre radius]])</f>
        <v>246.25601843775181</v>
      </c>
      <c r="AA290">
        <f>Table5[[#This Row],[Wheel speed]]*Table5[[#This Row],[Final drive ratio ]]</f>
        <v>1970.0481475020144</v>
      </c>
      <c r="AB290" s="11">
        <f>(2*3.14*Table5[[#This Row],[Motor speed]]*Table5[[#This Row],[Motor torque]])/(60*1000)/Table5[[#This Row],[Overall efficiency of enery conversion ]]</f>
        <v>2.4656181648195439</v>
      </c>
      <c r="AC290">
        <v>430</v>
      </c>
      <c r="AD290" s="20">
        <f>Table5[[#This Row],[Total elapsed time]]-B289</f>
        <v>1</v>
      </c>
      <c r="AE290" s="20">
        <f>(Table5[[#This Row],[Motor power]]*1000)*Table5[[#This Row],[Acceleration delT 1 second ]]</f>
        <v>2465.6181648195438</v>
      </c>
      <c r="AF290" s="20">
        <f>Table5[[#This Row],[Etotal]]/3600</f>
        <v>0.68489393467209547</v>
      </c>
      <c r="AG290" s="21">
        <f>Table5[[#This Row],[Average energy consumption]]/96</f>
        <v>7.1343118195009948E-3</v>
      </c>
      <c r="AH290" s="20"/>
      <c r="AI290" s="20"/>
    </row>
    <row r="291" spans="2:35">
      <c r="B291" s="14">
        <v>288</v>
      </c>
      <c r="C291" s="7">
        <v>24.5</v>
      </c>
      <c r="D291" s="9">
        <v>-0.1</v>
      </c>
      <c r="E291">
        <v>1500</v>
      </c>
      <c r="F291">
        <v>80</v>
      </c>
      <c r="G291">
        <f t="shared" si="28"/>
        <v>1580</v>
      </c>
      <c r="H291">
        <v>9.81</v>
      </c>
      <c r="I291" s="10">
        <v>0</v>
      </c>
      <c r="J291" s="10">
        <v>0</v>
      </c>
      <c r="K291">
        <f t="shared" si="29"/>
        <v>-158</v>
      </c>
      <c r="L291">
        <v>1.4999999999999999E-2</v>
      </c>
      <c r="M291">
        <f t="shared" si="30"/>
        <v>365.20543359083308</v>
      </c>
      <c r="N291">
        <v>1.204</v>
      </c>
      <c r="O291">
        <v>1.52</v>
      </c>
      <c r="P291">
        <v>2.52</v>
      </c>
      <c r="Q291">
        <f t="shared" si="31"/>
        <v>6.8055555555555562</v>
      </c>
      <c r="R291">
        <f t="shared" si="32"/>
        <v>106.7991477777778</v>
      </c>
      <c r="S291">
        <f t="shared" si="33"/>
        <v>314.0045813686109</v>
      </c>
      <c r="T291" s="11">
        <f t="shared" si="34"/>
        <v>2.1369756232030466</v>
      </c>
      <c r="U291">
        <v>0.26834999999999998</v>
      </c>
      <c r="V291">
        <f>Table5[[#This Row],[Total force ]]*Table5[[#This Row],[Tyre radius]]</f>
        <v>84.263129410266728</v>
      </c>
      <c r="W291">
        <v>8</v>
      </c>
      <c r="X291">
        <v>0.92</v>
      </c>
      <c r="Y291">
        <f>Table5[[#This Row],[Wheel torque]]/Table5[[#This Row],[Final drive ratio ]]/Table5[[#This Row],[Overall efficiency of enery conversion ]]</f>
        <v>11.448794756829718</v>
      </c>
      <c r="Z291">
        <f>(Table5[[#This Row],[Vehicle speed in m/s]]*60)/(2*3.14*Table5[[#This Row],[Tyre radius]])</f>
        <v>242.30009846284818</v>
      </c>
      <c r="AA291">
        <f>Table5[[#This Row],[Wheel speed]]*Table5[[#This Row],[Final drive ratio ]]</f>
        <v>1938.4007877027855</v>
      </c>
      <c r="AB291" s="11">
        <f>(2*3.14*Table5[[#This Row],[Motor speed]]*Table5[[#This Row],[Motor torque]])/(60*1000)/Table5[[#This Row],[Overall efficiency of enery conversion ]]</f>
        <v>2.5247821635196677</v>
      </c>
      <c r="AC291">
        <v>430</v>
      </c>
      <c r="AD291" s="20">
        <f>Table5[[#This Row],[Total elapsed time]]-B290</f>
        <v>1</v>
      </c>
      <c r="AE291" s="20">
        <f>(Table5[[#This Row],[Motor power]]*1000)*Table5[[#This Row],[Acceleration delT 1 second ]]</f>
        <v>2524.7821635196678</v>
      </c>
      <c r="AF291" s="20">
        <f>Table5[[#This Row],[Etotal]]/3600</f>
        <v>0.70132837875546328</v>
      </c>
      <c r="AG291" s="21">
        <f>Table5[[#This Row],[Average energy consumption]]/96</f>
        <v>7.3055039453694091E-3</v>
      </c>
      <c r="AH291" s="20"/>
      <c r="AI291" s="20"/>
    </row>
    <row r="292" spans="2:35">
      <c r="B292" s="14">
        <v>289</v>
      </c>
      <c r="C292" s="7">
        <v>24.2</v>
      </c>
      <c r="D292" s="9">
        <v>-7.0000000000000007E-2</v>
      </c>
      <c r="E292">
        <v>1500</v>
      </c>
      <c r="F292">
        <v>80</v>
      </c>
      <c r="G292">
        <f t="shared" si="28"/>
        <v>1580</v>
      </c>
      <c r="H292">
        <v>9.81</v>
      </c>
      <c r="I292" s="10">
        <v>0</v>
      </c>
      <c r="J292" s="10">
        <v>0</v>
      </c>
      <c r="K292">
        <f t="shared" si="29"/>
        <v>-110.60000000000001</v>
      </c>
      <c r="L292">
        <v>1.4999999999999999E-2</v>
      </c>
      <c r="M292">
        <f t="shared" si="30"/>
        <v>365.20543359083308</v>
      </c>
      <c r="N292">
        <v>1.204</v>
      </c>
      <c r="O292">
        <v>1.52</v>
      </c>
      <c r="P292">
        <v>2.52</v>
      </c>
      <c r="Q292">
        <f t="shared" si="31"/>
        <v>6.7222222222222223</v>
      </c>
      <c r="R292">
        <f t="shared" si="32"/>
        <v>104.19967164444445</v>
      </c>
      <c r="S292">
        <f t="shared" si="33"/>
        <v>358.80510523527749</v>
      </c>
      <c r="T292" s="11">
        <f t="shared" si="34"/>
        <v>2.4119676518593653</v>
      </c>
      <c r="U292">
        <v>0.26834999999999998</v>
      </c>
      <c r="V292">
        <f>Table5[[#This Row],[Total force ]]*Table5[[#This Row],[Tyre radius]]</f>
        <v>96.285349989886711</v>
      </c>
      <c r="W292">
        <v>8</v>
      </c>
      <c r="X292">
        <v>0.92</v>
      </c>
      <c r="Y292">
        <f>Table5[[#This Row],[Wheel torque]]/Table5[[#This Row],[Final drive ratio ]]/Table5[[#This Row],[Overall efficiency of enery conversion ]]</f>
        <v>13.08224863993026</v>
      </c>
      <c r="Z292">
        <f>(Table5[[#This Row],[Vehicle speed in m/s]]*60)/(2*3.14*Table5[[#This Row],[Tyre radius]])</f>
        <v>239.33315848167044</v>
      </c>
      <c r="AA292">
        <f>Table5[[#This Row],[Wheel speed]]*Table5[[#This Row],[Final drive ratio ]]</f>
        <v>1914.6652678533635</v>
      </c>
      <c r="AB292" s="11">
        <f>(2*3.14*Table5[[#This Row],[Motor speed]]*Table5[[#This Row],[Motor torque]])/(60*1000)/Table5[[#This Row],[Overall efficiency of enery conversion ]]</f>
        <v>2.8496782276221233</v>
      </c>
      <c r="AC292">
        <v>430</v>
      </c>
      <c r="AD292" s="20">
        <f>Table5[[#This Row],[Total elapsed time]]-B291</f>
        <v>1</v>
      </c>
      <c r="AE292" s="20">
        <f>(Table5[[#This Row],[Motor power]]*1000)*Table5[[#This Row],[Acceleration delT 1 second ]]</f>
        <v>2849.6782276221234</v>
      </c>
      <c r="AF292" s="20">
        <f>Table5[[#This Row],[Etotal]]/3600</f>
        <v>0.79157728545058981</v>
      </c>
      <c r="AG292" s="21">
        <f>Table5[[#This Row],[Average energy consumption]]/96</f>
        <v>8.2455967234436444E-3</v>
      </c>
      <c r="AH292" s="20"/>
      <c r="AI292" s="20"/>
    </row>
    <row r="293" spans="2:35">
      <c r="B293" s="14">
        <v>290</v>
      </c>
      <c r="C293" s="7">
        <v>24</v>
      </c>
      <c r="D293" s="9">
        <v>-0.06</v>
      </c>
      <c r="E293">
        <v>1500</v>
      </c>
      <c r="F293">
        <v>80</v>
      </c>
      <c r="G293">
        <f t="shared" si="28"/>
        <v>1580</v>
      </c>
      <c r="H293">
        <v>9.81</v>
      </c>
      <c r="I293" s="10">
        <v>0</v>
      </c>
      <c r="J293" s="10">
        <v>0</v>
      </c>
      <c r="K293">
        <f t="shared" si="29"/>
        <v>-94.8</v>
      </c>
      <c r="L293">
        <v>1.4999999999999999E-2</v>
      </c>
      <c r="M293">
        <f t="shared" si="30"/>
        <v>365.20543359083308</v>
      </c>
      <c r="N293">
        <v>1.204</v>
      </c>
      <c r="O293">
        <v>1.52</v>
      </c>
      <c r="P293">
        <v>2.52</v>
      </c>
      <c r="Q293">
        <f t="shared" si="31"/>
        <v>6.666666666666667</v>
      </c>
      <c r="R293">
        <f t="shared" si="32"/>
        <v>102.48448</v>
      </c>
      <c r="S293">
        <f t="shared" si="33"/>
        <v>372.88991359083309</v>
      </c>
      <c r="T293" s="11">
        <f t="shared" si="34"/>
        <v>2.485932757272221</v>
      </c>
      <c r="U293">
        <v>0.26834999999999998</v>
      </c>
      <c r="V293">
        <f>Table5[[#This Row],[Total force ]]*Table5[[#This Row],[Tyre radius]]</f>
        <v>100.06500831210005</v>
      </c>
      <c r="W293">
        <v>8</v>
      </c>
      <c r="X293">
        <v>0.92</v>
      </c>
      <c r="Y293">
        <f>Table5[[#This Row],[Wheel torque]]/Table5[[#This Row],[Final drive ratio ]]/Table5[[#This Row],[Overall efficiency of enery conversion ]]</f>
        <v>13.59578917283968</v>
      </c>
      <c r="Z293">
        <f>(Table5[[#This Row],[Vehicle speed in m/s]]*60)/(2*3.14*Table5[[#This Row],[Tyre radius]])</f>
        <v>237.35519849421863</v>
      </c>
      <c r="AA293">
        <f>Table5[[#This Row],[Wheel speed]]*Table5[[#This Row],[Final drive ratio ]]</f>
        <v>1898.841587953749</v>
      </c>
      <c r="AB293" s="11">
        <f>(2*3.14*Table5[[#This Row],[Motor speed]]*Table5[[#This Row],[Motor torque]])/(60*1000)/Table5[[#This Row],[Overall efficiency of enery conversion ]]</f>
        <v>2.9370661120891071</v>
      </c>
      <c r="AC293">
        <v>430</v>
      </c>
      <c r="AD293" s="20">
        <f>Table5[[#This Row],[Total elapsed time]]-B292</f>
        <v>1</v>
      </c>
      <c r="AE293" s="20">
        <f>(Table5[[#This Row],[Motor power]]*1000)*Table5[[#This Row],[Acceleration delT 1 second ]]</f>
        <v>2937.0661120891073</v>
      </c>
      <c r="AF293" s="20">
        <f>Table5[[#This Row],[Etotal]]/3600</f>
        <v>0.81585169780252975</v>
      </c>
      <c r="AG293" s="21">
        <f>Table5[[#This Row],[Average energy consumption]]/96</f>
        <v>8.4984551854430188E-3</v>
      </c>
      <c r="AH293" s="20"/>
      <c r="AI293" s="20"/>
    </row>
    <row r="294" spans="2:35">
      <c r="B294" s="14">
        <v>291</v>
      </c>
      <c r="C294" s="7">
        <v>23.8</v>
      </c>
      <c r="D294" s="9">
        <v>-0.06</v>
      </c>
      <c r="E294">
        <v>1500</v>
      </c>
      <c r="F294">
        <v>80</v>
      </c>
      <c r="G294">
        <f t="shared" si="28"/>
        <v>1580</v>
      </c>
      <c r="H294">
        <v>9.81</v>
      </c>
      <c r="I294" s="10">
        <v>0</v>
      </c>
      <c r="J294" s="10">
        <v>0</v>
      </c>
      <c r="K294">
        <f t="shared" si="29"/>
        <v>-94.8</v>
      </c>
      <c r="L294">
        <v>1.4999999999999999E-2</v>
      </c>
      <c r="M294">
        <f t="shared" si="30"/>
        <v>365.20543359083308</v>
      </c>
      <c r="N294">
        <v>1.204</v>
      </c>
      <c r="O294">
        <v>1.52</v>
      </c>
      <c r="P294">
        <v>2.52</v>
      </c>
      <c r="Q294">
        <f t="shared" si="31"/>
        <v>6.6111111111111116</v>
      </c>
      <c r="R294">
        <f t="shared" si="32"/>
        <v>100.78352231111111</v>
      </c>
      <c r="S294">
        <f t="shared" si="33"/>
        <v>371.18895590194421</v>
      </c>
      <c r="T294" s="11">
        <f t="shared" si="34"/>
        <v>2.4539714306850762</v>
      </c>
      <c r="U294">
        <v>0.26834999999999998</v>
      </c>
      <c r="V294">
        <f>Table5[[#This Row],[Total force ]]*Table5[[#This Row],[Tyre radius]]</f>
        <v>99.608556316286723</v>
      </c>
      <c r="W294">
        <v>8</v>
      </c>
      <c r="X294">
        <v>0.92</v>
      </c>
      <c r="Y294">
        <f>Table5[[#This Row],[Wheel torque]]/Table5[[#This Row],[Final drive ratio ]]/Table5[[#This Row],[Overall efficiency of enery conversion ]]</f>
        <v>13.533771238625913</v>
      </c>
      <c r="Z294">
        <f>(Table5[[#This Row],[Vehicle speed in m/s]]*60)/(2*3.14*Table5[[#This Row],[Tyre radius]])</f>
        <v>235.37723850676682</v>
      </c>
      <c r="AA294">
        <f>Table5[[#This Row],[Wheel speed]]*Table5[[#This Row],[Final drive ratio ]]</f>
        <v>1883.0179080541345</v>
      </c>
      <c r="AB294" s="11">
        <f>(2*3.14*Table5[[#This Row],[Motor speed]]*Table5[[#This Row],[Motor torque]])/(60*1000)/Table5[[#This Row],[Overall efficiency of enery conversion ]]</f>
        <v>2.8993046203746169</v>
      </c>
      <c r="AC294">
        <v>430</v>
      </c>
      <c r="AD294" s="20">
        <f>Table5[[#This Row],[Total elapsed time]]-B293</f>
        <v>1</v>
      </c>
      <c r="AE294" s="20">
        <f>(Table5[[#This Row],[Motor power]]*1000)*Table5[[#This Row],[Acceleration delT 1 second ]]</f>
        <v>2899.3046203746171</v>
      </c>
      <c r="AF294" s="20">
        <f>Table5[[#This Row],[Etotal]]/3600</f>
        <v>0.80536239454850478</v>
      </c>
      <c r="AG294" s="21">
        <f>Table5[[#This Row],[Average energy consumption]]/96</f>
        <v>8.3891916098802581E-3</v>
      </c>
      <c r="AH294" s="20"/>
      <c r="AI294" s="20"/>
    </row>
    <row r="295" spans="2:35">
      <c r="B295" s="14">
        <v>292</v>
      </c>
      <c r="C295" s="7">
        <v>23.6</v>
      </c>
      <c r="D295" s="9">
        <v>-0.04</v>
      </c>
      <c r="E295">
        <v>1500</v>
      </c>
      <c r="F295">
        <v>80</v>
      </c>
      <c r="G295">
        <f t="shared" si="28"/>
        <v>1580</v>
      </c>
      <c r="H295">
        <v>9.81</v>
      </c>
      <c r="I295" s="10">
        <v>0</v>
      </c>
      <c r="J295" s="10">
        <v>0</v>
      </c>
      <c r="K295">
        <f t="shared" si="29"/>
        <v>-63.2</v>
      </c>
      <c r="L295">
        <v>1.4999999999999999E-2</v>
      </c>
      <c r="M295">
        <f t="shared" si="30"/>
        <v>365.20543359083308</v>
      </c>
      <c r="N295">
        <v>1.204</v>
      </c>
      <c r="O295">
        <v>1.52</v>
      </c>
      <c r="P295">
        <v>2.52</v>
      </c>
      <c r="Q295">
        <f t="shared" si="31"/>
        <v>6.5555555555555562</v>
      </c>
      <c r="R295">
        <f t="shared" si="32"/>
        <v>99.096798577777804</v>
      </c>
      <c r="S295">
        <f t="shared" si="33"/>
        <v>401.1022321686109</v>
      </c>
      <c r="T295" s="11">
        <f t="shared" si="34"/>
        <v>2.6294479664386716</v>
      </c>
      <c r="U295">
        <v>0.26834999999999998</v>
      </c>
      <c r="V295">
        <f>Table5[[#This Row],[Total force ]]*Table5[[#This Row],[Tyre radius]]</f>
        <v>107.63578400244673</v>
      </c>
      <c r="W295">
        <v>8</v>
      </c>
      <c r="X295">
        <v>0.92</v>
      </c>
      <c r="Y295">
        <f>Table5[[#This Row],[Wheel torque]]/Table5[[#This Row],[Final drive ratio ]]/Table5[[#This Row],[Overall efficiency of enery conversion ]]</f>
        <v>14.624427174245479</v>
      </c>
      <c r="Z295">
        <f>(Table5[[#This Row],[Vehicle speed in m/s]]*60)/(2*3.14*Table5[[#This Row],[Tyre radius]])</f>
        <v>233.399278519315</v>
      </c>
      <c r="AA295">
        <f>Table5[[#This Row],[Wheel speed]]*Table5[[#This Row],[Final drive ratio ]]</f>
        <v>1867.19422815452</v>
      </c>
      <c r="AB295" s="11">
        <f>(2*3.14*Table5[[#This Row],[Motor speed]]*Table5[[#This Row],[Motor torque]])/(60*1000)/Table5[[#This Row],[Overall efficiency of enery conversion ]]</f>
        <v>3.1066256692328347</v>
      </c>
      <c r="AC295">
        <v>430</v>
      </c>
      <c r="AD295" s="20">
        <f>Table5[[#This Row],[Total elapsed time]]-B294</f>
        <v>1</v>
      </c>
      <c r="AE295" s="20">
        <f>(Table5[[#This Row],[Motor power]]*1000)*Table5[[#This Row],[Acceleration delT 1 second ]]</f>
        <v>3106.6256692328348</v>
      </c>
      <c r="AF295" s="20">
        <f>Table5[[#This Row],[Etotal]]/3600</f>
        <v>0.86295157478689855</v>
      </c>
      <c r="AG295" s="21">
        <f>Table5[[#This Row],[Average energy consumption]]/96</f>
        <v>8.9890789040301938E-3</v>
      </c>
      <c r="AH295" s="20"/>
      <c r="AI295" s="20"/>
    </row>
    <row r="296" spans="2:35">
      <c r="B296" s="14">
        <v>293</v>
      </c>
      <c r="C296" s="7">
        <v>23.5</v>
      </c>
      <c r="D296" s="9">
        <v>-0.03</v>
      </c>
      <c r="E296">
        <v>1500</v>
      </c>
      <c r="F296">
        <v>80</v>
      </c>
      <c r="G296">
        <f t="shared" si="28"/>
        <v>1580</v>
      </c>
      <c r="H296">
        <v>9.81</v>
      </c>
      <c r="I296" s="10">
        <v>0</v>
      </c>
      <c r="J296" s="10">
        <v>0</v>
      </c>
      <c r="K296">
        <f t="shared" si="29"/>
        <v>-47.4</v>
      </c>
      <c r="L296">
        <v>1.4999999999999999E-2</v>
      </c>
      <c r="M296">
        <f t="shared" si="30"/>
        <v>365.20543359083308</v>
      </c>
      <c r="N296">
        <v>1.204</v>
      </c>
      <c r="O296">
        <v>1.52</v>
      </c>
      <c r="P296">
        <v>2.52</v>
      </c>
      <c r="Q296">
        <f t="shared" si="31"/>
        <v>6.5277777777777777</v>
      </c>
      <c r="R296">
        <f t="shared" si="32"/>
        <v>98.258774444444427</v>
      </c>
      <c r="S296">
        <f t="shared" si="33"/>
        <v>416.06420803527755</v>
      </c>
      <c r="T296" s="11">
        <f t="shared" si="34"/>
        <v>2.7159746913413949</v>
      </c>
      <c r="U296">
        <v>0.26834999999999998</v>
      </c>
      <c r="V296">
        <f>Table5[[#This Row],[Total force ]]*Table5[[#This Row],[Tyre radius]]</f>
        <v>111.65083022626672</v>
      </c>
      <c r="W296">
        <v>8</v>
      </c>
      <c r="X296">
        <v>0.92</v>
      </c>
      <c r="Y296">
        <f>Table5[[#This Row],[Wheel torque]]/Table5[[#This Row],[Final drive ratio ]]/Table5[[#This Row],[Overall efficiency of enery conversion ]]</f>
        <v>15.169949759003631</v>
      </c>
      <c r="Z296">
        <f>(Table5[[#This Row],[Vehicle speed in m/s]]*60)/(2*3.14*Table5[[#This Row],[Tyre radius]])</f>
        <v>232.41029852558907</v>
      </c>
      <c r="AA296">
        <f>Table5[[#This Row],[Wheel speed]]*Table5[[#This Row],[Final drive ratio ]]</f>
        <v>1859.2823882047126</v>
      </c>
      <c r="AB296" s="11">
        <f>(2*3.14*Table5[[#This Row],[Motor speed]]*Table5[[#This Row],[Motor torque]])/(60*1000)/Table5[[#This Row],[Overall efficiency of enery conversion ]]</f>
        <v>3.2088547865564689</v>
      </c>
      <c r="AC296">
        <v>430</v>
      </c>
      <c r="AD296" s="20">
        <f>Table5[[#This Row],[Total elapsed time]]-B295</f>
        <v>1</v>
      </c>
      <c r="AE296" s="20">
        <f>(Table5[[#This Row],[Motor power]]*1000)*Table5[[#This Row],[Acceleration delT 1 second ]]</f>
        <v>3208.8547865564688</v>
      </c>
      <c r="AF296" s="20">
        <f>Table5[[#This Row],[Etotal]]/3600</f>
        <v>0.89134855182124129</v>
      </c>
      <c r="AG296" s="21">
        <f>Table5[[#This Row],[Average energy consumption]]/96</f>
        <v>9.2848807481379306E-3</v>
      </c>
      <c r="AH296" s="20"/>
      <c r="AI296" s="20"/>
    </row>
    <row r="297" spans="2:35">
      <c r="B297" s="14">
        <v>294</v>
      </c>
      <c r="C297" s="7">
        <v>23.4</v>
      </c>
      <c r="D297" s="9">
        <v>-0.03</v>
      </c>
      <c r="E297">
        <v>1500</v>
      </c>
      <c r="F297">
        <v>80</v>
      </c>
      <c r="G297">
        <f t="shared" si="28"/>
        <v>1580</v>
      </c>
      <c r="H297">
        <v>9.81</v>
      </c>
      <c r="I297" s="10">
        <v>0</v>
      </c>
      <c r="J297" s="10">
        <v>0</v>
      </c>
      <c r="K297">
        <f t="shared" si="29"/>
        <v>-47.4</v>
      </c>
      <c r="L297">
        <v>1.4999999999999999E-2</v>
      </c>
      <c r="M297">
        <f t="shared" si="30"/>
        <v>365.20543359083308</v>
      </c>
      <c r="N297">
        <v>1.204</v>
      </c>
      <c r="O297">
        <v>1.52</v>
      </c>
      <c r="P297">
        <v>2.52</v>
      </c>
      <c r="Q297">
        <f t="shared" si="31"/>
        <v>6.5</v>
      </c>
      <c r="R297">
        <f t="shared" si="32"/>
        <v>97.424308799999977</v>
      </c>
      <c r="S297">
        <f t="shared" si="33"/>
        <v>415.22974239083305</v>
      </c>
      <c r="T297" s="11">
        <f t="shared" si="34"/>
        <v>2.6989933255404148</v>
      </c>
      <c r="U297">
        <v>0.26834999999999998</v>
      </c>
      <c r="V297">
        <f>Table5[[#This Row],[Total force ]]*Table5[[#This Row],[Tyre radius]]</f>
        <v>111.42690137058004</v>
      </c>
      <c r="W297">
        <v>8</v>
      </c>
      <c r="X297">
        <v>0.92</v>
      </c>
      <c r="Y297">
        <f>Table5[[#This Row],[Wheel torque]]/Table5[[#This Row],[Final drive ratio ]]/Table5[[#This Row],[Overall efficiency of enery conversion ]]</f>
        <v>15.139524642741852</v>
      </c>
      <c r="Z297">
        <f>(Table5[[#This Row],[Vehicle speed in m/s]]*60)/(2*3.14*Table5[[#This Row],[Tyre radius]])</f>
        <v>231.42131853186316</v>
      </c>
      <c r="AA297">
        <f>Table5[[#This Row],[Wheel speed]]*Table5[[#This Row],[Final drive ratio ]]</f>
        <v>1851.3705482549053</v>
      </c>
      <c r="AB297" s="11">
        <f>(2*3.14*Table5[[#This Row],[Motor speed]]*Table5[[#This Row],[Motor torque]])/(60*1000)/Table5[[#This Row],[Overall efficiency of enery conversion ]]</f>
        <v>3.1887917362244971</v>
      </c>
      <c r="AC297">
        <v>430</v>
      </c>
      <c r="AD297" s="20">
        <f>Table5[[#This Row],[Total elapsed time]]-B296</f>
        <v>1</v>
      </c>
      <c r="AE297" s="20">
        <f>(Table5[[#This Row],[Motor power]]*1000)*Table5[[#This Row],[Acceleration delT 1 second ]]</f>
        <v>3188.7917362244971</v>
      </c>
      <c r="AF297" s="20">
        <f>Table5[[#This Row],[Etotal]]/3600</f>
        <v>0.88577548228458247</v>
      </c>
      <c r="AG297" s="21">
        <f>Table5[[#This Row],[Average energy consumption]]/96</f>
        <v>9.2268279404644007E-3</v>
      </c>
      <c r="AH297" s="20"/>
      <c r="AI297" s="20"/>
    </row>
    <row r="298" spans="2:35">
      <c r="B298" s="14">
        <v>295</v>
      </c>
      <c r="C298" s="7">
        <v>23.3</v>
      </c>
      <c r="D298" s="9">
        <v>-0.01</v>
      </c>
      <c r="E298">
        <v>1500</v>
      </c>
      <c r="F298">
        <v>80</v>
      </c>
      <c r="G298">
        <f t="shared" si="28"/>
        <v>1580</v>
      </c>
      <c r="H298">
        <v>9.81</v>
      </c>
      <c r="I298" s="10">
        <v>0</v>
      </c>
      <c r="J298" s="10">
        <v>0</v>
      </c>
      <c r="K298">
        <f t="shared" si="29"/>
        <v>-15.8</v>
      </c>
      <c r="L298">
        <v>1.4999999999999999E-2</v>
      </c>
      <c r="M298">
        <f t="shared" si="30"/>
        <v>365.20543359083308</v>
      </c>
      <c r="N298">
        <v>1.204</v>
      </c>
      <c r="O298">
        <v>1.52</v>
      </c>
      <c r="P298">
        <v>2.52</v>
      </c>
      <c r="Q298">
        <f t="shared" si="31"/>
        <v>6.4722222222222223</v>
      </c>
      <c r="R298">
        <f t="shared" si="32"/>
        <v>96.593401644444441</v>
      </c>
      <c r="S298">
        <f t="shared" si="33"/>
        <v>445.99883523527751</v>
      </c>
      <c r="T298" s="11">
        <f t="shared" si="34"/>
        <v>2.8866035724949906</v>
      </c>
      <c r="U298">
        <v>0.26834999999999998</v>
      </c>
      <c r="V298">
        <f>Table5[[#This Row],[Total force ]]*Table5[[#This Row],[Tyre radius]]</f>
        <v>119.68378743538671</v>
      </c>
      <c r="W298">
        <v>8</v>
      </c>
      <c r="X298">
        <v>0.92</v>
      </c>
      <c r="Y298">
        <f>Table5[[#This Row],[Wheel torque]]/Table5[[#This Row],[Final drive ratio ]]/Table5[[#This Row],[Overall efficiency of enery conversion ]]</f>
        <v>16.261384162416672</v>
      </c>
      <c r="Z298">
        <f>(Table5[[#This Row],[Vehicle speed in m/s]]*60)/(2*3.14*Table5[[#This Row],[Tyre radius]])</f>
        <v>230.43233853813723</v>
      </c>
      <c r="AA298">
        <f>Table5[[#This Row],[Wheel speed]]*Table5[[#This Row],[Final drive ratio ]]</f>
        <v>1843.4587083050978</v>
      </c>
      <c r="AB298" s="11">
        <f>(2*3.14*Table5[[#This Row],[Motor speed]]*Table5[[#This Row],[Motor torque]])/(60*1000)/Table5[[#This Row],[Overall efficiency of enery conversion ]]</f>
        <v>3.4104484552161982</v>
      </c>
      <c r="AC298">
        <v>430</v>
      </c>
      <c r="AD298" s="20">
        <f>Table5[[#This Row],[Total elapsed time]]-B297</f>
        <v>1</v>
      </c>
      <c r="AE298" s="20">
        <f>(Table5[[#This Row],[Motor power]]*1000)*Table5[[#This Row],[Acceleration delT 1 second ]]</f>
        <v>3410.448455216198</v>
      </c>
      <c r="AF298" s="20">
        <f>Table5[[#This Row],[Etotal]]/3600</f>
        <v>0.94734679311561054</v>
      </c>
      <c r="AG298" s="21">
        <f>Table5[[#This Row],[Average energy consumption]]/96</f>
        <v>9.8681957616209431E-3</v>
      </c>
      <c r="AH298" s="20"/>
      <c r="AI298" s="20"/>
    </row>
    <row r="299" spans="2:35">
      <c r="B299" s="14">
        <v>296</v>
      </c>
      <c r="C299" s="7">
        <v>23.3</v>
      </c>
      <c r="D299" s="9">
        <v>-0.01</v>
      </c>
      <c r="E299">
        <v>1500</v>
      </c>
      <c r="F299">
        <v>80</v>
      </c>
      <c r="G299">
        <f t="shared" si="28"/>
        <v>1580</v>
      </c>
      <c r="H299">
        <v>9.81</v>
      </c>
      <c r="I299" s="10">
        <v>0</v>
      </c>
      <c r="J299" s="10">
        <v>0</v>
      </c>
      <c r="K299">
        <f t="shared" si="29"/>
        <v>-15.8</v>
      </c>
      <c r="L299">
        <v>1.4999999999999999E-2</v>
      </c>
      <c r="M299">
        <f t="shared" si="30"/>
        <v>365.20543359083308</v>
      </c>
      <c r="N299">
        <v>1.204</v>
      </c>
      <c r="O299">
        <v>1.52</v>
      </c>
      <c r="P299">
        <v>2.52</v>
      </c>
      <c r="Q299">
        <f t="shared" si="31"/>
        <v>6.4722222222222223</v>
      </c>
      <c r="R299">
        <f t="shared" si="32"/>
        <v>96.593401644444441</v>
      </c>
      <c r="S299">
        <f t="shared" si="33"/>
        <v>445.99883523527751</v>
      </c>
      <c r="T299" s="11">
        <f t="shared" si="34"/>
        <v>2.8866035724949906</v>
      </c>
      <c r="U299">
        <v>0.26834999999999998</v>
      </c>
      <c r="V299">
        <f>Table5[[#This Row],[Total force ]]*Table5[[#This Row],[Tyre radius]]</f>
        <v>119.68378743538671</v>
      </c>
      <c r="W299">
        <v>8</v>
      </c>
      <c r="X299">
        <v>0.92</v>
      </c>
      <c r="Y299">
        <f>Table5[[#This Row],[Wheel torque]]/Table5[[#This Row],[Final drive ratio ]]/Table5[[#This Row],[Overall efficiency of enery conversion ]]</f>
        <v>16.261384162416672</v>
      </c>
      <c r="Z299">
        <f>(Table5[[#This Row],[Vehicle speed in m/s]]*60)/(2*3.14*Table5[[#This Row],[Tyre radius]])</f>
        <v>230.43233853813723</v>
      </c>
      <c r="AA299">
        <f>Table5[[#This Row],[Wheel speed]]*Table5[[#This Row],[Final drive ratio ]]</f>
        <v>1843.4587083050978</v>
      </c>
      <c r="AB299" s="11">
        <f>(2*3.14*Table5[[#This Row],[Motor speed]]*Table5[[#This Row],[Motor torque]])/(60*1000)/Table5[[#This Row],[Overall efficiency of enery conversion ]]</f>
        <v>3.4104484552161982</v>
      </c>
      <c r="AC299">
        <v>430</v>
      </c>
      <c r="AD299" s="20">
        <f>Table5[[#This Row],[Total elapsed time]]-B298</f>
        <v>1</v>
      </c>
      <c r="AE299" s="20">
        <f>(Table5[[#This Row],[Motor power]]*1000)*Table5[[#This Row],[Acceleration delT 1 second ]]</f>
        <v>3410.448455216198</v>
      </c>
      <c r="AF299" s="20">
        <f>Table5[[#This Row],[Etotal]]/3600</f>
        <v>0.94734679311561054</v>
      </c>
      <c r="AG299" s="21">
        <f>Table5[[#This Row],[Average energy consumption]]/96</f>
        <v>9.8681957616209431E-3</v>
      </c>
      <c r="AH299" s="20"/>
      <c r="AI299" s="20"/>
    </row>
    <row r="300" spans="2:35">
      <c r="B300" s="14">
        <v>297</v>
      </c>
      <c r="C300" s="7">
        <v>23.2</v>
      </c>
      <c r="D300" s="9">
        <v>-0.03</v>
      </c>
      <c r="E300">
        <v>1500</v>
      </c>
      <c r="F300">
        <v>80</v>
      </c>
      <c r="G300">
        <f t="shared" si="28"/>
        <v>1580</v>
      </c>
      <c r="H300">
        <v>9.81</v>
      </c>
      <c r="I300" s="10">
        <v>0</v>
      </c>
      <c r="J300" s="10">
        <v>0</v>
      </c>
      <c r="K300">
        <f t="shared" si="29"/>
        <v>-47.4</v>
      </c>
      <c r="L300">
        <v>1.4999999999999999E-2</v>
      </c>
      <c r="M300">
        <f t="shared" si="30"/>
        <v>365.20543359083308</v>
      </c>
      <c r="N300">
        <v>1.204</v>
      </c>
      <c r="O300">
        <v>1.52</v>
      </c>
      <c r="P300">
        <v>2.52</v>
      </c>
      <c r="Q300">
        <f t="shared" si="31"/>
        <v>6.4444444444444446</v>
      </c>
      <c r="R300">
        <f t="shared" si="32"/>
        <v>95.76605297777779</v>
      </c>
      <c r="S300">
        <f t="shared" si="33"/>
        <v>413.57148656861091</v>
      </c>
      <c r="T300" s="11">
        <f t="shared" si="34"/>
        <v>2.6652384689977149</v>
      </c>
      <c r="U300">
        <v>0.26834999999999998</v>
      </c>
      <c r="V300">
        <f>Table5[[#This Row],[Total force ]]*Table5[[#This Row],[Tyre radius]]</f>
        <v>110.98190842068672</v>
      </c>
      <c r="W300">
        <v>8</v>
      </c>
      <c r="X300">
        <v>0.92</v>
      </c>
      <c r="Y300">
        <f>Table5[[#This Row],[Wheel torque]]/Table5[[#This Row],[Final drive ratio ]]/Table5[[#This Row],[Overall efficiency of enery conversion ]]</f>
        <v>15.079063644115044</v>
      </c>
      <c r="Z300">
        <f>(Table5[[#This Row],[Vehicle speed in m/s]]*60)/(2*3.14*Table5[[#This Row],[Tyre radius]])</f>
        <v>229.44335854441135</v>
      </c>
      <c r="AA300">
        <f>Table5[[#This Row],[Wheel speed]]*Table5[[#This Row],[Final drive ratio ]]</f>
        <v>1835.5468683552908</v>
      </c>
      <c r="AB300" s="11">
        <f>(2*3.14*Table5[[#This Row],[Motor speed]]*Table5[[#This Row],[Motor torque]])/(60*1000)/Table5[[#This Row],[Overall efficiency of enery conversion ]]</f>
        <v>3.1489112346381316</v>
      </c>
      <c r="AC300">
        <v>430</v>
      </c>
      <c r="AD300" s="20">
        <f>Table5[[#This Row],[Total elapsed time]]-B299</f>
        <v>1</v>
      </c>
      <c r="AE300" s="20">
        <f>(Table5[[#This Row],[Motor power]]*1000)*Table5[[#This Row],[Acceleration delT 1 second ]]</f>
        <v>3148.9112346381316</v>
      </c>
      <c r="AF300" s="20">
        <f>Table5[[#This Row],[Etotal]]/3600</f>
        <v>0.87469756517725883</v>
      </c>
      <c r="AG300" s="21">
        <f>Table5[[#This Row],[Average energy consumption]]/96</f>
        <v>9.1114329705964461E-3</v>
      </c>
      <c r="AH300" s="20"/>
      <c r="AI300" s="20"/>
    </row>
    <row r="301" spans="2:35">
      <c r="B301" s="14">
        <v>298</v>
      </c>
      <c r="C301" s="7">
        <v>23.1</v>
      </c>
      <c r="D301" s="9">
        <v>-0.03</v>
      </c>
      <c r="E301">
        <v>1500</v>
      </c>
      <c r="F301">
        <v>80</v>
      </c>
      <c r="G301">
        <f t="shared" si="28"/>
        <v>1580</v>
      </c>
      <c r="H301">
        <v>9.81</v>
      </c>
      <c r="I301" s="10">
        <v>0</v>
      </c>
      <c r="J301" s="10">
        <v>0</v>
      </c>
      <c r="K301">
        <f t="shared" si="29"/>
        <v>-47.4</v>
      </c>
      <c r="L301">
        <v>1.4999999999999999E-2</v>
      </c>
      <c r="M301">
        <f t="shared" si="30"/>
        <v>365.20543359083308</v>
      </c>
      <c r="N301">
        <v>1.204</v>
      </c>
      <c r="O301">
        <v>1.52</v>
      </c>
      <c r="P301">
        <v>2.52</v>
      </c>
      <c r="Q301">
        <f t="shared" si="31"/>
        <v>6.416666666666667</v>
      </c>
      <c r="R301">
        <f t="shared" si="32"/>
        <v>94.942262800000009</v>
      </c>
      <c r="S301">
        <f t="shared" si="33"/>
        <v>412.74769639083308</v>
      </c>
      <c r="T301" s="11">
        <f t="shared" si="34"/>
        <v>2.6484643851745124</v>
      </c>
      <c r="U301">
        <v>0.26834999999999998</v>
      </c>
      <c r="V301">
        <f>Table5[[#This Row],[Total force ]]*Table5[[#This Row],[Tyre radius]]</f>
        <v>110.76084432648005</v>
      </c>
      <c r="W301">
        <v>8</v>
      </c>
      <c r="X301">
        <v>0.92</v>
      </c>
      <c r="Y301">
        <f>Table5[[#This Row],[Wheel torque]]/Table5[[#This Row],[Final drive ratio ]]/Table5[[#This Row],[Overall efficiency of enery conversion ]]</f>
        <v>15.049027761750006</v>
      </c>
      <c r="Z301">
        <f>(Table5[[#This Row],[Vehicle speed in m/s]]*60)/(2*3.14*Table5[[#This Row],[Tyre radius]])</f>
        <v>228.45437855068542</v>
      </c>
      <c r="AA301">
        <f>Table5[[#This Row],[Wheel speed]]*Table5[[#This Row],[Final drive ratio ]]</f>
        <v>1827.6350284054834</v>
      </c>
      <c r="AB301" s="11">
        <f>(2*3.14*Table5[[#This Row],[Motor speed]]*Table5[[#This Row],[Motor torque]])/(60*1000)/Table5[[#This Row],[Overall efficiency of enery conversion ]]</f>
        <v>3.1290930826731005</v>
      </c>
      <c r="AC301">
        <v>430</v>
      </c>
      <c r="AD301" s="20">
        <f>Table5[[#This Row],[Total elapsed time]]-B300</f>
        <v>1</v>
      </c>
      <c r="AE301" s="20">
        <f>(Table5[[#This Row],[Motor power]]*1000)*Table5[[#This Row],[Acceleration delT 1 second ]]</f>
        <v>3129.0930826731005</v>
      </c>
      <c r="AF301" s="20">
        <f>Table5[[#This Row],[Etotal]]/3600</f>
        <v>0.86919252296475014</v>
      </c>
      <c r="AG301" s="21">
        <f>Table5[[#This Row],[Average energy consumption]]/96</f>
        <v>9.0540887808828133E-3</v>
      </c>
      <c r="AH301" s="20"/>
      <c r="AI301" s="20"/>
    </row>
    <row r="302" spans="2:35">
      <c r="B302" s="14">
        <v>299</v>
      </c>
      <c r="C302" s="7">
        <v>23</v>
      </c>
      <c r="D302" s="9">
        <v>-0.04</v>
      </c>
      <c r="E302">
        <v>1500</v>
      </c>
      <c r="F302">
        <v>80</v>
      </c>
      <c r="G302">
        <f t="shared" si="28"/>
        <v>1580</v>
      </c>
      <c r="H302">
        <v>9.81</v>
      </c>
      <c r="I302" s="10">
        <v>0</v>
      </c>
      <c r="J302" s="10">
        <v>0</v>
      </c>
      <c r="K302">
        <f t="shared" si="29"/>
        <v>-63.2</v>
      </c>
      <c r="L302">
        <v>1.4999999999999999E-2</v>
      </c>
      <c r="M302">
        <f t="shared" si="30"/>
        <v>365.20543359083308</v>
      </c>
      <c r="N302">
        <v>1.204</v>
      </c>
      <c r="O302">
        <v>1.52</v>
      </c>
      <c r="P302">
        <v>2.52</v>
      </c>
      <c r="Q302">
        <f t="shared" si="31"/>
        <v>6.3888888888888893</v>
      </c>
      <c r="R302">
        <f t="shared" si="32"/>
        <v>94.122031111111113</v>
      </c>
      <c r="S302">
        <f t="shared" si="33"/>
        <v>396.12746470194423</v>
      </c>
      <c r="T302" s="11">
        <f t="shared" si="34"/>
        <v>2.5308143578179769</v>
      </c>
      <c r="U302">
        <v>0.26834999999999998</v>
      </c>
      <c r="V302">
        <f>Table5[[#This Row],[Total force ]]*Table5[[#This Row],[Tyre radius]]</f>
        <v>106.30080515276673</v>
      </c>
      <c r="W302">
        <v>8</v>
      </c>
      <c r="X302">
        <v>0.92</v>
      </c>
      <c r="Y302">
        <f>Table5[[#This Row],[Wheel torque]]/Table5[[#This Row],[Final drive ratio ]]/Table5[[#This Row],[Overall efficiency of enery conversion ]]</f>
        <v>14.443044178365044</v>
      </c>
      <c r="Z302">
        <f>(Table5[[#This Row],[Vehicle speed in m/s]]*60)/(2*3.14*Table5[[#This Row],[Tyre radius]])</f>
        <v>227.46539855695954</v>
      </c>
      <c r="AA302">
        <f>Table5[[#This Row],[Wheel speed]]*Table5[[#This Row],[Final drive ratio ]]</f>
        <v>1819.7231884556763</v>
      </c>
      <c r="AB302" s="11">
        <f>(2*3.14*Table5[[#This Row],[Motor speed]]*Table5[[#This Row],[Motor torque]])/(60*1000)/Table5[[#This Row],[Overall efficiency of enery conversion ]]</f>
        <v>2.9900925777622605</v>
      </c>
      <c r="AC302">
        <v>430</v>
      </c>
      <c r="AD302" s="20">
        <f>Table5[[#This Row],[Total elapsed time]]-B301</f>
        <v>1</v>
      </c>
      <c r="AE302" s="20">
        <f>(Table5[[#This Row],[Motor power]]*1000)*Table5[[#This Row],[Acceleration delT 1 second ]]</f>
        <v>2990.0925777622606</v>
      </c>
      <c r="AF302" s="20">
        <f>Table5[[#This Row],[Etotal]]/3600</f>
        <v>0.83058127160062789</v>
      </c>
      <c r="AG302" s="21">
        <f>Table5[[#This Row],[Average energy consumption]]/96</f>
        <v>8.6518882458398744E-3</v>
      </c>
      <c r="AH302" s="20"/>
      <c r="AI302" s="20"/>
    </row>
    <row r="303" spans="2:35">
      <c r="B303" s="14">
        <v>300</v>
      </c>
      <c r="C303" s="7">
        <v>22.8</v>
      </c>
      <c r="D303" s="9">
        <v>-7.0000000000000007E-2</v>
      </c>
      <c r="E303">
        <v>1500</v>
      </c>
      <c r="F303">
        <v>80</v>
      </c>
      <c r="G303">
        <f t="shared" si="28"/>
        <v>1580</v>
      </c>
      <c r="H303">
        <v>9.81</v>
      </c>
      <c r="I303" s="10">
        <v>0</v>
      </c>
      <c r="J303" s="10">
        <v>0</v>
      </c>
      <c r="K303">
        <f t="shared" si="29"/>
        <v>-110.60000000000001</v>
      </c>
      <c r="L303">
        <v>1.4999999999999999E-2</v>
      </c>
      <c r="M303">
        <f t="shared" si="30"/>
        <v>365.20543359083308</v>
      </c>
      <c r="N303">
        <v>1.204</v>
      </c>
      <c r="O303">
        <v>1.52</v>
      </c>
      <c r="P303">
        <v>2.52</v>
      </c>
      <c r="Q303">
        <f t="shared" si="31"/>
        <v>6.3333333333333339</v>
      </c>
      <c r="R303">
        <f t="shared" si="32"/>
        <v>92.492243200000004</v>
      </c>
      <c r="S303">
        <f t="shared" si="33"/>
        <v>347.09767679083308</v>
      </c>
      <c r="T303" s="11">
        <f t="shared" si="34"/>
        <v>2.1982852863419429</v>
      </c>
      <c r="U303">
        <v>0.26834999999999998</v>
      </c>
      <c r="V303">
        <f>Table5[[#This Row],[Total force ]]*Table5[[#This Row],[Tyre radius]]</f>
        <v>93.143661566820043</v>
      </c>
      <c r="W303">
        <v>8</v>
      </c>
      <c r="X303">
        <v>0.92</v>
      </c>
      <c r="Y303">
        <f>Table5[[#This Row],[Wheel torque]]/Table5[[#This Row],[Final drive ratio ]]/Table5[[#This Row],[Overall efficiency of enery conversion ]]</f>
        <v>12.655388799839679</v>
      </c>
      <c r="Z303">
        <f>(Table5[[#This Row],[Vehicle speed in m/s]]*60)/(2*3.14*Table5[[#This Row],[Tyre radius]])</f>
        <v>225.48743856950773</v>
      </c>
      <c r="AA303">
        <f>Table5[[#This Row],[Wheel speed]]*Table5[[#This Row],[Final drive ratio ]]</f>
        <v>1803.8995085560618</v>
      </c>
      <c r="AB303" s="11">
        <f>(2*3.14*Table5[[#This Row],[Motor speed]]*Table5[[#This Row],[Motor torque]])/(60*1000)/Table5[[#This Row],[Overall efficiency of enery conversion ]]</f>
        <v>2.5972179659049419</v>
      </c>
      <c r="AC303">
        <v>430</v>
      </c>
      <c r="AD303" s="20">
        <f>Table5[[#This Row],[Total elapsed time]]-B302</f>
        <v>1</v>
      </c>
      <c r="AE303" s="20">
        <f>(Table5[[#This Row],[Motor power]]*1000)*Table5[[#This Row],[Acceleration delT 1 second ]]</f>
        <v>2597.217965904942</v>
      </c>
      <c r="AF303" s="20">
        <f>Table5[[#This Row],[Etotal]]/3600</f>
        <v>0.72144943497359504</v>
      </c>
      <c r="AG303" s="21">
        <f>Table5[[#This Row],[Average energy consumption]]/96</f>
        <v>7.5150982809749486E-3</v>
      </c>
      <c r="AH303" s="20"/>
      <c r="AI303" s="20"/>
    </row>
    <row r="304" spans="2:35">
      <c r="B304" s="14">
        <v>301</v>
      </c>
      <c r="C304" s="7">
        <v>22.5</v>
      </c>
      <c r="D304" s="9">
        <v>-0.1</v>
      </c>
      <c r="E304">
        <v>1500</v>
      </c>
      <c r="F304">
        <v>80</v>
      </c>
      <c r="G304">
        <f t="shared" si="28"/>
        <v>1580</v>
      </c>
      <c r="H304">
        <v>9.81</v>
      </c>
      <c r="I304" s="10">
        <v>0</v>
      </c>
      <c r="J304" s="10">
        <v>0</v>
      </c>
      <c r="K304">
        <f t="shared" si="29"/>
        <v>-158</v>
      </c>
      <c r="L304">
        <v>1.4999999999999999E-2</v>
      </c>
      <c r="M304">
        <f t="shared" si="30"/>
        <v>365.20543359083308</v>
      </c>
      <c r="N304">
        <v>1.204</v>
      </c>
      <c r="O304">
        <v>1.52</v>
      </c>
      <c r="P304">
        <v>2.52</v>
      </c>
      <c r="Q304">
        <f t="shared" si="31"/>
        <v>6.25</v>
      </c>
      <c r="R304">
        <f t="shared" si="32"/>
        <v>90.074250000000006</v>
      </c>
      <c r="S304">
        <f t="shared" si="33"/>
        <v>297.27968359083309</v>
      </c>
      <c r="T304" s="11">
        <f t="shared" si="34"/>
        <v>1.8579980224427068</v>
      </c>
      <c r="U304">
        <v>0.26834999999999998</v>
      </c>
      <c r="V304">
        <f>Table5[[#This Row],[Total force ]]*Table5[[#This Row],[Tyre radius]]</f>
        <v>79.775003091600055</v>
      </c>
      <c r="W304">
        <v>8</v>
      </c>
      <c r="X304">
        <v>0.92</v>
      </c>
      <c r="Y304">
        <f>Table5[[#This Row],[Wheel torque]]/Table5[[#This Row],[Final drive ratio ]]/Table5[[#This Row],[Overall efficiency of enery conversion ]]</f>
        <v>10.838994985271746</v>
      </c>
      <c r="Z304">
        <f>(Table5[[#This Row],[Vehicle speed in m/s]]*60)/(2*3.14*Table5[[#This Row],[Tyre radius]])</f>
        <v>222.52049858832996</v>
      </c>
      <c r="AA304">
        <f>Table5[[#This Row],[Wheel speed]]*Table5[[#This Row],[Final drive ratio ]]</f>
        <v>1780.1639887066397</v>
      </c>
      <c r="AB304" s="11">
        <f>(2*3.14*Table5[[#This Row],[Motor speed]]*Table5[[#This Row],[Motor torque]])/(60*1000)/Table5[[#This Row],[Overall efficiency of enery conversion ]]</f>
        <v>2.195177247687508</v>
      </c>
      <c r="AC304">
        <v>430</v>
      </c>
      <c r="AD304" s="20">
        <f>Table5[[#This Row],[Total elapsed time]]-B303</f>
        <v>1</v>
      </c>
      <c r="AE304" s="20">
        <f>(Table5[[#This Row],[Motor power]]*1000)*Table5[[#This Row],[Acceleration delT 1 second ]]</f>
        <v>2195.177247687508</v>
      </c>
      <c r="AF304" s="20">
        <f>Table5[[#This Row],[Etotal]]/3600</f>
        <v>0.60977145769097441</v>
      </c>
      <c r="AG304" s="21">
        <f>Table5[[#This Row],[Average energy consumption]]/96</f>
        <v>6.351786017614317E-3</v>
      </c>
      <c r="AH304" s="20"/>
      <c r="AI304" s="20"/>
    </row>
    <row r="305" spans="2:35">
      <c r="B305" s="14">
        <v>302</v>
      </c>
      <c r="C305" s="7">
        <v>22.1</v>
      </c>
      <c r="D305" s="9">
        <v>-0.11</v>
      </c>
      <c r="E305">
        <v>1500</v>
      </c>
      <c r="F305">
        <v>80</v>
      </c>
      <c r="G305">
        <f t="shared" si="28"/>
        <v>1580</v>
      </c>
      <c r="H305">
        <v>9.81</v>
      </c>
      <c r="I305" s="10">
        <v>0</v>
      </c>
      <c r="J305" s="10">
        <v>0</v>
      </c>
      <c r="K305">
        <f t="shared" si="29"/>
        <v>-173.8</v>
      </c>
      <c r="L305">
        <v>1.4999999999999999E-2</v>
      </c>
      <c r="M305">
        <f t="shared" si="30"/>
        <v>365.20543359083308</v>
      </c>
      <c r="N305">
        <v>1.204</v>
      </c>
      <c r="O305">
        <v>1.52</v>
      </c>
      <c r="P305">
        <v>2.52</v>
      </c>
      <c r="Q305">
        <f t="shared" si="31"/>
        <v>6.1388888888888893</v>
      </c>
      <c r="R305">
        <f t="shared" si="32"/>
        <v>86.900077911111126</v>
      </c>
      <c r="S305">
        <f t="shared" si="33"/>
        <v>278.30551150194418</v>
      </c>
      <c r="T305" s="11">
        <f t="shared" si="34"/>
        <v>1.7084866122758242</v>
      </c>
      <c r="U305">
        <v>0.26834999999999998</v>
      </c>
      <c r="V305">
        <f>Table5[[#This Row],[Total force ]]*Table5[[#This Row],[Tyre radius]]</f>
        <v>74.683284011546718</v>
      </c>
      <c r="W305">
        <v>8</v>
      </c>
      <c r="X305">
        <v>0.92</v>
      </c>
      <c r="Y305">
        <f>Table5[[#This Row],[Wheel torque]]/Table5[[#This Row],[Final drive ratio ]]/Table5[[#This Row],[Overall efficiency of enery conversion ]]</f>
        <v>10.147185327655803</v>
      </c>
      <c r="Z305">
        <f>(Table5[[#This Row],[Vehicle speed in m/s]]*60)/(2*3.14*Table5[[#This Row],[Tyre radius]])</f>
        <v>218.56457861342633</v>
      </c>
      <c r="AA305">
        <f>Table5[[#This Row],[Wheel speed]]*Table5[[#This Row],[Final drive ratio ]]</f>
        <v>1748.5166289074107</v>
      </c>
      <c r="AB305" s="11">
        <f>(2*3.14*Table5[[#This Row],[Motor speed]]*Table5[[#This Row],[Motor torque]])/(60*1000)/Table5[[#This Row],[Overall efficiency of enery conversion ]]</f>
        <v>2.0185333320839129</v>
      </c>
      <c r="AC305">
        <v>430</v>
      </c>
      <c r="AD305" s="20">
        <f>Table5[[#This Row],[Total elapsed time]]-B304</f>
        <v>1</v>
      </c>
      <c r="AE305" s="20">
        <f>(Table5[[#This Row],[Motor power]]*1000)*Table5[[#This Row],[Acceleration delT 1 second ]]</f>
        <v>2018.5333320839129</v>
      </c>
      <c r="AF305" s="20">
        <f>Table5[[#This Row],[Etotal]]/3600</f>
        <v>0.56070370335664244</v>
      </c>
      <c r="AG305" s="21">
        <f>Table5[[#This Row],[Average energy consumption]]/96</f>
        <v>5.8406635766316923E-3</v>
      </c>
      <c r="AH305" s="20"/>
      <c r="AI305" s="20"/>
    </row>
    <row r="306" spans="2:35">
      <c r="B306" s="14">
        <v>303</v>
      </c>
      <c r="C306" s="7">
        <v>21.7</v>
      </c>
      <c r="D306" s="9">
        <v>-0.14000000000000001</v>
      </c>
      <c r="E306">
        <v>1500</v>
      </c>
      <c r="F306">
        <v>80</v>
      </c>
      <c r="G306">
        <f t="shared" si="28"/>
        <v>1580</v>
      </c>
      <c r="H306">
        <v>9.81</v>
      </c>
      <c r="I306" s="10">
        <v>0</v>
      </c>
      <c r="J306" s="10">
        <v>0</v>
      </c>
      <c r="K306">
        <f t="shared" si="29"/>
        <v>-221.20000000000002</v>
      </c>
      <c r="L306">
        <v>1.4999999999999999E-2</v>
      </c>
      <c r="M306">
        <f t="shared" si="30"/>
        <v>365.20543359083308</v>
      </c>
      <c r="N306">
        <v>1.204</v>
      </c>
      <c r="O306">
        <v>1.52</v>
      </c>
      <c r="P306">
        <v>2.52</v>
      </c>
      <c r="Q306">
        <f t="shared" si="31"/>
        <v>6.0277777777777777</v>
      </c>
      <c r="R306">
        <f t="shared" si="32"/>
        <v>83.782841644444446</v>
      </c>
      <c r="S306">
        <f t="shared" si="33"/>
        <v>227.7882752352775</v>
      </c>
      <c r="T306" s="11">
        <f t="shared" si="34"/>
        <v>1.3730571035015338</v>
      </c>
      <c r="U306">
        <v>0.26834999999999998</v>
      </c>
      <c r="V306">
        <f>Table5[[#This Row],[Total force ]]*Table5[[#This Row],[Tyre radius]]</f>
        <v>61.12698365938671</v>
      </c>
      <c r="W306">
        <v>8</v>
      </c>
      <c r="X306">
        <v>0.92</v>
      </c>
      <c r="Y306">
        <f>Table5[[#This Row],[Wheel torque]]/Table5[[#This Row],[Final drive ratio ]]/Table5[[#This Row],[Overall efficiency of enery conversion ]]</f>
        <v>8.3052966928514547</v>
      </c>
      <c r="Z306">
        <f>(Table5[[#This Row],[Vehicle speed in m/s]]*60)/(2*3.14*Table5[[#This Row],[Tyre radius]])</f>
        <v>214.60865863852268</v>
      </c>
      <c r="AA306">
        <f>Table5[[#This Row],[Wheel speed]]*Table5[[#This Row],[Final drive ratio ]]</f>
        <v>1716.8692691081815</v>
      </c>
      <c r="AB306" s="11">
        <f>(2*3.14*Table5[[#This Row],[Motor speed]]*Table5[[#This Row],[Motor torque]])/(60*1000)/Table5[[#This Row],[Overall efficiency of enery conversion ]]</f>
        <v>1.6222319275774262</v>
      </c>
      <c r="AC306">
        <v>430</v>
      </c>
      <c r="AD306" s="20">
        <f>Table5[[#This Row],[Total elapsed time]]-B305</f>
        <v>1</v>
      </c>
      <c r="AE306" s="20">
        <f>(Table5[[#This Row],[Motor power]]*1000)*Table5[[#This Row],[Acceleration delT 1 second ]]</f>
        <v>1622.2319275774262</v>
      </c>
      <c r="AF306" s="20">
        <f>Table5[[#This Row],[Etotal]]/3600</f>
        <v>0.45061997988261837</v>
      </c>
      <c r="AG306" s="21">
        <f>Table5[[#This Row],[Average energy consumption]]/96</f>
        <v>4.6939581237772747E-3</v>
      </c>
      <c r="AH306" s="20"/>
      <c r="AI306" s="20"/>
    </row>
    <row r="307" spans="2:35">
      <c r="B307" s="14">
        <v>304</v>
      </c>
      <c r="C307" s="7">
        <v>21.1</v>
      </c>
      <c r="D307" s="9">
        <v>-0.18</v>
      </c>
      <c r="E307">
        <v>1500</v>
      </c>
      <c r="F307">
        <v>80</v>
      </c>
      <c r="G307">
        <f t="shared" si="28"/>
        <v>1580</v>
      </c>
      <c r="H307">
        <v>9.81</v>
      </c>
      <c r="I307" s="10">
        <v>0</v>
      </c>
      <c r="J307" s="10">
        <v>0</v>
      </c>
      <c r="K307">
        <f t="shared" si="29"/>
        <v>-284.39999999999998</v>
      </c>
      <c r="L307">
        <v>1.4999999999999999E-2</v>
      </c>
      <c r="M307">
        <f t="shared" si="30"/>
        <v>365.20543359083308</v>
      </c>
      <c r="N307">
        <v>1.204</v>
      </c>
      <c r="O307">
        <v>1.52</v>
      </c>
      <c r="P307">
        <v>2.52</v>
      </c>
      <c r="Q307">
        <f t="shared" si="31"/>
        <v>5.8611111111111116</v>
      </c>
      <c r="R307">
        <f t="shared" si="32"/>
        <v>79.213741911111129</v>
      </c>
      <c r="S307">
        <f t="shared" si="33"/>
        <v>160.01917550194423</v>
      </c>
      <c r="T307" s="11">
        <f t="shared" si="34"/>
        <v>0.93789016752528442</v>
      </c>
      <c r="U307">
        <v>0.26834999999999998</v>
      </c>
      <c r="V307">
        <f>Table5[[#This Row],[Total force ]]*Table5[[#This Row],[Tyre radius]]</f>
        <v>42.941145745946734</v>
      </c>
      <c r="W307">
        <v>8</v>
      </c>
      <c r="X307">
        <v>0.92</v>
      </c>
      <c r="Y307">
        <f>Table5[[#This Row],[Wheel torque]]/Table5[[#This Row],[Final drive ratio ]]/Table5[[#This Row],[Overall efficiency of enery conversion ]]</f>
        <v>5.8343948024384149</v>
      </c>
      <c r="Z307">
        <f>(Table5[[#This Row],[Vehicle speed in m/s]]*60)/(2*3.14*Table5[[#This Row],[Tyre radius]])</f>
        <v>208.67477867616722</v>
      </c>
      <c r="AA307">
        <f>Table5[[#This Row],[Wheel speed]]*Table5[[#This Row],[Final drive ratio ]]</f>
        <v>1669.3982294093378</v>
      </c>
      <c r="AB307" s="11">
        <f>(2*3.14*Table5[[#This Row],[Motor speed]]*Table5[[#This Row],[Motor torque]])/(60*1000)/Table5[[#This Row],[Overall efficiency of enery conversion ]]</f>
        <v>1.1080932981158842</v>
      </c>
      <c r="AC307">
        <v>430</v>
      </c>
      <c r="AD307" s="20">
        <f>Table5[[#This Row],[Total elapsed time]]-B306</f>
        <v>1</v>
      </c>
      <c r="AE307" s="20">
        <f>(Table5[[#This Row],[Motor power]]*1000)*Table5[[#This Row],[Acceleration delT 1 second ]]</f>
        <v>1108.0932981158842</v>
      </c>
      <c r="AF307" s="20">
        <f>Table5[[#This Row],[Etotal]]/3600</f>
        <v>0.30780369392107892</v>
      </c>
      <c r="AG307" s="21">
        <f>Table5[[#This Row],[Average energy consumption]]/96</f>
        <v>3.2062884783445721E-3</v>
      </c>
      <c r="AH307" s="20"/>
      <c r="AI307" s="20"/>
    </row>
    <row r="308" spans="2:35">
      <c r="B308" s="14">
        <v>305</v>
      </c>
      <c r="C308" s="7">
        <v>20.399999999999999</v>
      </c>
      <c r="D308" s="9">
        <v>-0.22</v>
      </c>
      <c r="E308">
        <v>1500</v>
      </c>
      <c r="F308">
        <v>80</v>
      </c>
      <c r="G308">
        <f t="shared" si="28"/>
        <v>1580</v>
      </c>
      <c r="H308">
        <v>9.81</v>
      </c>
      <c r="I308" s="10">
        <v>0</v>
      </c>
      <c r="J308" s="10">
        <v>0</v>
      </c>
      <c r="K308">
        <f t="shared" si="29"/>
        <v>-347.6</v>
      </c>
      <c r="L308">
        <v>1.4999999999999999E-2</v>
      </c>
      <c r="M308">
        <f t="shared" si="30"/>
        <v>365.20543359083308</v>
      </c>
      <c r="N308">
        <v>1.204</v>
      </c>
      <c r="O308">
        <v>1.52</v>
      </c>
      <c r="P308">
        <v>2.52</v>
      </c>
      <c r="Q308">
        <f t="shared" si="31"/>
        <v>5.666666666666667</v>
      </c>
      <c r="R308">
        <f t="shared" si="32"/>
        <v>74.045036800000005</v>
      </c>
      <c r="S308">
        <f t="shared" si="33"/>
        <v>91.65047039083305</v>
      </c>
      <c r="T308" s="11">
        <f t="shared" si="34"/>
        <v>0.51935266554805404</v>
      </c>
      <c r="U308">
        <v>0.26834999999999998</v>
      </c>
      <c r="V308">
        <f>Table5[[#This Row],[Total force ]]*Table5[[#This Row],[Tyre radius]]</f>
        <v>24.594403729380048</v>
      </c>
      <c r="W308">
        <v>8</v>
      </c>
      <c r="X308">
        <v>0.92</v>
      </c>
      <c r="Y308">
        <f>Table5[[#This Row],[Wheel torque]]/Table5[[#This Row],[Final drive ratio ]]/Table5[[#This Row],[Overall efficiency of enery conversion ]]</f>
        <v>3.3416309414918541</v>
      </c>
      <c r="Z308">
        <f>(Table5[[#This Row],[Vehicle speed in m/s]]*60)/(2*3.14*Table5[[#This Row],[Tyre radius]])</f>
        <v>201.75191872008583</v>
      </c>
      <c r="AA308">
        <f>Table5[[#This Row],[Wheel speed]]*Table5[[#This Row],[Final drive ratio ]]</f>
        <v>1614.0153497606866</v>
      </c>
      <c r="AB308" s="11">
        <f>(2*3.14*Table5[[#This Row],[Motor speed]]*Table5[[#This Row],[Motor torque]])/(60*1000)/Table5[[#This Row],[Overall efficiency of enery conversion ]]</f>
        <v>0.6136019205435419</v>
      </c>
      <c r="AC308">
        <v>430</v>
      </c>
      <c r="AD308" s="20">
        <f>Table5[[#This Row],[Total elapsed time]]-B307</f>
        <v>1</v>
      </c>
      <c r="AE308" s="20">
        <f>(Table5[[#This Row],[Motor power]]*1000)*Table5[[#This Row],[Acceleration delT 1 second ]]</f>
        <v>613.60192054354195</v>
      </c>
      <c r="AF308" s="20">
        <f>Table5[[#This Row],[Etotal]]/3600</f>
        <v>0.17044497792876165</v>
      </c>
      <c r="AG308" s="21">
        <f>Table5[[#This Row],[Average energy consumption]]/96</f>
        <v>1.7754685200912672E-3</v>
      </c>
      <c r="AH308" s="20"/>
      <c r="AI308" s="20"/>
    </row>
    <row r="309" spans="2:35">
      <c r="B309" s="14">
        <v>306</v>
      </c>
      <c r="C309" s="7">
        <v>19.5</v>
      </c>
      <c r="D309" s="9">
        <v>-0.26</v>
      </c>
      <c r="E309">
        <v>1500</v>
      </c>
      <c r="F309">
        <v>80</v>
      </c>
      <c r="G309">
        <f t="shared" si="28"/>
        <v>1580</v>
      </c>
      <c r="H309">
        <v>9.81</v>
      </c>
      <c r="I309" s="10">
        <v>0</v>
      </c>
      <c r="J309" s="10">
        <v>0</v>
      </c>
      <c r="K309">
        <f t="shared" si="29"/>
        <v>-410.8</v>
      </c>
      <c r="L309">
        <v>1.4999999999999999E-2</v>
      </c>
      <c r="M309">
        <f t="shared" si="30"/>
        <v>365.20543359083308</v>
      </c>
      <c r="N309">
        <v>1.204</v>
      </c>
      <c r="O309">
        <v>1.52</v>
      </c>
      <c r="P309">
        <v>2.52</v>
      </c>
      <c r="Q309">
        <f t="shared" si="31"/>
        <v>5.416666666666667</v>
      </c>
      <c r="R309">
        <f t="shared" si="32"/>
        <v>67.655770000000004</v>
      </c>
      <c r="S309">
        <f t="shared" si="33"/>
        <v>22.061203590833088</v>
      </c>
      <c r="T309" s="11">
        <f t="shared" si="34"/>
        <v>0.11949818611701256</v>
      </c>
      <c r="U309">
        <v>0.26834999999999998</v>
      </c>
      <c r="V309">
        <f>Table5[[#This Row],[Total force ]]*Table5[[#This Row],[Tyre radius]]</f>
        <v>5.9201239836000585</v>
      </c>
      <c r="W309">
        <v>8</v>
      </c>
      <c r="X309">
        <v>0.92</v>
      </c>
      <c r="Y309">
        <f>Table5[[#This Row],[Wheel torque]]/Table5[[#This Row],[Final drive ratio ]]/Table5[[#This Row],[Overall efficiency of enery conversion ]]</f>
        <v>0.80436467168479053</v>
      </c>
      <c r="Z309">
        <f>(Table5[[#This Row],[Vehicle speed in m/s]]*60)/(2*3.14*Table5[[#This Row],[Tyre radius]])</f>
        <v>192.85109877655262</v>
      </c>
      <c r="AA309">
        <f>Table5[[#This Row],[Wheel speed]]*Table5[[#This Row],[Final drive ratio ]]</f>
        <v>1542.8087902124209</v>
      </c>
      <c r="AB309" s="11">
        <f>(2*3.14*Table5[[#This Row],[Motor speed]]*Table5[[#This Row],[Motor torque]])/(60*1000)/Table5[[#This Row],[Overall efficiency of enery conversion ]]</f>
        <v>0.14118405732161216</v>
      </c>
      <c r="AC309">
        <v>430</v>
      </c>
      <c r="AD309" s="20">
        <f>Table5[[#This Row],[Total elapsed time]]-B308</f>
        <v>1</v>
      </c>
      <c r="AE309" s="20">
        <f>(Table5[[#This Row],[Motor power]]*1000)*Table5[[#This Row],[Acceleration delT 1 second ]]</f>
        <v>141.18405732161216</v>
      </c>
      <c r="AF309" s="20">
        <f>Table5[[#This Row],[Etotal]]/3600</f>
        <v>3.9217793700447819E-2</v>
      </c>
      <c r="AG309" s="21">
        <f>Table5[[#This Row],[Average energy consumption]]/96</f>
        <v>4.0851868437966478E-4</v>
      </c>
      <c r="AH309" s="20"/>
      <c r="AI309" s="20"/>
    </row>
    <row r="310" spans="2:35">
      <c r="B310" s="14">
        <v>307</v>
      </c>
      <c r="C310" s="7">
        <v>18.5</v>
      </c>
      <c r="D310" s="9">
        <v>-0.26</v>
      </c>
      <c r="E310">
        <v>1500</v>
      </c>
      <c r="F310">
        <v>80</v>
      </c>
      <c r="G310">
        <f t="shared" si="28"/>
        <v>1580</v>
      </c>
      <c r="H310">
        <v>9.81</v>
      </c>
      <c r="I310" s="10">
        <v>0</v>
      </c>
      <c r="J310" s="10">
        <v>0</v>
      </c>
      <c r="K310">
        <f t="shared" si="29"/>
        <v>-410.8</v>
      </c>
      <c r="L310">
        <v>1.4999999999999999E-2</v>
      </c>
      <c r="M310">
        <f t="shared" si="30"/>
        <v>365.20543359083308</v>
      </c>
      <c r="N310">
        <v>1.204</v>
      </c>
      <c r="O310">
        <v>1.52</v>
      </c>
      <c r="P310">
        <v>2.52</v>
      </c>
      <c r="Q310">
        <f t="shared" si="31"/>
        <v>5.1388888888888893</v>
      </c>
      <c r="R310">
        <f t="shared" si="32"/>
        <v>60.89464111111112</v>
      </c>
      <c r="S310">
        <f t="shared" si="33"/>
        <v>15.300074701944197</v>
      </c>
      <c r="T310" s="11">
        <f t="shared" si="34"/>
        <v>7.8625383884991018E-2</v>
      </c>
      <c r="U310">
        <v>0.26834999999999998</v>
      </c>
      <c r="V310">
        <f>Table5[[#This Row],[Total force ]]*Table5[[#This Row],[Tyre radius]]</f>
        <v>4.1057750462667251</v>
      </c>
      <c r="W310">
        <v>8</v>
      </c>
      <c r="X310">
        <v>0.92</v>
      </c>
      <c r="Y310">
        <f>Table5[[#This Row],[Wheel torque]]/Table5[[#This Row],[Final drive ratio ]]/Table5[[#This Row],[Overall efficiency of enery conversion ]]</f>
        <v>0.55784987041667455</v>
      </c>
      <c r="Z310">
        <f>(Table5[[#This Row],[Vehicle speed in m/s]]*60)/(2*3.14*Table5[[#This Row],[Tyre radius]])</f>
        <v>182.96129883929353</v>
      </c>
      <c r="AA310">
        <f>Table5[[#This Row],[Wheel speed]]*Table5[[#This Row],[Final drive ratio ]]</f>
        <v>1463.6903907143483</v>
      </c>
      <c r="AB310" s="11">
        <f>(2*3.14*Table5[[#This Row],[Motor speed]]*Table5[[#This Row],[Motor torque]])/(60*1000)/Table5[[#This Row],[Overall efficiency of enery conversion ]]</f>
        <v>9.2893884552210551E-2</v>
      </c>
      <c r="AC310">
        <v>430</v>
      </c>
      <c r="AD310" s="20">
        <f>Table5[[#This Row],[Total elapsed time]]-B309</f>
        <v>1</v>
      </c>
      <c r="AE310" s="20">
        <f>(Table5[[#This Row],[Motor power]]*1000)*Table5[[#This Row],[Acceleration delT 1 second ]]</f>
        <v>92.893884552210551</v>
      </c>
      <c r="AF310" s="20">
        <f>Table5[[#This Row],[Etotal]]/3600</f>
        <v>2.5803856820058486E-2</v>
      </c>
      <c r="AG310" s="21">
        <f>Table5[[#This Row],[Average energy consumption]]/96</f>
        <v>2.6879017520894255E-4</v>
      </c>
      <c r="AH310" s="20"/>
      <c r="AI310" s="20"/>
    </row>
    <row r="311" spans="2:35">
      <c r="B311" s="14">
        <v>308</v>
      </c>
      <c r="C311" s="7">
        <v>17.600000000000001</v>
      </c>
      <c r="D311" s="9">
        <v>-0.26</v>
      </c>
      <c r="E311">
        <v>1500</v>
      </c>
      <c r="F311">
        <v>80</v>
      </c>
      <c r="G311">
        <f t="shared" si="28"/>
        <v>1580</v>
      </c>
      <c r="H311">
        <v>9.81</v>
      </c>
      <c r="I311" s="10">
        <v>0</v>
      </c>
      <c r="J311" s="10">
        <v>0</v>
      </c>
      <c r="K311">
        <f t="shared" si="29"/>
        <v>-410.8</v>
      </c>
      <c r="L311">
        <v>1.4999999999999999E-2</v>
      </c>
      <c r="M311">
        <f t="shared" si="30"/>
        <v>365.20543359083308</v>
      </c>
      <c r="N311">
        <v>1.204</v>
      </c>
      <c r="O311">
        <v>1.52</v>
      </c>
      <c r="P311">
        <v>2.52</v>
      </c>
      <c r="Q311">
        <f t="shared" si="31"/>
        <v>4.8888888888888893</v>
      </c>
      <c r="R311">
        <f t="shared" si="32"/>
        <v>55.113875911111116</v>
      </c>
      <c r="S311">
        <f t="shared" si="33"/>
        <v>9.5193095019441785</v>
      </c>
      <c r="T311" s="11">
        <f t="shared" si="34"/>
        <v>4.6538846453949317E-2</v>
      </c>
      <c r="U311">
        <v>0.26834999999999998</v>
      </c>
      <c r="V311">
        <f>Table5[[#This Row],[Total force ]]*Table5[[#This Row],[Tyre radius]]</f>
        <v>2.55450670484672</v>
      </c>
      <c r="W311">
        <v>8</v>
      </c>
      <c r="X311">
        <v>0.92</v>
      </c>
      <c r="Y311">
        <f>Table5[[#This Row],[Wheel torque]]/Table5[[#This Row],[Final drive ratio ]]/Table5[[#This Row],[Overall efficiency of enery conversion ]]</f>
        <v>0.34707971533243476</v>
      </c>
      <c r="Z311">
        <f>(Table5[[#This Row],[Vehicle speed in m/s]]*60)/(2*3.14*Table5[[#This Row],[Tyre radius]])</f>
        <v>174.06047889576035</v>
      </c>
      <c r="AA311">
        <f>Table5[[#This Row],[Wheel speed]]*Table5[[#This Row],[Final drive ratio ]]</f>
        <v>1392.4838311660828</v>
      </c>
      <c r="AB311" s="11">
        <f>(2*3.14*Table5[[#This Row],[Motor speed]]*Table5[[#This Row],[Motor torque]])/(60*1000)/Table5[[#This Row],[Overall efficiency of enery conversion ]]</f>
        <v>5.4984459421017623E-2</v>
      </c>
      <c r="AC311">
        <v>430</v>
      </c>
      <c r="AD311" s="20">
        <f>Table5[[#This Row],[Total elapsed time]]-B310</f>
        <v>1</v>
      </c>
      <c r="AE311" s="20">
        <f>(Table5[[#This Row],[Motor power]]*1000)*Table5[[#This Row],[Acceleration delT 1 second ]]</f>
        <v>54.984459421017625</v>
      </c>
      <c r="AF311" s="20">
        <f>Table5[[#This Row],[Etotal]]/3600</f>
        <v>1.5273460950282675E-2</v>
      </c>
      <c r="AG311" s="21">
        <f>Table5[[#This Row],[Average energy consumption]]/96</f>
        <v>1.5909855156544454E-4</v>
      </c>
      <c r="AH311" s="20"/>
      <c r="AI311" s="20"/>
    </row>
    <row r="312" spans="2:35">
      <c r="B312" s="14">
        <v>309</v>
      </c>
      <c r="C312" s="7">
        <v>16.600000000000001</v>
      </c>
      <c r="D312" s="9">
        <v>-0.26</v>
      </c>
      <c r="E312">
        <v>1500</v>
      </c>
      <c r="F312">
        <v>80</v>
      </c>
      <c r="G312">
        <f t="shared" si="28"/>
        <v>1580</v>
      </c>
      <c r="H312">
        <v>9.81</v>
      </c>
      <c r="I312" s="10">
        <v>0</v>
      </c>
      <c r="J312" s="10">
        <v>0</v>
      </c>
      <c r="K312">
        <f t="shared" si="29"/>
        <v>-410.8</v>
      </c>
      <c r="L312">
        <v>1.4999999999999999E-2</v>
      </c>
      <c r="M312">
        <f t="shared" si="30"/>
        <v>365.20543359083308</v>
      </c>
      <c r="N312">
        <v>1.204</v>
      </c>
      <c r="O312">
        <v>1.52</v>
      </c>
      <c r="P312">
        <v>2.52</v>
      </c>
      <c r="Q312">
        <f t="shared" si="31"/>
        <v>4.6111111111111116</v>
      </c>
      <c r="R312">
        <f t="shared" si="32"/>
        <v>49.02885991111112</v>
      </c>
      <c r="S312">
        <f t="shared" si="33"/>
        <v>3.4342935019441825</v>
      </c>
      <c r="T312" s="11">
        <f t="shared" si="34"/>
        <v>1.5835908925631508E-2</v>
      </c>
      <c r="U312">
        <v>0.26834999999999998</v>
      </c>
      <c r="V312">
        <f>Table5[[#This Row],[Total force ]]*Table5[[#This Row],[Tyre radius]]</f>
        <v>0.92159266124672135</v>
      </c>
      <c r="W312">
        <v>8</v>
      </c>
      <c r="X312">
        <v>0.92</v>
      </c>
      <c r="Y312">
        <f>Table5[[#This Row],[Wheel torque]]/Table5[[#This Row],[Final drive ratio ]]/Table5[[#This Row],[Overall efficiency of enery conversion ]]</f>
        <v>0.12521639419113062</v>
      </c>
      <c r="Z312">
        <f>(Table5[[#This Row],[Vehicle speed in m/s]]*60)/(2*3.14*Table5[[#This Row],[Tyre radius]])</f>
        <v>164.17067895850121</v>
      </c>
      <c r="AA312">
        <f>Table5[[#This Row],[Wheel speed]]*Table5[[#This Row],[Final drive ratio ]]</f>
        <v>1313.3654316680097</v>
      </c>
      <c r="AB312" s="11">
        <f>(2*3.14*Table5[[#This Row],[Motor speed]]*Table5[[#This Row],[Motor torque]])/(60*1000)/Table5[[#This Row],[Overall efficiency of enery conversion ]]</f>
        <v>1.8709722265632688E-2</v>
      </c>
      <c r="AC312">
        <v>430</v>
      </c>
      <c r="AD312" s="20">
        <f>Table5[[#This Row],[Total elapsed time]]-B311</f>
        <v>1</v>
      </c>
      <c r="AE312" s="20">
        <f>(Table5[[#This Row],[Motor power]]*1000)*Table5[[#This Row],[Acceleration delT 1 second ]]</f>
        <v>18.709722265632688</v>
      </c>
      <c r="AF312" s="20">
        <f>Table5[[#This Row],[Etotal]]/3600</f>
        <v>5.1971450737868579E-3</v>
      </c>
      <c r="AG312" s="21">
        <f>Table5[[#This Row],[Average energy consumption]]/96</f>
        <v>5.4136927851946437E-5</v>
      </c>
      <c r="AH312" s="20"/>
      <c r="AI312" s="20"/>
    </row>
    <row r="313" spans="2:35">
      <c r="B313" s="14">
        <v>310</v>
      </c>
      <c r="C313" s="7">
        <v>15.7</v>
      </c>
      <c r="D313" s="9">
        <v>-0.24</v>
      </c>
      <c r="E313">
        <v>1500</v>
      </c>
      <c r="F313">
        <v>80</v>
      </c>
      <c r="G313">
        <f t="shared" si="28"/>
        <v>1580</v>
      </c>
      <c r="H313">
        <v>9.81</v>
      </c>
      <c r="I313" s="10">
        <v>0</v>
      </c>
      <c r="J313" s="10">
        <v>0</v>
      </c>
      <c r="K313">
        <f t="shared" si="29"/>
        <v>-379.2</v>
      </c>
      <c r="L313">
        <v>1.4999999999999999E-2</v>
      </c>
      <c r="M313">
        <f t="shared" si="30"/>
        <v>365.20543359083308</v>
      </c>
      <c r="N313">
        <v>1.204</v>
      </c>
      <c r="O313">
        <v>1.52</v>
      </c>
      <c r="P313">
        <v>2.52</v>
      </c>
      <c r="Q313">
        <f t="shared" si="31"/>
        <v>4.3611111111111107</v>
      </c>
      <c r="R313">
        <f t="shared" si="32"/>
        <v>43.856596311111105</v>
      </c>
      <c r="S313">
        <f t="shared" si="33"/>
        <v>29.862029901944197</v>
      </c>
      <c r="T313" s="11">
        <f t="shared" si="34"/>
        <v>0.13023163040570107</v>
      </c>
      <c r="U313">
        <v>0.26834999999999998</v>
      </c>
      <c r="V313">
        <f>Table5[[#This Row],[Total force ]]*Table5[[#This Row],[Tyre radius]]</f>
        <v>8.0134757241867245</v>
      </c>
      <c r="W313">
        <v>8</v>
      </c>
      <c r="X313">
        <v>0.92</v>
      </c>
      <c r="Y313">
        <f>Table5[[#This Row],[Wheel torque]]/Table5[[#This Row],[Final drive ratio ]]/Table5[[#This Row],[Overall efficiency of enery conversion ]]</f>
        <v>1.0887874625253702</v>
      </c>
      <c r="Z313">
        <f>(Table5[[#This Row],[Vehicle speed in m/s]]*60)/(2*3.14*Table5[[#This Row],[Tyre radius]])</f>
        <v>155.26985901496798</v>
      </c>
      <c r="AA313">
        <f>Table5[[#This Row],[Wheel speed]]*Table5[[#This Row],[Final drive ratio ]]</f>
        <v>1242.1588721197438</v>
      </c>
      <c r="AB313" s="11">
        <f>(2*3.14*Table5[[#This Row],[Motor speed]]*Table5[[#This Row],[Motor torque]])/(60*1000)/Table5[[#This Row],[Overall efficiency of enery conversion ]]</f>
        <v>0.1538653478328226</v>
      </c>
      <c r="AC313">
        <v>430</v>
      </c>
      <c r="AD313" s="20">
        <f>Table5[[#This Row],[Total elapsed time]]-B312</f>
        <v>1</v>
      </c>
      <c r="AE313" s="20">
        <f>(Table5[[#This Row],[Motor power]]*1000)*Table5[[#This Row],[Acceleration delT 1 second ]]</f>
        <v>153.86534783282261</v>
      </c>
      <c r="AF313" s="20">
        <f>Table5[[#This Row],[Etotal]]/3600</f>
        <v>4.2740374398006278E-2</v>
      </c>
      <c r="AG313" s="21">
        <f>Table5[[#This Row],[Average energy consumption]]/96</f>
        <v>4.452122333125654E-4</v>
      </c>
      <c r="AH313" s="20"/>
      <c r="AI313" s="20"/>
    </row>
    <row r="314" spans="2:35">
      <c r="B314" s="14">
        <v>311</v>
      </c>
      <c r="C314" s="7">
        <v>14.9</v>
      </c>
      <c r="D314" s="9">
        <v>-0.19</v>
      </c>
      <c r="E314">
        <v>1500</v>
      </c>
      <c r="F314">
        <v>80</v>
      </c>
      <c r="G314">
        <f t="shared" si="28"/>
        <v>1580</v>
      </c>
      <c r="H314">
        <v>9.81</v>
      </c>
      <c r="I314" s="10">
        <v>0</v>
      </c>
      <c r="J314" s="10">
        <v>0</v>
      </c>
      <c r="K314">
        <f t="shared" si="29"/>
        <v>-300.2</v>
      </c>
      <c r="L314">
        <v>1.4999999999999999E-2</v>
      </c>
      <c r="M314">
        <f t="shared" si="30"/>
        <v>365.20543359083308</v>
      </c>
      <c r="N314">
        <v>1.204</v>
      </c>
      <c r="O314">
        <v>1.52</v>
      </c>
      <c r="P314">
        <v>2.52</v>
      </c>
      <c r="Q314">
        <f t="shared" si="31"/>
        <v>4.1388888888888893</v>
      </c>
      <c r="R314">
        <f t="shared" si="32"/>
        <v>39.501005911111122</v>
      </c>
      <c r="S314">
        <f t="shared" si="33"/>
        <v>104.50643950194421</v>
      </c>
      <c r="T314" s="11">
        <f t="shared" si="34"/>
        <v>0.43254054127193581</v>
      </c>
      <c r="U314">
        <v>0.26834999999999998</v>
      </c>
      <c r="V314">
        <f>Table5[[#This Row],[Total force ]]*Table5[[#This Row],[Tyre radius]]</f>
        <v>28.044303040346726</v>
      </c>
      <c r="W314">
        <v>8</v>
      </c>
      <c r="X314">
        <v>0.92</v>
      </c>
      <c r="Y314">
        <f>Table5[[#This Row],[Wheel torque]]/Table5[[#This Row],[Final drive ratio ]]/Table5[[#This Row],[Overall efficiency of enery conversion ]]</f>
        <v>3.8103672609166748</v>
      </c>
      <c r="Z314">
        <f>(Table5[[#This Row],[Vehicle speed in m/s]]*60)/(2*3.14*Table5[[#This Row],[Tyre radius]])</f>
        <v>147.35801906516076</v>
      </c>
      <c r="AA314">
        <f>Table5[[#This Row],[Wheel speed]]*Table5[[#This Row],[Final drive ratio ]]</f>
        <v>1178.8641525212861</v>
      </c>
      <c r="AB314" s="11">
        <f>(2*3.14*Table5[[#This Row],[Motor speed]]*Table5[[#This Row],[Motor torque]])/(60*1000)/Table5[[#This Row],[Overall efficiency of enery conversion ]]</f>
        <v>0.51103561114359142</v>
      </c>
      <c r="AC314">
        <v>430</v>
      </c>
      <c r="AD314" s="20">
        <f>Table5[[#This Row],[Total elapsed time]]-B313</f>
        <v>1</v>
      </c>
      <c r="AE314" s="20">
        <f>(Table5[[#This Row],[Motor power]]*1000)*Table5[[#This Row],[Acceleration delT 1 second ]]</f>
        <v>511.03561114359144</v>
      </c>
      <c r="AF314" s="20">
        <f>Table5[[#This Row],[Etotal]]/3600</f>
        <v>0.14195433642877539</v>
      </c>
      <c r="AG314" s="21">
        <f>Table5[[#This Row],[Average energy consumption]]/96</f>
        <v>1.4786910044664104E-3</v>
      </c>
      <c r="AH314" s="20"/>
      <c r="AI314" s="20"/>
    </row>
    <row r="315" spans="2:35">
      <c r="B315" s="14">
        <v>312</v>
      </c>
      <c r="C315" s="7">
        <v>14.3</v>
      </c>
      <c r="D315" s="9">
        <v>-0.15</v>
      </c>
      <c r="E315">
        <v>1500</v>
      </c>
      <c r="F315">
        <v>80</v>
      </c>
      <c r="G315">
        <f t="shared" si="28"/>
        <v>1580</v>
      </c>
      <c r="H315">
        <v>9.81</v>
      </c>
      <c r="I315" s="10">
        <v>0</v>
      </c>
      <c r="J315" s="10">
        <v>0</v>
      </c>
      <c r="K315">
        <f t="shared" si="29"/>
        <v>-237</v>
      </c>
      <c r="L315">
        <v>1.4999999999999999E-2</v>
      </c>
      <c r="M315">
        <f t="shared" si="30"/>
        <v>365.20543359083308</v>
      </c>
      <c r="N315">
        <v>1.204</v>
      </c>
      <c r="O315">
        <v>1.52</v>
      </c>
      <c r="P315">
        <v>2.52</v>
      </c>
      <c r="Q315">
        <f t="shared" si="31"/>
        <v>3.9722222222222228</v>
      </c>
      <c r="R315">
        <f t="shared" si="32"/>
        <v>36.383769644444456</v>
      </c>
      <c r="S315">
        <f t="shared" si="33"/>
        <v>164.58920323527752</v>
      </c>
      <c r="T315" s="11">
        <f t="shared" si="34"/>
        <v>0.65378489062901912</v>
      </c>
      <c r="U315">
        <v>0.26834999999999998</v>
      </c>
      <c r="V315">
        <f>Table5[[#This Row],[Total force ]]*Table5[[#This Row],[Tyre radius]]</f>
        <v>44.167512688186719</v>
      </c>
      <c r="W315">
        <v>8</v>
      </c>
      <c r="X315">
        <v>0.92</v>
      </c>
      <c r="Y315">
        <f>Table5[[#This Row],[Wheel torque]]/Table5[[#This Row],[Final drive ratio ]]/Table5[[#This Row],[Overall efficiency of enery conversion ]]</f>
        <v>6.0010207456775433</v>
      </c>
      <c r="Z315">
        <f>(Table5[[#This Row],[Vehicle speed in m/s]]*60)/(2*3.14*Table5[[#This Row],[Tyre radius]])</f>
        <v>141.42413910280527</v>
      </c>
      <c r="AA315">
        <f>Table5[[#This Row],[Wheel speed]]*Table5[[#This Row],[Final drive ratio ]]</f>
        <v>1131.3931128224422</v>
      </c>
      <c r="AB315" s="11">
        <f>(2*3.14*Table5[[#This Row],[Motor speed]]*Table5[[#This Row],[Motor torque]])/(60*1000)/Table5[[#This Row],[Overall efficiency of enery conversion ]]</f>
        <v>0.77243016378664808</v>
      </c>
      <c r="AC315">
        <v>430</v>
      </c>
      <c r="AD315" s="20">
        <f>Table5[[#This Row],[Total elapsed time]]-B314</f>
        <v>1</v>
      </c>
      <c r="AE315" s="20">
        <f>(Table5[[#This Row],[Motor power]]*1000)*Table5[[#This Row],[Acceleration delT 1 second ]]</f>
        <v>772.43016378664811</v>
      </c>
      <c r="AF315" s="20">
        <f>Table5[[#This Row],[Etotal]]/3600</f>
        <v>0.21456393438518004</v>
      </c>
      <c r="AG315" s="21">
        <f>Table5[[#This Row],[Average energy consumption]]/96</f>
        <v>2.2350409831789586E-3</v>
      </c>
      <c r="AH315" s="20"/>
      <c r="AI315" s="20"/>
    </row>
    <row r="316" spans="2:35">
      <c r="B316" s="14">
        <v>313</v>
      </c>
      <c r="C316" s="7">
        <v>13.8</v>
      </c>
      <c r="D316" s="9">
        <v>-0.1</v>
      </c>
      <c r="E316">
        <v>1500</v>
      </c>
      <c r="F316">
        <v>80</v>
      </c>
      <c r="G316">
        <f t="shared" si="28"/>
        <v>1580</v>
      </c>
      <c r="H316">
        <v>9.81</v>
      </c>
      <c r="I316" s="10">
        <v>0</v>
      </c>
      <c r="J316" s="10">
        <v>0</v>
      </c>
      <c r="K316">
        <f t="shared" si="29"/>
        <v>-158</v>
      </c>
      <c r="L316">
        <v>1.4999999999999999E-2</v>
      </c>
      <c r="M316">
        <f t="shared" si="30"/>
        <v>365.20543359083308</v>
      </c>
      <c r="N316">
        <v>1.204</v>
      </c>
      <c r="O316">
        <v>1.52</v>
      </c>
      <c r="P316">
        <v>2.52</v>
      </c>
      <c r="Q316">
        <f t="shared" si="31"/>
        <v>3.8333333333333335</v>
      </c>
      <c r="R316">
        <f t="shared" si="32"/>
        <v>33.883931200000006</v>
      </c>
      <c r="S316">
        <f t="shared" si="33"/>
        <v>241.08936479083309</v>
      </c>
      <c r="T316" s="11">
        <f t="shared" si="34"/>
        <v>0.92417589836486025</v>
      </c>
      <c r="U316">
        <v>0.26834999999999998</v>
      </c>
      <c r="V316">
        <f>Table5[[#This Row],[Total force ]]*Table5[[#This Row],[Tyre radius]]</f>
        <v>64.696331041620056</v>
      </c>
      <c r="W316">
        <v>8</v>
      </c>
      <c r="X316">
        <v>0.92</v>
      </c>
      <c r="Y316">
        <f>Table5[[#This Row],[Wheel torque]]/Table5[[#This Row],[Final drive ratio ]]/Table5[[#This Row],[Overall efficiency of enery conversion ]]</f>
        <v>8.7902623697853333</v>
      </c>
      <c r="Z316">
        <f>(Table5[[#This Row],[Vehicle speed in m/s]]*60)/(2*3.14*Table5[[#This Row],[Tyre radius]])</f>
        <v>136.47923913417571</v>
      </c>
      <c r="AA316">
        <f>Table5[[#This Row],[Wheel speed]]*Table5[[#This Row],[Final drive ratio ]]</f>
        <v>1091.8339130734057</v>
      </c>
      <c r="AB316" s="11">
        <f>(2*3.14*Table5[[#This Row],[Motor speed]]*Table5[[#This Row],[Motor torque]])/(60*1000)/Table5[[#This Row],[Overall efficiency of enery conversion ]]</f>
        <v>1.0918902390889178</v>
      </c>
      <c r="AC316">
        <v>430</v>
      </c>
      <c r="AD316" s="20">
        <f>Table5[[#This Row],[Total elapsed time]]-B315</f>
        <v>1</v>
      </c>
      <c r="AE316" s="20">
        <f>(Table5[[#This Row],[Motor power]]*1000)*Table5[[#This Row],[Acceleration delT 1 second ]]</f>
        <v>1091.8902390889177</v>
      </c>
      <c r="AF316" s="20">
        <f>Table5[[#This Row],[Etotal]]/3600</f>
        <v>0.30330284419136605</v>
      </c>
      <c r="AG316" s="21">
        <f>Table5[[#This Row],[Average energy consumption]]/96</f>
        <v>3.1594046269933962E-3</v>
      </c>
      <c r="AH316" s="20"/>
      <c r="AI316" s="20"/>
    </row>
    <row r="317" spans="2:35">
      <c r="B317" s="14">
        <v>314</v>
      </c>
      <c r="C317" s="7">
        <v>13.6</v>
      </c>
      <c r="D317" s="9">
        <v>-0.06</v>
      </c>
      <c r="E317">
        <v>1500</v>
      </c>
      <c r="F317">
        <v>80</v>
      </c>
      <c r="G317">
        <f t="shared" si="28"/>
        <v>1580</v>
      </c>
      <c r="H317">
        <v>9.81</v>
      </c>
      <c r="I317" s="10">
        <v>0</v>
      </c>
      <c r="J317" s="10">
        <v>0</v>
      </c>
      <c r="K317">
        <f t="shared" si="29"/>
        <v>-94.8</v>
      </c>
      <c r="L317">
        <v>1.4999999999999999E-2</v>
      </c>
      <c r="M317">
        <f t="shared" si="30"/>
        <v>365.20543359083308</v>
      </c>
      <c r="N317">
        <v>1.204</v>
      </c>
      <c r="O317">
        <v>1.52</v>
      </c>
      <c r="P317">
        <v>2.52</v>
      </c>
      <c r="Q317">
        <f t="shared" si="31"/>
        <v>3.7777777777777777</v>
      </c>
      <c r="R317">
        <f t="shared" si="32"/>
        <v>32.908905244444441</v>
      </c>
      <c r="S317">
        <f t="shared" si="33"/>
        <v>303.31433883527751</v>
      </c>
      <c r="T317" s="11">
        <f t="shared" si="34"/>
        <v>1.1458541689332706</v>
      </c>
      <c r="U317">
        <v>0.26834999999999998</v>
      </c>
      <c r="V317">
        <f>Table5[[#This Row],[Total force ]]*Table5[[#This Row],[Tyre radius]]</f>
        <v>81.394402826446708</v>
      </c>
      <c r="W317">
        <v>8</v>
      </c>
      <c r="X317">
        <v>0.92</v>
      </c>
      <c r="Y317">
        <f>Table5[[#This Row],[Wheel torque]]/Table5[[#This Row],[Final drive ratio ]]/Table5[[#This Row],[Overall efficiency of enery conversion ]]</f>
        <v>11.05902212315852</v>
      </c>
      <c r="Z317">
        <f>(Table5[[#This Row],[Vehicle speed in m/s]]*60)/(2*3.14*Table5[[#This Row],[Tyre radius]])</f>
        <v>134.50127914672387</v>
      </c>
      <c r="AA317">
        <f>Table5[[#This Row],[Wheel speed]]*Table5[[#This Row],[Final drive ratio ]]</f>
        <v>1076.010233173791</v>
      </c>
      <c r="AB317" s="11">
        <f>(2*3.14*Table5[[#This Row],[Motor speed]]*Table5[[#This Row],[Motor torque]])/(60*1000)/Table5[[#This Row],[Overall efficiency of enery conversion ]]</f>
        <v>1.3537974585695538</v>
      </c>
      <c r="AC317">
        <v>430</v>
      </c>
      <c r="AD317" s="20">
        <f>Table5[[#This Row],[Total elapsed time]]-B316</f>
        <v>1</v>
      </c>
      <c r="AE317" s="20">
        <f>(Table5[[#This Row],[Motor power]]*1000)*Table5[[#This Row],[Acceleration delT 1 second ]]</f>
        <v>1353.7974585695538</v>
      </c>
      <c r="AF317" s="20">
        <f>Table5[[#This Row],[Etotal]]/3600</f>
        <v>0.37605484960265384</v>
      </c>
      <c r="AG317" s="21">
        <f>Table5[[#This Row],[Average energy consumption]]/96</f>
        <v>3.9172380166943108E-3</v>
      </c>
      <c r="AH317" s="20"/>
      <c r="AI317" s="20"/>
    </row>
    <row r="318" spans="2:35">
      <c r="B318" s="14">
        <v>315</v>
      </c>
      <c r="C318" s="7">
        <v>13.4</v>
      </c>
      <c r="D318" s="9">
        <v>-0.03</v>
      </c>
      <c r="E318">
        <v>1500</v>
      </c>
      <c r="F318">
        <v>80</v>
      </c>
      <c r="G318">
        <f t="shared" si="28"/>
        <v>1580</v>
      </c>
      <c r="H318">
        <v>9.81</v>
      </c>
      <c r="I318" s="10">
        <v>0</v>
      </c>
      <c r="J318" s="10">
        <v>0</v>
      </c>
      <c r="K318">
        <f t="shared" si="29"/>
        <v>-47.4</v>
      </c>
      <c r="L318">
        <v>1.4999999999999999E-2</v>
      </c>
      <c r="M318">
        <f t="shared" si="30"/>
        <v>365.20543359083308</v>
      </c>
      <c r="N318">
        <v>1.204</v>
      </c>
      <c r="O318">
        <v>1.52</v>
      </c>
      <c r="P318">
        <v>2.52</v>
      </c>
      <c r="Q318">
        <f t="shared" si="31"/>
        <v>3.7222222222222223</v>
      </c>
      <c r="R318">
        <f t="shared" si="32"/>
        <v>31.94811324444445</v>
      </c>
      <c r="S318">
        <f t="shared" si="33"/>
        <v>349.75354683527758</v>
      </c>
      <c r="T318" s="11">
        <f t="shared" si="34"/>
        <v>1.301860424331311</v>
      </c>
      <c r="U318">
        <v>0.26834999999999998</v>
      </c>
      <c r="V318">
        <f>Table5[[#This Row],[Total force ]]*Table5[[#This Row],[Tyre radius]]</f>
        <v>93.856364293246727</v>
      </c>
      <c r="W318">
        <v>8</v>
      </c>
      <c r="X318">
        <v>0.92</v>
      </c>
      <c r="Y318">
        <f>Table5[[#This Row],[Wheel torque]]/Table5[[#This Row],[Final drive ratio ]]/Table5[[#This Row],[Overall efficiency of enery conversion ]]</f>
        <v>12.752223409408522</v>
      </c>
      <c r="Z318">
        <f>(Table5[[#This Row],[Vehicle speed in m/s]]*60)/(2*3.14*Table5[[#This Row],[Tyre radius]])</f>
        <v>132.52331915927206</v>
      </c>
      <c r="AA318">
        <f>Table5[[#This Row],[Wheel speed]]*Table5[[#This Row],[Final drive ratio ]]</f>
        <v>1060.1865532741765</v>
      </c>
      <c r="AB318" s="11">
        <f>(2*3.14*Table5[[#This Row],[Motor speed]]*Table5[[#This Row],[Motor torque]])/(60*1000)/Table5[[#This Row],[Overall efficiency of enery conversion ]]</f>
        <v>1.5381148680662933</v>
      </c>
      <c r="AC318">
        <v>430</v>
      </c>
      <c r="AD318" s="20">
        <f>Table5[[#This Row],[Total elapsed time]]-B317</f>
        <v>1</v>
      </c>
      <c r="AE318" s="20">
        <f>(Table5[[#This Row],[Motor power]]*1000)*Table5[[#This Row],[Acceleration delT 1 second ]]</f>
        <v>1538.1148680662932</v>
      </c>
      <c r="AF318" s="20">
        <f>Table5[[#This Row],[Etotal]]/3600</f>
        <v>0.42725413001841478</v>
      </c>
      <c r="AG318" s="21">
        <f>Table5[[#This Row],[Average energy consumption]]/96</f>
        <v>4.450563854358487E-3</v>
      </c>
      <c r="AH318" s="20"/>
      <c r="AI318" s="20"/>
    </row>
    <row r="319" spans="2:35">
      <c r="B319" s="14">
        <v>316</v>
      </c>
      <c r="C319" s="7">
        <v>13.4</v>
      </c>
      <c r="D319" s="9">
        <v>0.01</v>
      </c>
      <c r="E319">
        <v>1500</v>
      </c>
      <c r="F319">
        <v>80</v>
      </c>
      <c r="G319">
        <f t="shared" si="28"/>
        <v>1580</v>
      </c>
      <c r="H319">
        <v>9.81</v>
      </c>
      <c r="I319" s="10">
        <v>0</v>
      </c>
      <c r="J319" s="10">
        <v>0</v>
      </c>
      <c r="K319">
        <f t="shared" si="29"/>
        <v>15.8</v>
      </c>
      <c r="L319">
        <v>1.4999999999999999E-2</v>
      </c>
      <c r="M319">
        <f t="shared" si="30"/>
        <v>365.20543359083308</v>
      </c>
      <c r="N319">
        <v>1.204</v>
      </c>
      <c r="O319">
        <v>1.52</v>
      </c>
      <c r="P319">
        <v>2.52</v>
      </c>
      <c r="Q319">
        <f t="shared" si="31"/>
        <v>3.7222222222222223</v>
      </c>
      <c r="R319">
        <f t="shared" si="32"/>
        <v>31.94811324444445</v>
      </c>
      <c r="S319">
        <f t="shared" si="33"/>
        <v>412.95354683527756</v>
      </c>
      <c r="T319" s="11">
        <f t="shared" si="34"/>
        <v>1.5371048687757554</v>
      </c>
      <c r="U319">
        <v>0.26834999999999998</v>
      </c>
      <c r="V319">
        <f>Table5[[#This Row],[Total force ]]*Table5[[#This Row],[Tyre radius]]</f>
        <v>110.81608429324673</v>
      </c>
      <c r="W319">
        <v>8</v>
      </c>
      <c r="X319">
        <v>0.92</v>
      </c>
      <c r="Y319">
        <f>Table5[[#This Row],[Wheel torque]]/Table5[[#This Row],[Final drive ratio ]]/Table5[[#This Row],[Overall efficiency of enery conversion ]]</f>
        <v>15.056533192017218</v>
      </c>
      <c r="Z319">
        <f>(Table5[[#This Row],[Vehicle speed in m/s]]*60)/(2*3.14*Table5[[#This Row],[Tyre radius]])</f>
        <v>132.52331915927206</v>
      </c>
      <c r="AA319">
        <f>Table5[[#This Row],[Wheel speed]]*Table5[[#This Row],[Final drive ratio ]]</f>
        <v>1060.1865532741765</v>
      </c>
      <c r="AB319" s="11">
        <f>(2*3.14*Table5[[#This Row],[Motor speed]]*Table5[[#This Row],[Motor torque]])/(60*1000)/Table5[[#This Row],[Overall efficiency of enery conversion ]]</f>
        <v>1.816050175774758</v>
      </c>
      <c r="AC319">
        <v>430</v>
      </c>
      <c r="AD319" s="20">
        <f>Table5[[#This Row],[Total elapsed time]]-B318</f>
        <v>1</v>
      </c>
      <c r="AE319" s="20">
        <f>(Table5[[#This Row],[Motor power]]*1000)*Table5[[#This Row],[Acceleration delT 1 second ]]</f>
        <v>1816.0501757747579</v>
      </c>
      <c r="AF319" s="20">
        <f>Table5[[#This Row],[Etotal]]/3600</f>
        <v>0.50445838215965499</v>
      </c>
      <c r="AG319" s="21">
        <f>Table5[[#This Row],[Average energy consumption]]/96</f>
        <v>5.2547748141630731E-3</v>
      </c>
      <c r="AH319" s="20"/>
      <c r="AI319" s="20"/>
    </row>
    <row r="320" spans="2:35">
      <c r="B320" s="14">
        <v>317</v>
      </c>
      <c r="C320" s="7">
        <v>13.5</v>
      </c>
      <c r="D320" s="9">
        <v>0.01</v>
      </c>
      <c r="E320">
        <v>1500</v>
      </c>
      <c r="F320">
        <v>80</v>
      </c>
      <c r="G320">
        <f t="shared" si="28"/>
        <v>1580</v>
      </c>
      <c r="H320">
        <v>9.81</v>
      </c>
      <c r="I320" s="10">
        <v>0</v>
      </c>
      <c r="J320" s="10">
        <v>0</v>
      </c>
      <c r="K320">
        <f t="shared" si="29"/>
        <v>15.8</v>
      </c>
      <c r="L320">
        <v>1.4999999999999999E-2</v>
      </c>
      <c r="M320">
        <f t="shared" si="30"/>
        <v>365.20543359083308</v>
      </c>
      <c r="N320">
        <v>1.204</v>
      </c>
      <c r="O320">
        <v>1.52</v>
      </c>
      <c r="P320">
        <v>2.52</v>
      </c>
      <c r="Q320">
        <f t="shared" si="31"/>
        <v>3.75</v>
      </c>
      <c r="R320">
        <f t="shared" si="32"/>
        <v>32.426729999999992</v>
      </c>
      <c r="S320">
        <f t="shared" si="33"/>
        <v>413.43216359083311</v>
      </c>
      <c r="T320" s="11">
        <f t="shared" si="34"/>
        <v>1.5503706134656243</v>
      </c>
      <c r="U320">
        <v>0.26834999999999998</v>
      </c>
      <c r="V320">
        <f>Table5[[#This Row],[Total force ]]*Table5[[#This Row],[Tyre radius]]</f>
        <v>110.94452109960005</v>
      </c>
      <c r="W320">
        <v>8</v>
      </c>
      <c r="X320">
        <v>0.92</v>
      </c>
      <c r="Y320">
        <f>Table5[[#This Row],[Wheel torque]]/Table5[[#This Row],[Final drive ratio ]]/Table5[[#This Row],[Overall efficiency of enery conversion ]]</f>
        <v>15.073983845054354</v>
      </c>
      <c r="Z320">
        <f>(Table5[[#This Row],[Vehicle speed in m/s]]*60)/(2*3.14*Table5[[#This Row],[Tyre radius]])</f>
        <v>133.51229915299797</v>
      </c>
      <c r="AA320">
        <f>Table5[[#This Row],[Wheel speed]]*Table5[[#This Row],[Final drive ratio ]]</f>
        <v>1068.0983932239837</v>
      </c>
      <c r="AB320" s="11">
        <f>(2*3.14*Table5[[#This Row],[Motor speed]]*Table5[[#This Row],[Motor torque]])/(60*1000)/Table5[[#This Row],[Overall efficiency of enery conversion ]]</f>
        <v>1.8317233145860394</v>
      </c>
      <c r="AC320">
        <v>430</v>
      </c>
      <c r="AD320" s="20">
        <f>Table5[[#This Row],[Total elapsed time]]-B319</f>
        <v>1</v>
      </c>
      <c r="AE320" s="20">
        <f>(Table5[[#This Row],[Motor power]]*1000)*Table5[[#This Row],[Acceleration delT 1 second ]]</f>
        <v>1831.7233145860394</v>
      </c>
      <c r="AF320" s="20">
        <f>Table5[[#This Row],[Etotal]]/3600</f>
        <v>0.50881203182945534</v>
      </c>
      <c r="AG320" s="21">
        <f>Table5[[#This Row],[Average energy consumption]]/96</f>
        <v>5.3001253315568264E-3</v>
      </c>
      <c r="AH320" s="20"/>
      <c r="AI320" s="20"/>
    </row>
    <row r="321" spans="2:35">
      <c r="B321" s="14">
        <v>318</v>
      </c>
      <c r="C321" s="7">
        <v>13.5</v>
      </c>
      <c r="D321" s="9">
        <v>0</v>
      </c>
      <c r="E321">
        <v>1500</v>
      </c>
      <c r="F321">
        <v>80</v>
      </c>
      <c r="G321">
        <f t="shared" si="28"/>
        <v>1580</v>
      </c>
      <c r="H321">
        <v>9.81</v>
      </c>
      <c r="I321" s="10">
        <v>0</v>
      </c>
      <c r="J321" s="10">
        <v>0</v>
      </c>
      <c r="K321">
        <f t="shared" si="29"/>
        <v>0</v>
      </c>
      <c r="L321">
        <v>1.4999999999999999E-2</v>
      </c>
      <c r="M321">
        <f t="shared" si="30"/>
        <v>365.20543359083308</v>
      </c>
      <c r="N321">
        <v>1.204</v>
      </c>
      <c r="O321">
        <v>1.52</v>
      </c>
      <c r="P321">
        <v>2.52</v>
      </c>
      <c r="Q321">
        <f t="shared" si="31"/>
        <v>3.75</v>
      </c>
      <c r="R321">
        <f t="shared" si="32"/>
        <v>32.426729999999992</v>
      </c>
      <c r="S321">
        <f t="shared" si="33"/>
        <v>397.6321635908331</v>
      </c>
      <c r="T321" s="11">
        <f t="shared" si="34"/>
        <v>1.4911206134656241</v>
      </c>
      <c r="U321">
        <v>0.26834999999999998</v>
      </c>
      <c r="V321">
        <f>Table5[[#This Row],[Total force ]]*Table5[[#This Row],[Tyre radius]]</f>
        <v>106.70459109960005</v>
      </c>
      <c r="W321">
        <v>8</v>
      </c>
      <c r="X321">
        <v>0.92</v>
      </c>
      <c r="Y321">
        <f>Table5[[#This Row],[Wheel torque]]/Table5[[#This Row],[Final drive ratio ]]/Table5[[#This Row],[Overall efficiency of enery conversion ]]</f>
        <v>14.497906399402181</v>
      </c>
      <c r="Z321">
        <f>(Table5[[#This Row],[Vehicle speed in m/s]]*60)/(2*3.14*Table5[[#This Row],[Tyre radius]])</f>
        <v>133.51229915299797</v>
      </c>
      <c r="AA321">
        <f>Table5[[#This Row],[Wheel speed]]*Table5[[#This Row],[Final drive ratio ]]</f>
        <v>1068.0983932239837</v>
      </c>
      <c r="AB321" s="11">
        <f>(2*3.14*Table5[[#This Row],[Motor speed]]*Table5[[#This Row],[Motor torque]])/(60*1000)/Table5[[#This Row],[Overall efficiency of enery conversion ]]</f>
        <v>1.7617209516370791</v>
      </c>
      <c r="AC321">
        <v>430</v>
      </c>
      <c r="AD321" s="20">
        <f>Table5[[#This Row],[Total elapsed time]]-B320</f>
        <v>1</v>
      </c>
      <c r="AE321" s="20">
        <f>(Table5[[#This Row],[Motor power]]*1000)*Table5[[#This Row],[Acceleration delT 1 second ]]</f>
        <v>1761.720951637079</v>
      </c>
      <c r="AF321" s="20">
        <f>Table5[[#This Row],[Etotal]]/3600</f>
        <v>0.48936693101029971</v>
      </c>
      <c r="AG321" s="21">
        <f>Table5[[#This Row],[Average energy consumption]]/96</f>
        <v>5.0975721980239556E-3</v>
      </c>
      <c r="AH321" s="20"/>
      <c r="AI321" s="20"/>
    </row>
    <row r="322" spans="2:35">
      <c r="B322" s="14">
        <v>319</v>
      </c>
      <c r="C322" s="7">
        <v>13.5</v>
      </c>
      <c r="D322" s="9">
        <v>-0.01</v>
      </c>
      <c r="E322">
        <v>1500</v>
      </c>
      <c r="F322">
        <v>80</v>
      </c>
      <c r="G322">
        <f t="shared" si="28"/>
        <v>1580</v>
      </c>
      <c r="H322">
        <v>9.81</v>
      </c>
      <c r="I322" s="10">
        <v>0</v>
      </c>
      <c r="J322" s="10">
        <v>0</v>
      </c>
      <c r="K322">
        <f t="shared" si="29"/>
        <v>-15.8</v>
      </c>
      <c r="L322">
        <v>1.4999999999999999E-2</v>
      </c>
      <c r="M322">
        <f t="shared" si="30"/>
        <v>365.20543359083308</v>
      </c>
      <c r="N322">
        <v>1.204</v>
      </c>
      <c r="O322">
        <v>1.52</v>
      </c>
      <c r="P322">
        <v>2.52</v>
      </c>
      <c r="Q322">
        <f t="shared" si="31"/>
        <v>3.75</v>
      </c>
      <c r="R322">
        <f t="shared" si="32"/>
        <v>32.426729999999992</v>
      </c>
      <c r="S322">
        <f t="shared" si="33"/>
        <v>381.83216359083309</v>
      </c>
      <c r="T322" s="11">
        <f t="shared" si="34"/>
        <v>1.4318706134656241</v>
      </c>
      <c r="U322">
        <v>0.26834999999999998</v>
      </c>
      <c r="V322">
        <f>Table5[[#This Row],[Total force ]]*Table5[[#This Row],[Tyre radius]]</f>
        <v>102.46466109960005</v>
      </c>
      <c r="W322">
        <v>8</v>
      </c>
      <c r="X322">
        <v>0.92</v>
      </c>
      <c r="Y322">
        <f>Table5[[#This Row],[Wheel torque]]/Table5[[#This Row],[Final drive ratio ]]/Table5[[#This Row],[Overall efficiency of enery conversion ]]</f>
        <v>13.921828953750007</v>
      </c>
      <c r="Z322">
        <f>(Table5[[#This Row],[Vehicle speed in m/s]]*60)/(2*3.14*Table5[[#This Row],[Tyre radius]])</f>
        <v>133.51229915299797</v>
      </c>
      <c r="AA322">
        <f>Table5[[#This Row],[Wheel speed]]*Table5[[#This Row],[Final drive ratio ]]</f>
        <v>1068.0983932239837</v>
      </c>
      <c r="AB322" s="11">
        <f>(2*3.14*Table5[[#This Row],[Motor speed]]*Table5[[#This Row],[Motor torque]])/(60*1000)/Table5[[#This Row],[Overall efficiency of enery conversion ]]</f>
        <v>1.6917185886881188</v>
      </c>
      <c r="AC322">
        <v>430</v>
      </c>
      <c r="AD322" s="20">
        <f>Table5[[#This Row],[Total elapsed time]]-B321</f>
        <v>1</v>
      </c>
      <c r="AE322" s="20">
        <f>(Table5[[#This Row],[Motor power]]*1000)*Table5[[#This Row],[Acceleration delT 1 second ]]</f>
        <v>1691.7185886881186</v>
      </c>
      <c r="AF322" s="20">
        <f>Table5[[#This Row],[Etotal]]/3600</f>
        <v>0.46992183019114409</v>
      </c>
      <c r="AG322" s="21">
        <f>Table5[[#This Row],[Average energy consumption]]/96</f>
        <v>4.8950190644910839E-3</v>
      </c>
      <c r="AH322" s="20"/>
      <c r="AI322" s="20"/>
    </row>
    <row r="323" spans="2:35">
      <c r="B323" s="14">
        <v>320</v>
      </c>
      <c r="C323" s="7">
        <v>13.4</v>
      </c>
      <c r="D323" s="9">
        <v>-0.03</v>
      </c>
      <c r="E323">
        <v>1500</v>
      </c>
      <c r="F323">
        <v>80</v>
      </c>
      <c r="G323">
        <f t="shared" si="28"/>
        <v>1580</v>
      </c>
      <c r="H323">
        <v>9.81</v>
      </c>
      <c r="I323" s="10">
        <v>0</v>
      </c>
      <c r="J323" s="10">
        <v>0</v>
      </c>
      <c r="K323">
        <f t="shared" si="29"/>
        <v>-47.4</v>
      </c>
      <c r="L323">
        <v>1.4999999999999999E-2</v>
      </c>
      <c r="M323">
        <f t="shared" si="30"/>
        <v>365.20543359083308</v>
      </c>
      <c r="N323">
        <v>1.204</v>
      </c>
      <c r="O323">
        <v>1.52</v>
      </c>
      <c r="P323">
        <v>2.52</v>
      </c>
      <c r="Q323">
        <f t="shared" si="31"/>
        <v>3.7222222222222223</v>
      </c>
      <c r="R323">
        <f t="shared" si="32"/>
        <v>31.94811324444445</v>
      </c>
      <c r="S323">
        <f t="shared" si="33"/>
        <v>349.75354683527758</v>
      </c>
      <c r="T323" s="11">
        <f t="shared" si="34"/>
        <v>1.301860424331311</v>
      </c>
      <c r="U323">
        <v>0.26834999999999998</v>
      </c>
      <c r="V323">
        <f>Table5[[#This Row],[Total force ]]*Table5[[#This Row],[Tyre radius]]</f>
        <v>93.856364293246727</v>
      </c>
      <c r="W323">
        <v>8</v>
      </c>
      <c r="X323">
        <v>0.92</v>
      </c>
      <c r="Y323">
        <f>Table5[[#This Row],[Wheel torque]]/Table5[[#This Row],[Final drive ratio ]]/Table5[[#This Row],[Overall efficiency of enery conversion ]]</f>
        <v>12.752223409408522</v>
      </c>
      <c r="Z323">
        <f>(Table5[[#This Row],[Vehicle speed in m/s]]*60)/(2*3.14*Table5[[#This Row],[Tyre radius]])</f>
        <v>132.52331915927206</v>
      </c>
      <c r="AA323">
        <f>Table5[[#This Row],[Wheel speed]]*Table5[[#This Row],[Final drive ratio ]]</f>
        <v>1060.1865532741765</v>
      </c>
      <c r="AB323" s="11">
        <f>(2*3.14*Table5[[#This Row],[Motor speed]]*Table5[[#This Row],[Motor torque]])/(60*1000)/Table5[[#This Row],[Overall efficiency of enery conversion ]]</f>
        <v>1.5381148680662933</v>
      </c>
      <c r="AC323">
        <v>430</v>
      </c>
      <c r="AD323" s="20">
        <f>Table5[[#This Row],[Total elapsed time]]-B322</f>
        <v>1</v>
      </c>
      <c r="AE323" s="20">
        <f>(Table5[[#This Row],[Motor power]]*1000)*Table5[[#This Row],[Acceleration delT 1 second ]]</f>
        <v>1538.1148680662932</v>
      </c>
      <c r="AF323" s="20">
        <f>Table5[[#This Row],[Etotal]]/3600</f>
        <v>0.42725413001841478</v>
      </c>
      <c r="AG323" s="21">
        <f>Table5[[#This Row],[Average energy consumption]]/96</f>
        <v>4.450563854358487E-3</v>
      </c>
      <c r="AH323" s="20"/>
      <c r="AI323" s="20"/>
    </row>
    <row r="324" spans="2:35">
      <c r="B324" s="14">
        <v>321</v>
      </c>
      <c r="C324" s="7">
        <v>13.3</v>
      </c>
      <c r="D324" s="9">
        <v>-0.04</v>
      </c>
      <c r="E324">
        <v>1500</v>
      </c>
      <c r="F324">
        <v>80</v>
      </c>
      <c r="G324">
        <f t="shared" ref="G324:G387" si="35">E324+F324</f>
        <v>1580</v>
      </c>
      <c r="H324">
        <v>9.81</v>
      </c>
      <c r="I324" s="10">
        <v>0</v>
      </c>
      <c r="J324" s="10">
        <v>0</v>
      </c>
      <c r="K324">
        <f t="shared" ref="K324:K387" si="36">G324*D324</f>
        <v>-63.2</v>
      </c>
      <c r="L324">
        <v>1.4999999999999999E-2</v>
      </c>
      <c r="M324">
        <f t="shared" ref="M324:M387" si="37">G324*H324*L324*ACOS(I324)</f>
        <v>365.20543359083308</v>
      </c>
      <c r="N324">
        <v>1.204</v>
      </c>
      <c r="O324">
        <v>1.52</v>
      </c>
      <c r="P324">
        <v>2.52</v>
      </c>
      <c r="Q324">
        <f t="shared" ref="Q324:Q387" si="38">C324*(5/18)</f>
        <v>3.6944444444444446</v>
      </c>
      <c r="R324">
        <f t="shared" ref="R324:R387" si="39">(Q324*P324*O324*N324*Q324)/2</f>
        <v>31.473054977777782</v>
      </c>
      <c r="S324">
        <f t="shared" ref="S324:S387" si="40">R324+M324+K324+J324</f>
        <v>333.47848856861089</v>
      </c>
      <c r="T324" s="11">
        <f t="shared" ref="T324:T387" si="41">(S324*Q324)/1000</f>
        <v>1.2320177494340345</v>
      </c>
      <c r="U324">
        <v>0.26834999999999998</v>
      </c>
      <c r="V324">
        <f>Table5[[#This Row],[Total force ]]*Table5[[#This Row],[Tyre radius]]</f>
        <v>89.488952407386719</v>
      </c>
      <c r="W324">
        <v>8</v>
      </c>
      <c r="X324">
        <v>0.92</v>
      </c>
      <c r="Y324">
        <f>Table5[[#This Row],[Wheel torque]]/Table5[[#This Row],[Final drive ratio ]]/Table5[[#This Row],[Overall efficiency of enery conversion ]]</f>
        <v>12.158825055351455</v>
      </c>
      <c r="Z324">
        <f>(Table5[[#This Row],[Vehicle speed in m/s]]*60)/(2*3.14*Table5[[#This Row],[Tyre radius]])</f>
        <v>131.53433916554616</v>
      </c>
      <c r="AA324">
        <f>Table5[[#This Row],[Wheel speed]]*Table5[[#This Row],[Final drive ratio ]]</f>
        <v>1052.2747133243693</v>
      </c>
      <c r="AB324" s="11">
        <f>(2*3.14*Table5[[#This Row],[Motor speed]]*Table5[[#This Row],[Motor torque]])/(60*1000)/Table5[[#This Row],[Overall efficiency of enery conversion ]]</f>
        <v>1.4555975300496629</v>
      </c>
      <c r="AC324">
        <v>430</v>
      </c>
      <c r="AD324" s="20">
        <f>Table5[[#This Row],[Total elapsed time]]-B323</f>
        <v>1</v>
      </c>
      <c r="AE324" s="20">
        <f>(Table5[[#This Row],[Motor power]]*1000)*Table5[[#This Row],[Acceleration delT 1 second ]]</f>
        <v>1455.597530049663</v>
      </c>
      <c r="AF324" s="20">
        <f>Table5[[#This Row],[Etotal]]/3600</f>
        <v>0.40433264723601747</v>
      </c>
      <c r="AG324" s="21">
        <f>Table5[[#This Row],[Average energy consumption]]/96</f>
        <v>4.2117984087085151E-3</v>
      </c>
      <c r="AH324" s="20"/>
      <c r="AI324" s="20"/>
    </row>
    <row r="325" spans="2:35">
      <c r="B325" s="14">
        <v>322</v>
      </c>
      <c r="C325" s="7">
        <v>13.1</v>
      </c>
      <c r="D325" s="9">
        <v>-0.06</v>
      </c>
      <c r="E325">
        <v>1500</v>
      </c>
      <c r="F325">
        <v>80</v>
      </c>
      <c r="G325">
        <f t="shared" si="35"/>
        <v>1580</v>
      </c>
      <c r="H325">
        <v>9.81</v>
      </c>
      <c r="I325" s="10">
        <v>0</v>
      </c>
      <c r="J325" s="10">
        <v>0</v>
      </c>
      <c r="K325">
        <f t="shared" si="36"/>
        <v>-94.8</v>
      </c>
      <c r="L325">
        <v>1.4999999999999999E-2</v>
      </c>
      <c r="M325">
        <f t="shared" si="37"/>
        <v>365.20543359083308</v>
      </c>
      <c r="N325">
        <v>1.204</v>
      </c>
      <c r="O325">
        <v>1.52</v>
      </c>
      <c r="P325">
        <v>2.52</v>
      </c>
      <c r="Q325">
        <f t="shared" si="38"/>
        <v>3.6388888888888888</v>
      </c>
      <c r="R325">
        <f t="shared" si="39"/>
        <v>30.533613911111107</v>
      </c>
      <c r="S325">
        <f t="shared" si="40"/>
        <v>300.93904750194417</v>
      </c>
      <c r="T325" s="11">
        <f t="shared" si="41"/>
        <v>1.0950837561876301</v>
      </c>
      <c r="U325">
        <v>0.26834999999999998</v>
      </c>
      <c r="V325">
        <f>Table5[[#This Row],[Total force ]]*Table5[[#This Row],[Tyre radius]]</f>
        <v>80.756993397146715</v>
      </c>
      <c r="W325">
        <v>8</v>
      </c>
      <c r="X325">
        <v>0.92</v>
      </c>
      <c r="Y325">
        <f>Table5[[#This Row],[Wheel torque]]/Table5[[#This Row],[Final drive ratio ]]/Table5[[#This Row],[Overall efficiency of enery conversion ]]</f>
        <v>10.972417581134064</v>
      </c>
      <c r="Z325">
        <f>(Table5[[#This Row],[Vehicle speed in m/s]]*60)/(2*3.14*Table5[[#This Row],[Tyre radius]])</f>
        <v>129.55637917809435</v>
      </c>
      <c r="AA325">
        <f>Table5[[#This Row],[Wheel speed]]*Table5[[#This Row],[Final drive ratio ]]</f>
        <v>1036.4510334247548</v>
      </c>
      <c r="AB325" s="11">
        <f>(2*3.14*Table5[[#This Row],[Motor speed]]*Table5[[#This Row],[Motor torque]])/(60*1000)/Table5[[#This Row],[Overall efficiency of enery conversion ]]</f>
        <v>1.2938135115638354</v>
      </c>
      <c r="AC325">
        <v>430</v>
      </c>
      <c r="AD325" s="20">
        <f>Table5[[#This Row],[Total elapsed time]]-B324</f>
        <v>1</v>
      </c>
      <c r="AE325" s="20">
        <f>(Table5[[#This Row],[Motor power]]*1000)*Table5[[#This Row],[Acceleration delT 1 second ]]</f>
        <v>1293.8135115638354</v>
      </c>
      <c r="AF325" s="20">
        <f>Table5[[#This Row],[Etotal]]/3600</f>
        <v>0.35939264210106536</v>
      </c>
      <c r="AG325" s="21">
        <f>Table5[[#This Row],[Average energy consumption]]/96</f>
        <v>3.743673355219431E-3</v>
      </c>
      <c r="AH325" s="20"/>
      <c r="AI325" s="20"/>
    </row>
    <row r="326" spans="2:35">
      <c r="B326" s="14">
        <v>323</v>
      </c>
      <c r="C326" s="7">
        <v>12.9</v>
      </c>
      <c r="D326" s="9">
        <v>-0.03</v>
      </c>
      <c r="E326">
        <v>1500</v>
      </c>
      <c r="F326">
        <v>80</v>
      </c>
      <c r="G326">
        <f t="shared" si="35"/>
        <v>1580</v>
      </c>
      <c r="H326">
        <v>9.81</v>
      </c>
      <c r="I326" s="10">
        <v>0</v>
      </c>
      <c r="J326" s="10">
        <v>0</v>
      </c>
      <c r="K326">
        <f t="shared" si="36"/>
        <v>-47.4</v>
      </c>
      <c r="L326">
        <v>1.4999999999999999E-2</v>
      </c>
      <c r="M326">
        <f t="shared" si="37"/>
        <v>365.20543359083308</v>
      </c>
      <c r="N326">
        <v>1.204</v>
      </c>
      <c r="O326">
        <v>1.52</v>
      </c>
      <c r="P326">
        <v>2.52</v>
      </c>
      <c r="Q326">
        <f t="shared" si="38"/>
        <v>3.5833333333333335</v>
      </c>
      <c r="R326">
        <f t="shared" si="39"/>
        <v>29.608406800000008</v>
      </c>
      <c r="S326">
        <f t="shared" si="40"/>
        <v>347.41384039083312</v>
      </c>
      <c r="T326" s="11">
        <f t="shared" si="41"/>
        <v>1.2448995947338188</v>
      </c>
      <c r="U326">
        <v>0.26834999999999998</v>
      </c>
      <c r="V326">
        <f>Table5[[#This Row],[Total force ]]*Table5[[#This Row],[Tyre radius]]</f>
        <v>93.228504068880056</v>
      </c>
      <c r="W326">
        <v>8</v>
      </c>
      <c r="X326">
        <v>0.92</v>
      </c>
      <c r="Y326">
        <f>Table5[[#This Row],[Wheel torque]]/Table5[[#This Row],[Final drive ratio ]]/Table5[[#This Row],[Overall efficiency of enery conversion ]]</f>
        <v>12.66691631370653</v>
      </c>
      <c r="Z326">
        <f>(Table5[[#This Row],[Vehicle speed in m/s]]*60)/(2*3.14*Table5[[#This Row],[Tyre radius]])</f>
        <v>127.57841919064251</v>
      </c>
      <c r="AA326">
        <f>Table5[[#This Row],[Wheel speed]]*Table5[[#This Row],[Final drive ratio ]]</f>
        <v>1020.6273535251401</v>
      </c>
      <c r="AB326" s="11">
        <f>(2*3.14*Table5[[#This Row],[Motor speed]]*Table5[[#This Row],[Motor torque]])/(60*1000)/Table5[[#This Row],[Overall efficiency of enery conversion ]]</f>
        <v>1.4708171015286133</v>
      </c>
      <c r="AC326">
        <v>430</v>
      </c>
      <c r="AD326" s="20">
        <f>Table5[[#This Row],[Total elapsed time]]-B325</f>
        <v>1</v>
      </c>
      <c r="AE326" s="20">
        <f>(Table5[[#This Row],[Motor power]]*1000)*Table5[[#This Row],[Acceleration delT 1 second ]]</f>
        <v>1470.8171015286134</v>
      </c>
      <c r="AF326" s="20">
        <f>Table5[[#This Row],[Etotal]]/3600</f>
        <v>0.4085603059801704</v>
      </c>
      <c r="AG326" s="21">
        <f>Table5[[#This Row],[Average energy consumption]]/96</f>
        <v>4.255836520626775E-3</v>
      </c>
      <c r="AH326" s="20"/>
      <c r="AI326" s="20"/>
    </row>
    <row r="327" spans="2:35">
      <c r="B327" s="14">
        <v>324</v>
      </c>
      <c r="C327" s="7">
        <v>12.9</v>
      </c>
      <c r="D327" s="9">
        <v>-0.01</v>
      </c>
      <c r="E327">
        <v>1500</v>
      </c>
      <c r="F327">
        <v>80</v>
      </c>
      <c r="G327">
        <f t="shared" si="35"/>
        <v>1580</v>
      </c>
      <c r="H327">
        <v>9.81</v>
      </c>
      <c r="I327" s="10">
        <v>0</v>
      </c>
      <c r="J327" s="10">
        <v>0</v>
      </c>
      <c r="K327">
        <f t="shared" si="36"/>
        <v>-15.8</v>
      </c>
      <c r="L327">
        <v>1.4999999999999999E-2</v>
      </c>
      <c r="M327">
        <f t="shared" si="37"/>
        <v>365.20543359083308</v>
      </c>
      <c r="N327">
        <v>1.204</v>
      </c>
      <c r="O327">
        <v>1.52</v>
      </c>
      <c r="P327">
        <v>2.52</v>
      </c>
      <c r="Q327">
        <f t="shared" si="38"/>
        <v>3.5833333333333335</v>
      </c>
      <c r="R327">
        <f t="shared" si="39"/>
        <v>29.608406800000008</v>
      </c>
      <c r="S327">
        <f t="shared" si="40"/>
        <v>379.01384039083308</v>
      </c>
      <c r="T327" s="11">
        <f t="shared" si="41"/>
        <v>1.3581329280671519</v>
      </c>
      <c r="U327">
        <v>0.26834999999999998</v>
      </c>
      <c r="V327">
        <f>Table5[[#This Row],[Total force ]]*Table5[[#This Row],[Tyre radius]]</f>
        <v>101.70836406888004</v>
      </c>
      <c r="W327">
        <v>8</v>
      </c>
      <c r="X327">
        <v>0.92</v>
      </c>
      <c r="Y327">
        <f>Table5[[#This Row],[Wheel torque]]/Table5[[#This Row],[Final drive ratio ]]/Table5[[#This Row],[Overall efficiency of enery conversion ]]</f>
        <v>13.819071205010875</v>
      </c>
      <c r="Z327">
        <f>(Table5[[#This Row],[Vehicle speed in m/s]]*60)/(2*3.14*Table5[[#This Row],[Tyre radius]])</f>
        <v>127.57841919064251</v>
      </c>
      <c r="AA327">
        <f>Table5[[#This Row],[Wheel speed]]*Table5[[#This Row],[Final drive ratio ]]</f>
        <v>1020.6273535251401</v>
      </c>
      <c r="AB327" s="11">
        <f>(2*3.14*Table5[[#This Row],[Motor speed]]*Table5[[#This Row],[Motor torque]])/(60*1000)/Table5[[#This Row],[Overall efficiency of enery conversion ]]</f>
        <v>1.604599395164404</v>
      </c>
      <c r="AC327">
        <v>430</v>
      </c>
      <c r="AD327" s="20">
        <f>Table5[[#This Row],[Total elapsed time]]-B326</f>
        <v>1</v>
      </c>
      <c r="AE327" s="20">
        <f>(Table5[[#This Row],[Motor power]]*1000)*Table5[[#This Row],[Acceleration delT 1 second ]]</f>
        <v>1604.5993951644041</v>
      </c>
      <c r="AF327" s="20">
        <f>Table5[[#This Row],[Etotal]]/3600</f>
        <v>0.44572205421233446</v>
      </c>
      <c r="AG327" s="21">
        <f>Table5[[#This Row],[Average energy consumption]]/96</f>
        <v>4.6429380647118176E-3</v>
      </c>
      <c r="AH327" s="20"/>
      <c r="AI327" s="20"/>
    </row>
    <row r="328" spans="2:35">
      <c r="B328" s="14">
        <v>325</v>
      </c>
      <c r="C328" s="7">
        <v>12.8</v>
      </c>
      <c r="D328" s="9">
        <v>0.01</v>
      </c>
      <c r="E328">
        <v>1500</v>
      </c>
      <c r="F328">
        <v>80</v>
      </c>
      <c r="G328">
        <f t="shared" si="35"/>
        <v>1580</v>
      </c>
      <c r="H328">
        <v>9.81</v>
      </c>
      <c r="I328" s="10">
        <v>0</v>
      </c>
      <c r="J328" s="10">
        <v>0</v>
      </c>
      <c r="K328">
        <f t="shared" si="36"/>
        <v>15.8</v>
      </c>
      <c r="L328">
        <v>1.4999999999999999E-2</v>
      </c>
      <c r="M328">
        <f t="shared" si="37"/>
        <v>365.20543359083308</v>
      </c>
      <c r="N328">
        <v>1.204</v>
      </c>
      <c r="O328">
        <v>1.52</v>
      </c>
      <c r="P328">
        <v>2.52</v>
      </c>
      <c r="Q328">
        <f t="shared" si="38"/>
        <v>3.5555555555555558</v>
      </c>
      <c r="R328">
        <f t="shared" si="39"/>
        <v>29.151140977777782</v>
      </c>
      <c r="S328">
        <f t="shared" si="40"/>
        <v>410.15657456861089</v>
      </c>
      <c r="T328" s="11">
        <f t="shared" si="41"/>
        <v>1.4583344873550612</v>
      </c>
      <c r="U328">
        <v>0.26834999999999998</v>
      </c>
      <c r="V328">
        <f>Table5[[#This Row],[Total force ]]*Table5[[#This Row],[Tyre radius]]</f>
        <v>110.06551678548672</v>
      </c>
      <c r="W328">
        <v>8</v>
      </c>
      <c r="X328">
        <v>0.92</v>
      </c>
      <c r="Y328">
        <f>Table5[[#This Row],[Wheel torque]]/Table5[[#This Row],[Final drive ratio ]]/Table5[[#This Row],[Overall efficiency of enery conversion ]]</f>
        <v>14.954553911071566</v>
      </c>
      <c r="Z328">
        <f>(Table5[[#This Row],[Vehicle speed in m/s]]*60)/(2*3.14*Table5[[#This Row],[Tyre radius]])</f>
        <v>126.5894391969166</v>
      </c>
      <c r="AA328">
        <f>Table5[[#This Row],[Wheel speed]]*Table5[[#This Row],[Final drive ratio ]]</f>
        <v>1012.7155135753328</v>
      </c>
      <c r="AB328" s="11">
        <f>(2*3.14*Table5[[#This Row],[Motor speed]]*Table5[[#This Row],[Motor torque]])/(60*1000)/Table5[[#This Row],[Overall efficiency of enery conversion ]]</f>
        <v>1.722984980334429</v>
      </c>
      <c r="AC328">
        <v>430</v>
      </c>
      <c r="AD328" s="20">
        <f>Table5[[#This Row],[Total elapsed time]]-B327</f>
        <v>1</v>
      </c>
      <c r="AE328" s="20">
        <f>(Table5[[#This Row],[Motor power]]*1000)*Table5[[#This Row],[Acceleration delT 1 second ]]</f>
        <v>1722.9849803344291</v>
      </c>
      <c r="AF328" s="20">
        <f>Table5[[#This Row],[Etotal]]/3600</f>
        <v>0.47860693898178586</v>
      </c>
      <c r="AG328" s="21">
        <f>Table5[[#This Row],[Average energy consumption]]/96</f>
        <v>4.9854889477269357E-3</v>
      </c>
      <c r="AH328" s="20"/>
      <c r="AI328" s="20"/>
    </row>
    <row r="329" spans="2:35">
      <c r="B329" s="14">
        <v>326</v>
      </c>
      <c r="C329" s="7">
        <v>13</v>
      </c>
      <c r="D329" s="9">
        <v>0.08</v>
      </c>
      <c r="E329">
        <v>1500</v>
      </c>
      <c r="F329">
        <v>80</v>
      </c>
      <c r="G329">
        <f t="shared" si="35"/>
        <v>1580</v>
      </c>
      <c r="H329">
        <v>9.81</v>
      </c>
      <c r="I329" s="10">
        <v>0</v>
      </c>
      <c r="J329" s="10">
        <v>0</v>
      </c>
      <c r="K329">
        <f t="shared" si="36"/>
        <v>126.4</v>
      </c>
      <c r="L329">
        <v>1.4999999999999999E-2</v>
      </c>
      <c r="M329">
        <f t="shared" si="37"/>
        <v>365.20543359083308</v>
      </c>
      <c r="N329">
        <v>1.204</v>
      </c>
      <c r="O329">
        <v>1.52</v>
      </c>
      <c r="P329">
        <v>2.52</v>
      </c>
      <c r="Q329">
        <f t="shared" si="38"/>
        <v>3.6111111111111112</v>
      </c>
      <c r="R329">
        <f t="shared" si="39"/>
        <v>30.069231111111108</v>
      </c>
      <c r="S329">
        <f t="shared" si="40"/>
        <v>521.67466470194415</v>
      </c>
      <c r="T329" s="11">
        <f t="shared" si="41"/>
        <v>1.8838251780903539</v>
      </c>
      <c r="U329">
        <v>0.26834999999999998</v>
      </c>
      <c r="V329">
        <f>Table5[[#This Row],[Total force ]]*Table5[[#This Row],[Tyre radius]]</f>
        <v>139.99139627276671</v>
      </c>
      <c r="W329">
        <v>8</v>
      </c>
      <c r="X329">
        <v>0.92</v>
      </c>
      <c r="Y329">
        <f>Table5[[#This Row],[Wheel torque]]/Table5[[#This Row],[Final drive ratio ]]/Table5[[#This Row],[Overall efficiency of enery conversion ]]</f>
        <v>19.020570145756345</v>
      </c>
      <c r="Z329">
        <f>(Table5[[#This Row],[Vehicle speed in m/s]]*60)/(2*3.14*Table5[[#This Row],[Tyre radius]])</f>
        <v>128.56739918436841</v>
      </c>
      <c r="AA329">
        <f>Table5[[#This Row],[Wheel speed]]*Table5[[#This Row],[Final drive ratio ]]</f>
        <v>1028.5391934749473</v>
      </c>
      <c r="AB329" s="11">
        <f>(2*3.14*Table5[[#This Row],[Motor speed]]*Table5[[#This Row],[Motor torque]])/(60*1000)/Table5[[#This Row],[Overall efficiency of enery conversion ]]</f>
        <v>2.225691372980096</v>
      </c>
      <c r="AC329">
        <v>430</v>
      </c>
      <c r="AD329" s="20">
        <f>Table5[[#This Row],[Total elapsed time]]-B328</f>
        <v>1</v>
      </c>
      <c r="AE329" s="20">
        <f>(Table5[[#This Row],[Motor power]]*1000)*Table5[[#This Row],[Acceleration delT 1 second ]]</f>
        <v>2225.6913729800958</v>
      </c>
      <c r="AF329" s="20">
        <f>Table5[[#This Row],[Etotal]]/3600</f>
        <v>0.61824760360558217</v>
      </c>
      <c r="AG329" s="21">
        <f>Table5[[#This Row],[Average energy consumption]]/96</f>
        <v>6.4400792042248146E-3</v>
      </c>
      <c r="AH329" s="20"/>
      <c r="AI329" s="20"/>
    </row>
    <row r="330" spans="2:35">
      <c r="B330" s="14">
        <v>327</v>
      </c>
      <c r="C330" s="7">
        <v>13.4</v>
      </c>
      <c r="D330" s="9">
        <v>0.11</v>
      </c>
      <c r="E330">
        <v>1500</v>
      </c>
      <c r="F330">
        <v>80</v>
      </c>
      <c r="G330">
        <f t="shared" si="35"/>
        <v>1580</v>
      </c>
      <c r="H330">
        <v>9.81</v>
      </c>
      <c r="I330" s="10">
        <v>0</v>
      </c>
      <c r="J330" s="10">
        <v>0</v>
      </c>
      <c r="K330">
        <f t="shared" si="36"/>
        <v>173.8</v>
      </c>
      <c r="L330">
        <v>1.4999999999999999E-2</v>
      </c>
      <c r="M330">
        <f t="shared" si="37"/>
        <v>365.20543359083308</v>
      </c>
      <c r="N330">
        <v>1.204</v>
      </c>
      <c r="O330">
        <v>1.52</v>
      </c>
      <c r="P330">
        <v>2.52</v>
      </c>
      <c r="Q330">
        <f t="shared" si="38"/>
        <v>3.7222222222222223</v>
      </c>
      <c r="R330">
        <f t="shared" si="39"/>
        <v>31.94811324444445</v>
      </c>
      <c r="S330">
        <f t="shared" si="40"/>
        <v>570.95354683527762</v>
      </c>
      <c r="T330" s="11">
        <f t="shared" si="41"/>
        <v>2.1252159798868666</v>
      </c>
      <c r="U330">
        <v>0.26834999999999998</v>
      </c>
      <c r="V330">
        <f>Table5[[#This Row],[Total force ]]*Table5[[#This Row],[Tyre radius]]</f>
        <v>153.21538429324673</v>
      </c>
      <c r="W330">
        <v>8</v>
      </c>
      <c r="X330">
        <v>0.92</v>
      </c>
      <c r="Y330">
        <f>Table5[[#This Row],[Wheel torque]]/Table5[[#This Row],[Final drive ratio ]]/Table5[[#This Row],[Overall efficiency of enery conversion ]]</f>
        <v>20.817307648538957</v>
      </c>
      <c r="Z330">
        <f>(Table5[[#This Row],[Vehicle speed in m/s]]*60)/(2*3.14*Table5[[#This Row],[Tyre radius]])</f>
        <v>132.52331915927206</v>
      </c>
      <c r="AA330">
        <f>Table5[[#This Row],[Wheel speed]]*Table5[[#This Row],[Final drive ratio ]]</f>
        <v>1060.1865532741765</v>
      </c>
      <c r="AB330" s="11">
        <f>(2*3.14*Table5[[#This Row],[Motor speed]]*Table5[[#This Row],[Motor torque]])/(60*1000)/Table5[[#This Row],[Overall efficiency of enery conversion ]]</f>
        <v>2.5108884450459192</v>
      </c>
      <c r="AC330">
        <v>430</v>
      </c>
      <c r="AD330" s="20">
        <f>Table5[[#This Row],[Total elapsed time]]-B329</f>
        <v>1</v>
      </c>
      <c r="AE330" s="20">
        <f>(Table5[[#This Row],[Motor power]]*1000)*Table5[[#This Row],[Acceleration delT 1 second ]]</f>
        <v>2510.8884450459191</v>
      </c>
      <c r="AF330" s="20">
        <f>Table5[[#This Row],[Etotal]]/3600</f>
        <v>0.69746901251275528</v>
      </c>
      <c r="AG330" s="21">
        <f>Table5[[#This Row],[Average energy consumption]]/96</f>
        <v>7.2653022136745342E-3</v>
      </c>
      <c r="AH330" s="20"/>
      <c r="AI330" s="20"/>
    </row>
    <row r="331" spans="2:35">
      <c r="B331" s="14">
        <v>328</v>
      </c>
      <c r="C331" s="7">
        <v>13.8</v>
      </c>
      <c r="D331" s="9">
        <v>0.1</v>
      </c>
      <c r="E331">
        <v>1500</v>
      </c>
      <c r="F331">
        <v>80</v>
      </c>
      <c r="G331">
        <f t="shared" si="35"/>
        <v>1580</v>
      </c>
      <c r="H331">
        <v>9.81</v>
      </c>
      <c r="I331" s="10">
        <v>0</v>
      </c>
      <c r="J331" s="10">
        <v>0</v>
      </c>
      <c r="K331">
        <f t="shared" si="36"/>
        <v>158</v>
      </c>
      <c r="L331">
        <v>1.4999999999999999E-2</v>
      </c>
      <c r="M331">
        <f t="shared" si="37"/>
        <v>365.20543359083308</v>
      </c>
      <c r="N331">
        <v>1.204</v>
      </c>
      <c r="O331">
        <v>1.52</v>
      </c>
      <c r="P331">
        <v>2.52</v>
      </c>
      <c r="Q331">
        <f t="shared" si="38"/>
        <v>3.8333333333333335</v>
      </c>
      <c r="R331">
        <f t="shared" si="39"/>
        <v>33.883931200000006</v>
      </c>
      <c r="S331">
        <f t="shared" si="40"/>
        <v>557.08936479083309</v>
      </c>
      <c r="T331" s="11">
        <f t="shared" si="41"/>
        <v>2.1355092316981934</v>
      </c>
      <c r="U331">
        <v>0.26834999999999998</v>
      </c>
      <c r="V331">
        <f>Table5[[#This Row],[Total force ]]*Table5[[#This Row],[Tyre radius]]</f>
        <v>149.49493104162005</v>
      </c>
      <c r="W331">
        <v>8</v>
      </c>
      <c r="X331">
        <v>0.92</v>
      </c>
      <c r="Y331">
        <f>Table5[[#This Row],[Wheel torque]]/Table5[[#This Row],[Final drive ratio ]]/Table5[[#This Row],[Overall efficiency of enery conversion ]]</f>
        <v>20.31181128282881</v>
      </c>
      <c r="Z331">
        <f>(Table5[[#This Row],[Vehicle speed in m/s]]*60)/(2*3.14*Table5[[#This Row],[Tyre radius]])</f>
        <v>136.47923913417571</v>
      </c>
      <c r="AA331">
        <f>Table5[[#This Row],[Wheel speed]]*Table5[[#This Row],[Final drive ratio ]]</f>
        <v>1091.8339130734057</v>
      </c>
      <c r="AB331" s="11">
        <f>(2*3.14*Table5[[#This Row],[Motor speed]]*Table5[[#This Row],[Motor torque]])/(60*1000)/Table5[[#This Row],[Overall efficiency of enery conversion ]]</f>
        <v>2.5230496593787732</v>
      </c>
      <c r="AC331">
        <v>430</v>
      </c>
      <c r="AD331" s="20">
        <f>Table5[[#This Row],[Total elapsed time]]-B330</f>
        <v>1</v>
      </c>
      <c r="AE331" s="20">
        <f>(Table5[[#This Row],[Motor power]]*1000)*Table5[[#This Row],[Acceleration delT 1 second ]]</f>
        <v>2523.0496593787734</v>
      </c>
      <c r="AF331" s="20">
        <f>Table5[[#This Row],[Etotal]]/3600</f>
        <v>0.70084712760521484</v>
      </c>
      <c r="AG331" s="21">
        <f>Table5[[#This Row],[Average energy consumption]]/96</f>
        <v>7.3004909125543209E-3</v>
      </c>
      <c r="AH331" s="20"/>
      <c r="AI331" s="20"/>
    </row>
    <row r="332" spans="2:35">
      <c r="B332" s="14">
        <v>329</v>
      </c>
      <c r="C332" s="7">
        <v>14.1</v>
      </c>
      <c r="D332" s="9">
        <v>0.06</v>
      </c>
      <c r="E332">
        <v>1500</v>
      </c>
      <c r="F332">
        <v>80</v>
      </c>
      <c r="G332">
        <f t="shared" si="35"/>
        <v>1580</v>
      </c>
      <c r="H332">
        <v>9.81</v>
      </c>
      <c r="I332" s="10">
        <v>0</v>
      </c>
      <c r="J332" s="10">
        <v>0</v>
      </c>
      <c r="K332">
        <f t="shared" si="36"/>
        <v>94.8</v>
      </c>
      <c r="L332">
        <v>1.4999999999999999E-2</v>
      </c>
      <c r="M332">
        <f t="shared" si="37"/>
        <v>365.20543359083308</v>
      </c>
      <c r="N332">
        <v>1.204</v>
      </c>
      <c r="O332">
        <v>1.52</v>
      </c>
      <c r="P332">
        <v>2.52</v>
      </c>
      <c r="Q332">
        <f t="shared" si="38"/>
        <v>3.916666666666667</v>
      </c>
      <c r="R332">
        <f t="shared" si="39"/>
        <v>35.373158800000006</v>
      </c>
      <c r="S332">
        <f t="shared" si="40"/>
        <v>495.37859239083309</v>
      </c>
      <c r="T332" s="11">
        <f t="shared" si="41"/>
        <v>1.9402328201974297</v>
      </c>
      <c r="U332">
        <v>0.26834999999999998</v>
      </c>
      <c r="V332">
        <f>Table5[[#This Row],[Total force ]]*Table5[[#This Row],[Tyre radius]]</f>
        <v>132.93484526808004</v>
      </c>
      <c r="W332">
        <v>8</v>
      </c>
      <c r="X332">
        <v>0.92</v>
      </c>
      <c r="Y332">
        <f>Table5[[#This Row],[Wheel torque]]/Table5[[#This Row],[Final drive ratio ]]/Table5[[#This Row],[Overall efficiency of enery conversion ]]</f>
        <v>18.061799628815223</v>
      </c>
      <c r="Z332">
        <f>(Table5[[#This Row],[Vehicle speed in m/s]]*60)/(2*3.14*Table5[[#This Row],[Tyre radius]])</f>
        <v>139.44617911535346</v>
      </c>
      <c r="AA332">
        <f>Table5[[#This Row],[Wheel speed]]*Table5[[#This Row],[Final drive ratio ]]</f>
        <v>1115.5694329228277</v>
      </c>
      <c r="AB332" s="11">
        <f>(2*3.14*Table5[[#This Row],[Motor speed]]*Table5[[#This Row],[Motor torque]])/(60*1000)/Table5[[#This Row],[Overall efficiency of enery conversion ]]</f>
        <v>2.2923355626151105</v>
      </c>
      <c r="AC332">
        <v>430</v>
      </c>
      <c r="AD332" s="20">
        <f>Table5[[#This Row],[Total elapsed time]]-B331</f>
        <v>1</v>
      </c>
      <c r="AE332" s="20">
        <f>(Table5[[#This Row],[Motor power]]*1000)*Table5[[#This Row],[Acceleration delT 1 second ]]</f>
        <v>2292.3355626151106</v>
      </c>
      <c r="AF332" s="20">
        <f>Table5[[#This Row],[Etotal]]/3600</f>
        <v>0.63675987850419735</v>
      </c>
      <c r="AG332" s="21">
        <f>Table5[[#This Row],[Average energy consumption]]/96</f>
        <v>6.6329154010853894E-3</v>
      </c>
      <c r="AH332" s="20"/>
      <c r="AI332" s="20"/>
    </row>
    <row r="333" spans="2:35">
      <c r="B333" s="14">
        <v>330</v>
      </c>
      <c r="C333" s="7">
        <v>14.2</v>
      </c>
      <c r="D333" s="9">
        <v>0.04</v>
      </c>
      <c r="E333">
        <v>1500</v>
      </c>
      <c r="F333">
        <v>80</v>
      </c>
      <c r="G333">
        <f t="shared" si="35"/>
        <v>1580</v>
      </c>
      <c r="H333">
        <v>9.81</v>
      </c>
      <c r="I333" s="10">
        <v>0</v>
      </c>
      <c r="J333" s="10">
        <v>0</v>
      </c>
      <c r="K333">
        <f t="shared" si="36"/>
        <v>63.2</v>
      </c>
      <c r="L333">
        <v>1.4999999999999999E-2</v>
      </c>
      <c r="M333">
        <f t="shared" si="37"/>
        <v>365.20543359083308</v>
      </c>
      <c r="N333">
        <v>1.204</v>
      </c>
      <c r="O333">
        <v>1.52</v>
      </c>
      <c r="P333">
        <v>2.52</v>
      </c>
      <c r="Q333">
        <f t="shared" si="38"/>
        <v>3.9444444444444446</v>
      </c>
      <c r="R333">
        <f t="shared" si="39"/>
        <v>35.876684977777785</v>
      </c>
      <c r="S333">
        <f t="shared" si="40"/>
        <v>464.28211856861088</v>
      </c>
      <c r="T333" s="11">
        <f t="shared" si="41"/>
        <v>1.831335023242854</v>
      </c>
      <c r="U333">
        <v>0.26834999999999998</v>
      </c>
      <c r="V333">
        <f>Table5[[#This Row],[Total force ]]*Table5[[#This Row],[Tyre radius]]</f>
        <v>124.59010651788672</v>
      </c>
      <c r="W333">
        <v>8</v>
      </c>
      <c r="X333">
        <v>0.92</v>
      </c>
      <c r="Y333">
        <f>Table5[[#This Row],[Wheel torque]]/Table5[[#This Row],[Final drive ratio ]]/Table5[[#This Row],[Overall efficiency of enery conversion ]]</f>
        <v>16.928003602973739</v>
      </c>
      <c r="Z333">
        <f>(Table5[[#This Row],[Vehicle speed in m/s]]*60)/(2*3.14*Table5[[#This Row],[Tyre radius]])</f>
        <v>140.43515910907936</v>
      </c>
      <c r="AA333">
        <f>Table5[[#This Row],[Wheel speed]]*Table5[[#This Row],[Final drive ratio ]]</f>
        <v>1123.4812728726349</v>
      </c>
      <c r="AB333" s="11">
        <f>(2*3.14*Table5[[#This Row],[Motor speed]]*Table5[[#This Row],[Motor torque]])/(60*1000)/Table5[[#This Row],[Overall efficiency of enery conversion ]]</f>
        <v>2.1636755945685895</v>
      </c>
      <c r="AC333">
        <v>430</v>
      </c>
      <c r="AD333" s="20">
        <f>Table5[[#This Row],[Total elapsed time]]-B332</f>
        <v>1</v>
      </c>
      <c r="AE333" s="20">
        <f>(Table5[[#This Row],[Motor power]]*1000)*Table5[[#This Row],[Acceleration delT 1 second ]]</f>
        <v>2163.6755945685895</v>
      </c>
      <c r="AF333" s="20">
        <f>Table5[[#This Row],[Etotal]]/3600</f>
        <v>0.60102099849127488</v>
      </c>
      <c r="AG333" s="21">
        <f>Table5[[#This Row],[Average energy consumption]]/96</f>
        <v>6.26063540095078E-3</v>
      </c>
      <c r="AH333" s="20"/>
      <c r="AI333" s="20"/>
    </row>
    <row r="334" spans="2:35">
      <c r="B334" s="14">
        <v>331</v>
      </c>
      <c r="C334" s="7">
        <v>14.4</v>
      </c>
      <c r="D334" s="9">
        <v>0.04</v>
      </c>
      <c r="E334">
        <v>1500</v>
      </c>
      <c r="F334">
        <v>80</v>
      </c>
      <c r="G334">
        <f t="shared" si="35"/>
        <v>1580</v>
      </c>
      <c r="H334">
        <v>9.81</v>
      </c>
      <c r="I334" s="10">
        <v>0</v>
      </c>
      <c r="J334" s="10">
        <v>0</v>
      </c>
      <c r="K334">
        <f t="shared" si="36"/>
        <v>63.2</v>
      </c>
      <c r="L334">
        <v>1.4999999999999999E-2</v>
      </c>
      <c r="M334">
        <f t="shared" si="37"/>
        <v>365.20543359083308</v>
      </c>
      <c r="N334">
        <v>1.204</v>
      </c>
      <c r="O334">
        <v>1.52</v>
      </c>
      <c r="P334">
        <v>2.52</v>
      </c>
      <c r="Q334">
        <f t="shared" si="38"/>
        <v>4</v>
      </c>
      <c r="R334">
        <f t="shared" si="39"/>
        <v>36.894412799999998</v>
      </c>
      <c r="S334">
        <f t="shared" si="40"/>
        <v>465.29984639083307</v>
      </c>
      <c r="T334" s="11">
        <f t="shared" si="41"/>
        <v>1.8611993855633322</v>
      </c>
      <c r="U334">
        <v>0.26834999999999998</v>
      </c>
      <c r="V334">
        <f>Table5[[#This Row],[Total force ]]*Table5[[#This Row],[Tyre radius]]</f>
        <v>124.86321377898004</v>
      </c>
      <c r="W334">
        <v>8</v>
      </c>
      <c r="X334">
        <v>0.92</v>
      </c>
      <c r="Y334">
        <f>Table5[[#This Row],[Wheel torque]]/Table5[[#This Row],[Final drive ratio ]]/Table5[[#This Row],[Overall efficiency of enery conversion ]]</f>
        <v>16.965110567796199</v>
      </c>
      <c r="Z334">
        <f>(Table5[[#This Row],[Vehicle speed in m/s]]*60)/(2*3.14*Table5[[#This Row],[Tyre radius]])</f>
        <v>142.41311909653118</v>
      </c>
      <c r="AA334">
        <f>Table5[[#This Row],[Wheel speed]]*Table5[[#This Row],[Final drive ratio ]]</f>
        <v>1139.3049527722494</v>
      </c>
      <c r="AB334" s="11">
        <f>(2*3.14*Table5[[#This Row],[Motor speed]]*Table5[[#This Row],[Motor torque]])/(60*1000)/Table5[[#This Row],[Overall efficiency of enery conversion ]]</f>
        <v>2.198959576516224</v>
      </c>
      <c r="AC334">
        <v>430</v>
      </c>
      <c r="AD334" s="20">
        <f>Table5[[#This Row],[Total elapsed time]]-B333</f>
        <v>1</v>
      </c>
      <c r="AE334" s="20">
        <f>(Table5[[#This Row],[Motor power]]*1000)*Table5[[#This Row],[Acceleration delT 1 second ]]</f>
        <v>2198.9595765162239</v>
      </c>
      <c r="AF334" s="20">
        <f>Table5[[#This Row],[Etotal]]/3600</f>
        <v>0.61082210458784003</v>
      </c>
      <c r="AG334" s="21">
        <f>Table5[[#This Row],[Average energy consumption]]/96</f>
        <v>6.3627302561233339E-3</v>
      </c>
      <c r="AH334" s="20"/>
      <c r="AI334" s="20"/>
    </row>
    <row r="335" spans="2:35">
      <c r="B335" s="14">
        <v>332</v>
      </c>
      <c r="C335" s="7">
        <v>14.5</v>
      </c>
      <c r="D335" s="9">
        <v>0.01</v>
      </c>
      <c r="E335">
        <v>1500</v>
      </c>
      <c r="F335">
        <v>80</v>
      </c>
      <c r="G335">
        <f t="shared" si="35"/>
        <v>1580</v>
      </c>
      <c r="H335">
        <v>9.81</v>
      </c>
      <c r="I335" s="10">
        <v>0</v>
      </c>
      <c r="J335" s="10">
        <v>0</v>
      </c>
      <c r="K335">
        <f t="shared" si="36"/>
        <v>15.8</v>
      </c>
      <c r="L335">
        <v>1.4999999999999999E-2</v>
      </c>
      <c r="M335">
        <f t="shared" si="37"/>
        <v>365.20543359083308</v>
      </c>
      <c r="N335">
        <v>1.204</v>
      </c>
      <c r="O335">
        <v>1.52</v>
      </c>
      <c r="P335">
        <v>2.52</v>
      </c>
      <c r="Q335">
        <f t="shared" si="38"/>
        <v>4.0277777777777777</v>
      </c>
      <c r="R335">
        <f t="shared" si="39"/>
        <v>37.408614444444446</v>
      </c>
      <c r="S335">
        <f t="shared" si="40"/>
        <v>418.41404803527752</v>
      </c>
      <c r="T335" s="11">
        <f t="shared" si="41"/>
        <v>1.6852788045865343</v>
      </c>
      <c r="U335">
        <v>0.26834999999999998</v>
      </c>
      <c r="V335">
        <f>Table5[[#This Row],[Total force ]]*Table5[[#This Row],[Tyre radius]]</f>
        <v>112.28140979026671</v>
      </c>
      <c r="W335">
        <v>8</v>
      </c>
      <c r="X335">
        <v>0.92</v>
      </c>
      <c r="Y335">
        <f>Table5[[#This Row],[Wheel torque]]/Table5[[#This Row],[Final drive ratio ]]/Table5[[#This Row],[Overall efficiency of enery conversion ]]</f>
        <v>15.255626330199281</v>
      </c>
      <c r="Z335">
        <f>(Table5[[#This Row],[Vehicle speed in m/s]]*60)/(2*3.14*Table5[[#This Row],[Tyre radius]])</f>
        <v>143.40209909025708</v>
      </c>
      <c r="AA335">
        <f>Table5[[#This Row],[Wheel speed]]*Table5[[#This Row],[Final drive ratio ]]</f>
        <v>1147.2167927220567</v>
      </c>
      <c r="AB335" s="11">
        <f>(2*3.14*Table5[[#This Row],[Motor speed]]*Table5[[#This Row],[Motor torque]])/(60*1000)/Table5[[#This Row],[Overall efficiency of enery conversion ]]</f>
        <v>1.9911138995587596</v>
      </c>
      <c r="AC335">
        <v>430</v>
      </c>
      <c r="AD335" s="20">
        <f>Table5[[#This Row],[Total elapsed time]]-B334</f>
        <v>1</v>
      </c>
      <c r="AE335" s="20">
        <f>(Table5[[#This Row],[Motor power]]*1000)*Table5[[#This Row],[Acceleration delT 1 second ]]</f>
        <v>1991.1138995587596</v>
      </c>
      <c r="AF335" s="20">
        <f>Table5[[#This Row],[Etotal]]/3600</f>
        <v>0.5530871943218777</v>
      </c>
      <c r="AG335" s="21">
        <f>Table5[[#This Row],[Average energy consumption]]/96</f>
        <v>5.7613249408528929E-3</v>
      </c>
      <c r="AH335" s="20"/>
      <c r="AI335" s="20"/>
    </row>
    <row r="336" spans="2:35">
      <c r="B336" s="14">
        <v>333</v>
      </c>
      <c r="C336" s="7">
        <v>14.5</v>
      </c>
      <c r="D336" s="9">
        <v>-0.01</v>
      </c>
      <c r="E336">
        <v>1500</v>
      </c>
      <c r="F336">
        <v>80</v>
      </c>
      <c r="G336">
        <f t="shared" si="35"/>
        <v>1580</v>
      </c>
      <c r="H336">
        <v>9.81</v>
      </c>
      <c r="I336" s="10">
        <v>0</v>
      </c>
      <c r="J336" s="10">
        <v>0</v>
      </c>
      <c r="K336">
        <f t="shared" si="36"/>
        <v>-15.8</v>
      </c>
      <c r="L336">
        <v>1.4999999999999999E-2</v>
      </c>
      <c r="M336">
        <f t="shared" si="37"/>
        <v>365.20543359083308</v>
      </c>
      <c r="N336">
        <v>1.204</v>
      </c>
      <c r="O336">
        <v>1.52</v>
      </c>
      <c r="P336">
        <v>2.52</v>
      </c>
      <c r="Q336">
        <f t="shared" si="38"/>
        <v>4.0277777777777777</v>
      </c>
      <c r="R336">
        <f t="shared" si="39"/>
        <v>37.408614444444446</v>
      </c>
      <c r="S336">
        <f t="shared" si="40"/>
        <v>386.81404803527749</v>
      </c>
      <c r="T336" s="11">
        <f t="shared" si="41"/>
        <v>1.5580010268087565</v>
      </c>
      <c r="U336">
        <v>0.26834999999999998</v>
      </c>
      <c r="V336">
        <f>Table5[[#This Row],[Total force ]]*Table5[[#This Row],[Tyre radius]]</f>
        <v>103.80154979026671</v>
      </c>
      <c r="W336">
        <v>8</v>
      </c>
      <c r="X336">
        <v>0.92</v>
      </c>
      <c r="Y336">
        <f>Table5[[#This Row],[Wheel torque]]/Table5[[#This Row],[Final drive ratio ]]/Table5[[#This Row],[Overall efficiency of enery conversion ]]</f>
        <v>14.103471438894932</v>
      </c>
      <c r="Z336">
        <f>(Table5[[#This Row],[Vehicle speed in m/s]]*60)/(2*3.14*Table5[[#This Row],[Tyre radius]])</f>
        <v>143.40209909025708</v>
      </c>
      <c r="AA336">
        <f>Table5[[#This Row],[Wheel speed]]*Table5[[#This Row],[Final drive ratio ]]</f>
        <v>1147.2167927220567</v>
      </c>
      <c r="AB336" s="11">
        <f>(2*3.14*Table5[[#This Row],[Motor speed]]*Table5[[#This Row],[Motor torque]])/(60*1000)/Table5[[#This Row],[Overall efficiency of enery conversion ]]</f>
        <v>1.8407384532239561</v>
      </c>
      <c r="AC336">
        <v>430</v>
      </c>
      <c r="AD336" s="20">
        <f>Table5[[#This Row],[Total elapsed time]]-B335</f>
        <v>1</v>
      </c>
      <c r="AE336" s="20">
        <f>(Table5[[#This Row],[Motor power]]*1000)*Table5[[#This Row],[Acceleration delT 1 second ]]</f>
        <v>1840.7384532239562</v>
      </c>
      <c r="AF336" s="20">
        <f>Table5[[#This Row],[Etotal]]/3600</f>
        <v>0.51131623700665452</v>
      </c>
      <c r="AG336" s="21">
        <f>Table5[[#This Row],[Average energy consumption]]/96</f>
        <v>5.3262108021526512E-3</v>
      </c>
      <c r="AH336" s="20"/>
      <c r="AI336" s="20"/>
    </row>
    <row r="337" spans="2:35">
      <c r="B337" s="14">
        <v>334</v>
      </c>
      <c r="C337" s="7">
        <v>14.4</v>
      </c>
      <c r="D337" s="9">
        <v>-0.03</v>
      </c>
      <c r="E337">
        <v>1500</v>
      </c>
      <c r="F337">
        <v>80</v>
      </c>
      <c r="G337">
        <f t="shared" si="35"/>
        <v>1580</v>
      </c>
      <c r="H337">
        <v>9.81</v>
      </c>
      <c r="I337" s="10">
        <v>0</v>
      </c>
      <c r="J337" s="10">
        <v>0</v>
      </c>
      <c r="K337">
        <f t="shared" si="36"/>
        <v>-47.4</v>
      </c>
      <c r="L337">
        <v>1.4999999999999999E-2</v>
      </c>
      <c r="M337">
        <f t="shared" si="37"/>
        <v>365.20543359083308</v>
      </c>
      <c r="N337">
        <v>1.204</v>
      </c>
      <c r="O337">
        <v>1.52</v>
      </c>
      <c r="P337">
        <v>2.52</v>
      </c>
      <c r="Q337">
        <f t="shared" si="38"/>
        <v>4</v>
      </c>
      <c r="R337">
        <f t="shared" si="39"/>
        <v>36.894412799999998</v>
      </c>
      <c r="S337">
        <f t="shared" si="40"/>
        <v>354.6998463908331</v>
      </c>
      <c r="T337" s="11">
        <f t="shared" si="41"/>
        <v>1.4187993855633325</v>
      </c>
      <c r="U337">
        <v>0.26834999999999998</v>
      </c>
      <c r="V337">
        <f>Table5[[#This Row],[Total force ]]*Table5[[#This Row],[Tyre radius]]</f>
        <v>95.18370377898006</v>
      </c>
      <c r="W337">
        <v>8</v>
      </c>
      <c r="X337">
        <v>0.92</v>
      </c>
      <c r="Y337">
        <f>Table5[[#This Row],[Wheel torque]]/Table5[[#This Row],[Final drive ratio ]]/Table5[[#This Row],[Overall efficiency of enery conversion ]]</f>
        <v>12.932568448230986</v>
      </c>
      <c r="Z337">
        <f>(Table5[[#This Row],[Vehicle speed in m/s]]*60)/(2*3.14*Table5[[#This Row],[Tyre radius]])</f>
        <v>142.41311909653118</v>
      </c>
      <c r="AA337">
        <f>Table5[[#This Row],[Wheel speed]]*Table5[[#This Row],[Final drive ratio ]]</f>
        <v>1139.3049527722494</v>
      </c>
      <c r="AB337" s="11">
        <f>(2*3.14*Table5[[#This Row],[Motor speed]]*Table5[[#This Row],[Motor torque]])/(60*1000)/Table5[[#This Row],[Overall efficiency of enery conversion ]]</f>
        <v>1.6762752664973211</v>
      </c>
      <c r="AC337">
        <v>430</v>
      </c>
      <c r="AD337" s="20">
        <f>Table5[[#This Row],[Total elapsed time]]-B336</f>
        <v>1</v>
      </c>
      <c r="AE337" s="20">
        <f>(Table5[[#This Row],[Motor power]]*1000)*Table5[[#This Row],[Acceleration delT 1 second ]]</f>
        <v>1676.2752664973211</v>
      </c>
      <c r="AF337" s="20">
        <f>Table5[[#This Row],[Etotal]]/3600</f>
        <v>0.46563201847147812</v>
      </c>
      <c r="AG337" s="21">
        <f>Table5[[#This Row],[Average energy consumption]]/96</f>
        <v>4.8503335257445634E-3</v>
      </c>
      <c r="AH337" s="20"/>
      <c r="AI337" s="20"/>
    </row>
    <row r="338" spans="2:35">
      <c r="B338" s="14">
        <v>335</v>
      </c>
      <c r="C338" s="7">
        <v>14.3</v>
      </c>
      <c r="D338" s="9">
        <v>-0.01</v>
      </c>
      <c r="E338">
        <v>1500</v>
      </c>
      <c r="F338">
        <v>80</v>
      </c>
      <c r="G338">
        <f t="shared" si="35"/>
        <v>1580</v>
      </c>
      <c r="H338">
        <v>9.81</v>
      </c>
      <c r="I338" s="10">
        <v>0</v>
      </c>
      <c r="J338" s="10">
        <v>0</v>
      </c>
      <c r="K338">
        <f t="shared" si="36"/>
        <v>-15.8</v>
      </c>
      <c r="L338">
        <v>1.4999999999999999E-2</v>
      </c>
      <c r="M338">
        <f t="shared" si="37"/>
        <v>365.20543359083308</v>
      </c>
      <c r="N338">
        <v>1.204</v>
      </c>
      <c r="O338">
        <v>1.52</v>
      </c>
      <c r="P338">
        <v>2.52</v>
      </c>
      <c r="Q338">
        <f t="shared" si="38"/>
        <v>3.9722222222222228</v>
      </c>
      <c r="R338">
        <f t="shared" si="39"/>
        <v>36.383769644444456</v>
      </c>
      <c r="S338">
        <f t="shared" si="40"/>
        <v>385.78920323527751</v>
      </c>
      <c r="T338" s="11">
        <f t="shared" si="41"/>
        <v>1.5324404461845746</v>
      </c>
      <c r="U338">
        <v>0.26834999999999998</v>
      </c>
      <c r="V338">
        <f>Table5[[#This Row],[Total force ]]*Table5[[#This Row],[Tyre radius]]</f>
        <v>103.52653268818671</v>
      </c>
      <c r="W338">
        <v>8</v>
      </c>
      <c r="X338">
        <v>0.92</v>
      </c>
      <c r="Y338">
        <f>Table5[[#This Row],[Wheel torque]]/Table5[[#This Row],[Final drive ratio ]]/Table5[[#This Row],[Overall efficiency of enery conversion ]]</f>
        <v>14.066104984807975</v>
      </c>
      <c r="Z338">
        <f>(Table5[[#This Row],[Vehicle speed in m/s]]*60)/(2*3.14*Table5[[#This Row],[Tyre radius]])</f>
        <v>141.42413910280527</v>
      </c>
      <c r="AA338">
        <f>Table5[[#This Row],[Wheel speed]]*Table5[[#This Row],[Final drive ratio ]]</f>
        <v>1131.3931128224422</v>
      </c>
      <c r="AB338" s="11">
        <f>(2*3.14*Table5[[#This Row],[Motor speed]]*Table5[[#This Row],[Motor torque]])/(60*1000)/Table5[[#This Row],[Overall efficiency of enery conversion ]]</f>
        <v>1.810539279518637</v>
      </c>
      <c r="AC338">
        <v>430</v>
      </c>
      <c r="AD338" s="20">
        <f>Table5[[#This Row],[Total elapsed time]]-B337</f>
        <v>1</v>
      </c>
      <c r="AE338" s="20">
        <f>(Table5[[#This Row],[Motor power]]*1000)*Table5[[#This Row],[Acceleration delT 1 second ]]</f>
        <v>1810.5392795186369</v>
      </c>
      <c r="AF338" s="20">
        <f>Table5[[#This Row],[Etotal]]/3600</f>
        <v>0.50292757764406582</v>
      </c>
      <c r="AG338" s="21">
        <f>Table5[[#This Row],[Average energy consumption]]/96</f>
        <v>5.2388289337923525E-3</v>
      </c>
      <c r="AH338" s="20"/>
      <c r="AI338" s="20"/>
    </row>
    <row r="339" spans="2:35">
      <c r="B339" s="14">
        <v>336</v>
      </c>
      <c r="C339" s="7">
        <v>14.3</v>
      </c>
      <c r="D339" s="9">
        <v>-0.04</v>
      </c>
      <c r="E339">
        <v>1500</v>
      </c>
      <c r="F339">
        <v>80</v>
      </c>
      <c r="G339">
        <f t="shared" si="35"/>
        <v>1580</v>
      </c>
      <c r="H339">
        <v>9.81</v>
      </c>
      <c r="I339" s="10">
        <v>0</v>
      </c>
      <c r="J339" s="10">
        <v>0</v>
      </c>
      <c r="K339">
        <f t="shared" si="36"/>
        <v>-63.2</v>
      </c>
      <c r="L339">
        <v>1.4999999999999999E-2</v>
      </c>
      <c r="M339">
        <f t="shared" si="37"/>
        <v>365.20543359083308</v>
      </c>
      <c r="N339">
        <v>1.204</v>
      </c>
      <c r="O339">
        <v>1.52</v>
      </c>
      <c r="P339">
        <v>2.52</v>
      </c>
      <c r="Q339">
        <f t="shared" si="38"/>
        <v>3.9722222222222228</v>
      </c>
      <c r="R339">
        <f t="shared" si="39"/>
        <v>36.383769644444456</v>
      </c>
      <c r="S339">
        <f t="shared" si="40"/>
        <v>338.38920323527753</v>
      </c>
      <c r="T339" s="11">
        <f t="shared" si="41"/>
        <v>1.3441571128512415</v>
      </c>
      <c r="U339">
        <v>0.26834999999999998</v>
      </c>
      <c r="V339">
        <f>Table5[[#This Row],[Total force ]]*Table5[[#This Row],[Tyre radius]]</f>
        <v>90.806742688186716</v>
      </c>
      <c r="W339">
        <v>8</v>
      </c>
      <c r="X339">
        <v>0.92</v>
      </c>
      <c r="Y339">
        <f>Table5[[#This Row],[Wheel torque]]/Table5[[#This Row],[Final drive ratio ]]/Table5[[#This Row],[Overall efficiency of enery conversion ]]</f>
        <v>12.337872647851455</v>
      </c>
      <c r="Z339">
        <f>(Table5[[#This Row],[Vehicle speed in m/s]]*60)/(2*3.14*Table5[[#This Row],[Tyre radius]])</f>
        <v>141.42413910280527</v>
      </c>
      <c r="AA339">
        <f>Table5[[#This Row],[Wheel speed]]*Table5[[#This Row],[Final drive ratio ]]</f>
        <v>1131.3931128224422</v>
      </c>
      <c r="AB339" s="11">
        <f>(2*3.14*Table5[[#This Row],[Motor speed]]*Table5[[#This Row],[Motor torque]])/(60*1000)/Table5[[#This Row],[Overall efficiency of enery conversion ]]</f>
        <v>1.5880873261474968</v>
      </c>
      <c r="AC339">
        <v>430</v>
      </c>
      <c r="AD339" s="20">
        <f>Table5[[#This Row],[Total elapsed time]]-B338</f>
        <v>1</v>
      </c>
      <c r="AE339" s="20">
        <f>(Table5[[#This Row],[Motor power]]*1000)*Table5[[#This Row],[Acceleration delT 1 second ]]</f>
        <v>1588.0873261474969</v>
      </c>
      <c r="AF339" s="20">
        <f>Table5[[#This Row],[Etotal]]/3600</f>
        <v>0.44113536837430473</v>
      </c>
      <c r="AG339" s="21">
        <f>Table5[[#This Row],[Average energy consumption]]/96</f>
        <v>4.5951600872323412E-3</v>
      </c>
      <c r="AH339" s="20"/>
      <c r="AI339" s="20"/>
    </row>
    <row r="340" spans="2:35">
      <c r="B340" s="14">
        <v>337</v>
      </c>
      <c r="C340" s="7">
        <v>14</v>
      </c>
      <c r="D340" s="9">
        <v>-0.18</v>
      </c>
      <c r="E340">
        <v>1500</v>
      </c>
      <c r="F340">
        <v>80</v>
      </c>
      <c r="G340">
        <f t="shared" si="35"/>
        <v>1580</v>
      </c>
      <c r="H340">
        <v>9.81</v>
      </c>
      <c r="I340" s="10">
        <v>0</v>
      </c>
      <c r="J340" s="10">
        <v>0</v>
      </c>
      <c r="K340">
        <f t="shared" si="36"/>
        <v>-284.39999999999998</v>
      </c>
      <c r="L340">
        <v>1.4999999999999999E-2</v>
      </c>
      <c r="M340">
        <f t="shared" si="37"/>
        <v>365.20543359083308</v>
      </c>
      <c r="N340">
        <v>1.204</v>
      </c>
      <c r="O340">
        <v>1.52</v>
      </c>
      <c r="P340">
        <v>2.52</v>
      </c>
      <c r="Q340">
        <f t="shared" si="38"/>
        <v>3.8888888888888893</v>
      </c>
      <c r="R340">
        <f t="shared" si="39"/>
        <v>34.873191111111119</v>
      </c>
      <c r="S340">
        <f t="shared" si="40"/>
        <v>115.67862470194422</v>
      </c>
      <c r="T340" s="11">
        <f t="shared" si="41"/>
        <v>0.44986131828533865</v>
      </c>
      <c r="U340">
        <v>0.26834999999999998</v>
      </c>
      <c r="V340">
        <f>Table5[[#This Row],[Total force ]]*Table5[[#This Row],[Tyre radius]]</f>
        <v>31.042358938766728</v>
      </c>
      <c r="W340">
        <v>8</v>
      </c>
      <c r="X340">
        <v>0.92</v>
      </c>
      <c r="Y340">
        <f>Table5[[#This Row],[Wheel torque]]/Table5[[#This Row],[Final drive ratio ]]/Table5[[#This Row],[Overall efficiency of enery conversion ]]</f>
        <v>4.2177118123324355</v>
      </c>
      <c r="Z340">
        <f>(Table5[[#This Row],[Vehicle speed in m/s]]*60)/(2*3.14*Table5[[#This Row],[Tyre radius]])</f>
        <v>138.45719912162755</v>
      </c>
      <c r="AA340">
        <f>Table5[[#This Row],[Wheel speed]]*Table5[[#This Row],[Final drive ratio ]]</f>
        <v>1107.6575929730204</v>
      </c>
      <c r="AB340" s="11">
        <f>(2*3.14*Table5[[#This Row],[Motor speed]]*Table5[[#This Row],[Motor torque]])/(60*1000)/Table5[[#This Row],[Overall efficiency of enery conversion ]]</f>
        <v>0.53149966716131691</v>
      </c>
      <c r="AC340">
        <v>430</v>
      </c>
      <c r="AD340" s="20">
        <f>Table5[[#This Row],[Total elapsed time]]-B339</f>
        <v>1</v>
      </c>
      <c r="AE340" s="20">
        <f>(Table5[[#This Row],[Motor power]]*1000)*Table5[[#This Row],[Acceleration delT 1 second ]]</f>
        <v>531.49966716131689</v>
      </c>
      <c r="AF340" s="20">
        <f>Table5[[#This Row],[Etotal]]/3600</f>
        <v>0.14763879643369915</v>
      </c>
      <c r="AG340" s="21">
        <f>Table5[[#This Row],[Average energy consumption]]/96</f>
        <v>1.5379041295176994E-3</v>
      </c>
      <c r="AH340" s="20"/>
      <c r="AI340" s="20"/>
    </row>
    <row r="341" spans="2:35">
      <c r="B341" s="14">
        <v>338</v>
      </c>
      <c r="C341" s="7">
        <v>13</v>
      </c>
      <c r="D341" s="9">
        <v>-0.36</v>
      </c>
      <c r="E341">
        <v>1500</v>
      </c>
      <c r="F341">
        <v>80</v>
      </c>
      <c r="G341">
        <f t="shared" si="35"/>
        <v>1580</v>
      </c>
      <c r="H341">
        <v>9.81</v>
      </c>
      <c r="I341" s="10">
        <v>0</v>
      </c>
      <c r="J341" s="10">
        <v>0</v>
      </c>
      <c r="K341">
        <f t="shared" si="36"/>
        <v>-568.79999999999995</v>
      </c>
      <c r="L341">
        <v>1.4999999999999999E-2</v>
      </c>
      <c r="M341">
        <f t="shared" si="37"/>
        <v>365.20543359083308</v>
      </c>
      <c r="N341">
        <v>1.204</v>
      </c>
      <c r="O341">
        <v>1.52</v>
      </c>
      <c r="P341">
        <v>2.52</v>
      </c>
      <c r="Q341">
        <f t="shared" si="38"/>
        <v>3.6111111111111112</v>
      </c>
      <c r="R341">
        <f t="shared" si="39"/>
        <v>30.069231111111108</v>
      </c>
      <c r="S341">
        <f t="shared" si="40"/>
        <v>-173.52533529805578</v>
      </c>
      <c r="T341" s="11">
        <f t="shared" si="41"/>
        <v>-0.62661926635409027</v>
      </c>
      <c r="U341">
        <v>0.26834999999999998</v>
      </c>
      <c r="V341">
        <f>Table5[[#This Row],[Total force ]]*Table5[[#This Row],[Tyre radius]]</f>
        <v>-46.565523727233263</v>
      </c>
      <c r="W341">
        <v>8</v>
      </c>
      <c r="X341">
        <v>0.92</v>
      </c>
      <c r="Y341">
        <f>Table5[[#This Row],[Wheel torque]]/Table5[[#This Row],[Final drive ratio ]]/Table5[[#This Row],[Overall efficiency of enery conversion ]]</f>
        <v>-6.3268374629393014</v>
      </c>
      <c r="Z341">
        <f>(Table5[[#This Row],[Vehicle speed in m/s]]*60)/(2*3.14*Table5[[#This Row],[Tyre radius]])</f>
        <v>128.56739918436841</v>
      </c>
      <c r="AA341">
        <f>Table5[[#This Row],[Wheel speed]]*Table5[[#This Row],[Final drive ratio ]]</f>
        <v>1028.5391934749473</v>
      </c>
      <c r="AB341" s="11">
        <f>(2*3.14*Table5[[#This Row],[Motor speed]]*Table5[[#This Row],[Motor torque]])/(60*1000)/Table5[[#This Row],[Overall efficiency of enery conversion ]]</f>
        <v>-0.74033467196844294</v>
      </c>
      <c r="AC341">
        <v>430</v>
      </c>
      <c r="AD341" s="20">
        <f>Table5[[#This Row],[Total elapsed time]]-B340</f>
        <v>1</v>
      </c>
      <c r="AE341" s="20">
        <f>(Table5[[#This Row],[Motor power]]*1000)*Table5[[#This Row],[Acceleration delT 1 second ]]</f>
        <v>-740.33467196844299</v>
      </c>
      <c r="AF341" s="20">
        <f>Table5[[#This Row],[Etotal]]/3600</f>
        <v>-0.20564851999123415</v>
      </c>
      <c r="AG341" s="21">
        <f>Table5[[#This Row],[Average energy consumption]]/96</f>
        <v>-2.1421720832420226E-3</v>
      </c>
      <c r="AH341" s="20"/>
      <c r="AI341" s="20"/>
    </row>
    <row r="342" spans="2:35">
      <c r="B342" s="14">
        <v>339</v>
      </c>
      <c r="C342" s="7">
        <v>11.4</v>
      </c>
      <c r="D342" s="9">
        <v>-0.53</v>
      </c>
      <c r="E342">
        <v>1500</v>
      </c>
      <c r="F342">
        <v>80</v>
      </c>
      <c r="G342">
        <f t="shared" si="35"/>
        <v>1580</v>
      </c>
      <c r="H342">
        <v>9.81</v>
      </c>
      <c r="I342" s="10">
        <v>0</v>
      </c>
      <c r="J342" s="10">
        <v>0</v>
      </c>
      <c r="K342">
        <f t="shared" si="36"/>
        <v>-837.40000000000009</v>
      </c>
      <c r="L342">
        <v>1.4999999999999999E-2</v>
      </c>
      <c r="M342">
        <f t="shared" si="37"/>
        <v>365.20543359083308</v>
      </c>
      <c r="N342">
        <v>1.204</v>
      </c>
      <c r="O342">
        <v>1.52</v>
      </c>
      <c r="P342">
        <v>2.52</v>
      </c>
      <c r="Q342">
        <f t="shared" si="38"/>
        <v>3.166666666666667</v>
      </c>
      <c r="R342">
        <f t="shared" si="39"/>
        <v>23.123060800000001</v>
      </c>
      <c r="S342">
        <f t="shared" si="40"/>
        <v>-449.07150560916699</v>
      </c>
      <c r="T342" s="11">
        <f t="shared" si="41"/>
        <v>-1.4220597677623623</v>
      </c>
      <c r="U342">
        <v>0.26834999999999998</v>
      </c>
      <c r="V342">
        <f>Table5[[#This Row],[Total force ]]*Table5[[#This Row],[Tyre radius]]</f>
        <v>-120.50833853021996</v>
      </c>
      <c r="W342">
        <v>8</v>
      </c>
      <c r="X342">
        <v>0.92</v>
      </c>
      <c r="Y342">
        <f>Table5[[#This Row],[Wheel torque]]/Table5[[#This Row],[Final drive ratio ]]/Table5[[#This Row],[Overall efficiency of enery conversion ]]</f>
        <v>-16.373415561171189</v>
      </c>
      <c r="Z342">
        <f>(Table5[[#This Row],[Vehicle speed in m/s]]*60)/(2*3.14*Table5[[#This Row],[Tyre radius]])</f>
        <v>112.74371928475387</v>
      </c>
      <c r="AA342">
        <f>Table5[[#This Row],[Wheel speed]]*Table5[[#This Row],[Final drive ratio ]]</f>
        <v>901.94975427803092</v>
      </c>
      <c r="AB342" s="11">
        <f>(2*3.14*Table5[[#This Row],[Motor speed]]*Table5[[#This Row],[Motor torque]])/(60*1000)/Table5[[#This Row],[Overall efficiency of enery conversion ]]</f>
        <v>-1.6801273248610142</v>
      </c>
      <c r="AC342">
        <v>430</v>
      </c>
      <c r="AD342" s="20">
        <f>Table5[[#This Row],[Total elapsed time]]-B341</f>
        <v>1</v>
      </c>
      <c r="AE342" s="20">
        <f>(Table5[[#This Row],[Motor power]]*1000)*Table5[[#This Row],[Acceleration delT 1 second ]]</f>
        <v>-1680.1273248610141</v>
      </c>
      <c r="AF342" s="20">
        <f>Table5[[#This Row],[Etotal]]/3600</f>
        <v>-0.46670203468361504</v>
      </c>
      <c r="AG342" s="21">
        <f>Table5[[#This Row],[Average energy consumption]]/96</f>
        <v>-4.8614795279543236E-3</v>
      </c>
      <c r="AH342" s="20"/>
      <c r="AI342" s="20"/>
    </row>
    <row r="343" spans="2:35">
      <c r="B343" s="14">
        <v>340</v>
      </c>
      <c r="C343" s="7">
        <v>9.1999999999999993</v>
      </c>
      <c r="D343" s="9">
        <v>-0.63</v>
      </c>
      <c r="E343">
        <v>1500</v>
      </c>
      <c r="F343">
        <v>80</v>
      </c>
      <c r="G343">
        <f t="shared" si="35"/>
        <v>1580</v>
      </c>
      <c r="H343">
        <v>9.81</v>
      </c>
      <c r="I343" s="10">
        <v>0</v>
      </c>
      <c r="J343" s="10">
        <v>0</v>
      </c>
      <c r="K343">
        <f t="shared" si="36"/>
        <v>-995.4</v>
      </c>
      <c r="L343">
        <v>1.4999999999999999E-2</v>
      </c>
      <c r="M343">
        <f t="shared" si="37"/>
        <v>365.20543359083308</v>
      </c>
      <c r="N343">
        <v>1.204</v>
      </c>
      <c r="O343">
        <v>1.52</v>
      </c>
      <c r="P343">
        <v>2.52</v>
      </c>
      <c r="Q343">
        <f t="shared" si="38"/>
        <v>2.5555555555555554</v>
      </c>
      <c r="R343">
        <f t="shared" si="39"/>
        <v>15.059524977777777</v>
      </c>
      <c r="S343">
        <f t="shared" si="40"/>
        <v>-615.13504143138914</v>
      </c>
      <c r="T343" s="11">
        <f t="shared" si="41"/>
        <v>-1.5720117725468834</v>
      </c>
      <c r="U343">
        <v>0.26834999999999998</v>
      </c>
      <c r="V343">
        <f>Table5[[#This Row],[Total force ]]*Table5[[#This Row],[Tyre radius]]</f>
        <v>-165.07148836811325</v>
      </c>
      <c r="W343">
        <v>8</v>
      </c>
      <c r="X343">
        <v>0.92</v>
      </c>
      <c r="Y343">
        <f>Table5[[#This Row],[Wheel torque]]/Table5[[#This Row],[Final drive ratio ]]/Table5[[#This Row],[Overall efficiency of enery conversion ]]</f>
        <v>-22.428191354363211</v>
      </c>
      <c r="Z343">
        <f>(Table5[[#This Row],[Vehicle speed in m/s]]*60)/(2*3.14*Table5[[#This Row],[Tyre radius]])</f>
        <v>90.986159422783786</v>
      </c>
      <c r="AA343">
        <f>Table5[[#This Row],[Wheel speed]]*Table5[[#This Row],[Final drive ratio ]]</f>
        <v>727.88927538227028</v>
      </c>
      <c r="AB343" s="11">
        <f>(2*3.14*Table5[[#This Row],[Motor speed]]*Table5[[#This Row],[Motor torque]])/(60*1000)/Table5[[#This Row],[Overall efficiency of enery conversion ]]</f>
        <v>-1.8572917917614398</v>
      </c>
      <c r="AC343">
        <v>430</v>
      </c>
      <c r="AD343" s="20">
        <f>Table5[[#This Row],[Total elapsed time]]-B342</f>
        <v>1</v>
      </c>
      <c r="AE343" s="20">
        <f>(Table5[[#This Row],[Motor power]]*1000)*Table5[[#This Row],[Acceleration delT 1 second ]]</f>
        <v>-1857.2917917614398</v>
      </c>
      <c r="AF343" s="20">
        <f>Table5[[#This Row],[Etotal]]/3600</f>
        <v>-0.5159143866003999</v>
      </c>
      <c r="AG343" s="21">
        <f>Table5[[#This Row],[Average energy consumption]]/96</f>
        <v>-5.3741081937541653E-3</v>
      </c>
      <c r="AH343" s="20"/>
      <c r="AI343" s="20"/>
    </row>
    <row r="344" spans="2:35">
      <c r="B344" s="14">
        <v>341</v>
      </c>
      <c r="C344" s="7">
        <v>6.9</v>
      </c>
      <c r="D344" s="9">
        <v>-0.61</v>
      </c>
      <c r="E344">
        <v>1500</v>
      </c>
      <c r="F344">
        <v>80</v>
      </c>
      <c r="G344">
        <f t="shared" si="35"/>
        <v>1580</v>
      </c>
      <c r="H344">
        <v>9.81</v>
      </c>
      <c r="I344" s="10">
        <v>0</v>
      </c>
      <c r="J344" s="10">
        <v>0</v>
      </c>
      <c r="K344">
        <f t="shared" si="36"/>
        <v>-963.8</v>
      </c>
      <c r="L344">
        <v>1.4999999999999999E-2</v>
      </c>
      <c r="M344">
        <f t="shared" si="37"/>
        <v>365.20543359083308</v>
      </c>
      <c r="N344">
        <v>1.204</v>
      </c>
      <c r="O344">
        <v>1.52</v>
      </c>
      <c r="P344">
        <v>2.52</v>
      </c>
      <c r="Q344">
        <f t="shared" si="38"/>
        <v>1.9166666666666667</v>
      </c>
      <c r="R344">
        <f t="shared" si="39"/>
        <v>8.4709828000000016</v>
      </c>
      <c r="S344">
        <f t="shared" si="40"/>
        <v>-590.12358360916687</v>
      </c>
      <c r="T344" s="11">
        <f t="shared" si="41"/>
        <v>-1.1310702019175698</v>
      </c>
      <c r="U344">
        <v>0.26834999999999998</v>
      </c>
      <c r="V344">
        <f>Table5[[#This Row],[Total force ]]*Table5[[#This Row],[Tyre radius]]</f>
        <v>-158.3596636615199</v>
      </c>
      <c r="W344">
        <v>8</v>
      </c>
      <c r="X344">
        <v>0.92</v>
      </c>
      <c r="Y344">
        <f>Table5[[#This Row],[Wheel torque]]/Table5[[#This Row],[Final drive ratio ]]/Table5[[#This Row],[Overall efficiency of enery conversion ]]</f>
        <v>-21.51625864966303</v>
      </c>
      <c r="Z344">
        <f>(Table5[[#This Row],[Vehicle speed in m/s]]*60)/(2*3.14*Table5[[#This Row],[Tyre radius]])</f>
        <v>68.239619567087857</v>
      </c>
      <c r="AA344">
        <f>Table5[[#This Row],[Wheel speed]]*Table5[[#This Row],[Final drive ratio ]]</f>
        <v>545.91695653670286</v>
      </c>
      <c r="AB344" s="11">
        <f>(2*3.14*Table5[[#This Row],[Motor speed]]*Table5[[#This Row],[Motor torque]])/(60*1000)/Table5[[#This Row],[Overall efficiency of enery conversion ]]</f>
        <v>-1.3363305788251059</v>
      </c>
      <c r="AC344">
        <v>430</v>
      </c>
      <c r="AD344" s="20">
        <f>Table5[[#This Row],[Total elapsed time]]-B343</f>
        <v>1</v>
      </c>
      <c r="AE344" s="20">
        <f>(Table5[[#This Row],[Motor power]]*1000)*Table5[[#This Row],[Acceleration delT 1 second ]]</f>
        <v>-1336.3305788251059</v>
      </c>
      <c r="AF344" s="20">
        <f>Table5[[#This Row],[Etotal]]/3600</f>
        <v>-0.37120293856252945</v>
      </c>
      <c r="AG344" s="21">
        <f>Table5[[#This Row],[Average energy consumption]]/96</f>
        <v>-3.866697276693015E-3</v>
      </c>
      <c r="AH344" s="20"/>
      <c r="AI344" s="20"/>
    </row>
    <row r="345" spans="2:35">
      <c r="B345" s="14">
        <v>342</v>
      </c>
      <c r="C345" s="7">
        <v>4.8</v>
      </c>
      <c r="D345" s="9">
        <v>-0.5</v>
      </c>
      <c r="E345">
        <v>1500</v>
      </c>
      <c r="F345">
        <v>80</v>
      </c>
      <c r="G345">
        <f t="shared" si="35"/>
        <v>1580</v>
      </c>
      <c r="H345">
        <v>9.81</v>
      </c>
      <c r="I345" s="10">
        <v>0</v>
      </c>
      <c r="J345" s="10">
        <v>0</v>
      </c>
      <c r="K345">
        <f t="shared" si="36"/>
        <v>-790</v>
      </c>
      <c r="L345">
        <v>1.4999999999999999E-2</v>
      </c>
      <c r="M345">
        <f t="shared" si="37"/>
        <v>365.20543359083308</v>
      </c>
      <c r="N345">
        <v>1.204</v>
      </c>
      <c r="O345">
        <v>1.52</v>
      </c>
      <c r="P345">
        <v>2.52</v>
      </c>
      <c r="Q345">
        <f t="shared" si="38"/>
        <v>1.3333333333333333</v>
      </c>
      <c r="R345">
        <f t="shared" si="39"/>
        <v>4.0993791999999996</v>
      </c>
      <c r="S345">
        <f t="shared" si="40"/>
        <v>-420.69518720916693</v>
      </c>
      <c r="T345" s="11">
        <f t="shared" si="41"/>
        <v>-0.56092691627888913</v>
      </c>
      <c r="U345">
        <v>0.26834999999999998</v>
      </c>
      <c r="V345">
        <f>Table5[[#This Row],[Total force ]]*Table5[[#This Row],[Tyre radius]]</f>
        <v>-112.89355348757994</v>
      </c>
      <c r="W345">
        <v>8</v>
      </c>
      <c r="X345">
        <v>0.92</v>
      </c>
      <c r="Y345">
        <f>Table5[[#This Row],[Wheel torque]]/Table5[[#This Row],[Final drive ratio ]]/Table5[[#This Row],[Overall efficiency of enery conversion ]]</f>
        <v>-15.338798028203795</v>
      </c>
      <c r="Z345">
        <f>(Table5[[#This Row],[Vehicle speed in m/s]]*60)/(2*3.14*Table5[[#This Row],[Tyre radius]])</f>
        <v>47.471039698843725</v>
      </c>
      <c r="AA345">
        <f>Table5[[#This Row],[Wheel speed]]*Table5[[#This Row],[Final drive ratio ]]</f>
        <v>379.7683175907498</v>
      </c>
      <c r="AB345" s="11">
        <f>(2*3.14*Table5[[#This Row],[Motor speed]]*Table5[[#This Row],[Motor torque]])/(60*1000)/Table5[[#This Row],[Overall efficiency of enery conversion ]]</f>
        <v>-0.66272083681343241</v>
      </c>
      <c r="AC345">
        <v>430</v>
      </c>
      <c r="AD345" s="20">
        <f>Table5[[#This Row],[Total elapsed time]]-B344</f>
        <v>1</v>
      </c>
      <c r="AE345" s="20">
        <f>(Table5[[#This Row],[Motor power]]*1000)*Table5[[#This Row],[Acceleration delT 1 second ]]</f>
        <v>-662.72083681343236</v>
      </c>
      <c r="AF345" s="20">
        <f>Table5[[#This Row],[Etotal]]/3600</f>
        <v>-0.18408912133706454</v>
      </c>
      <c r="AG345" s="21">
        <f>Table5[[#This Row],[Average energy consumption]]/96</f>
        <v>-1.9175950139277557E-3</v>
      </c>
      <c r="AH345" s="20"/>
      <c r="AI345" s="20"/>
    </row>
    <row r="346" spans="2:35">
      <c r="B346" s="14">
        <v>343</v>
      </c>
      <c r="C346" s="7">
        <v>3.3</v>
      </c>
      <c r="D346" s="9">
        <v>-0.35</v>
      </c>
      <c r="E346">
        <v>1500</v>
      </c>
      <c r="F346">
        <v>80</v>
      </c>
      <c r="G346">
        <f t="shared" si="35"/>
        <v>1580</v>
      </c>
      <c r="H346">
        <v>9.81</v>
      </c>
      <c r="I346" s="10">
        <v>0</v>
      </c>
      <c r="J346" s="10">
        <v>0</v>
      </c>
      <c r="K346">
        <f t="shared" si="36"/>
        <v>-553</v>
      </c>
      <c r="L346">
        <v>1.4999999999999999E-2</v>
      </c>
      <c r="M346">
        <f t="shared" si="37"/>
        <v>365.20543359083308</v>
      </c>
      <c r="N346">
        <v>1.204</v>
      </c>
      <c r="O346">
        <v>1.52</v>
      </c>
      <c r="P346">
        <v>2.52</v>
      </c>
      <c r="Q346">
        <f t="shared" si="38"/>
        <v>0.91666666666666663</v>
      </c>
      <c r="R346">
        <f t="shared" si="39"/>
        <v>1.9375971999999999</v>
      </c>
      <c r="S346">
        <f t="shared" si="40"/>
        <v>-185.85696920916689</v>
      </c>
      <c r="T346" s="11">
        <f t="shared" si="41"/>
        <v>-0.17036888844173631</v>
      </c>
      <c r="U346">
        <v>0.26834999999999998</v>
      </c>
      <c r="V346">
        <f>Table5[[#This Row],[Total force ]]*Table5[[#This Row],[Tyre radius]]</f>
        <v>-49.874717687279933</v>
      </c>
      <c r="W346">
        <v>8</v>
      </c>
      <c r="X346">
        <v>0.92</v>
      </c>
      <c r="Y346">
        <f>Table5[[#This Row],[Wheel torque]]/Table5[[#This Row],[Final drive ratio ]]/Table5[[#This Row],[Overall efficiency of enery conversion ]]</f>
        <v>-6.7764562075108605</v>
      </c>
      <c r="Z346">
        <f>(Table5[[#This Row],[Vehicle speed in m/s]]*60)/(2*3.14*Table5[[#This Row],[Tyre radius]])</f>
        <v>32.636339792955063</v>
      </c>
      <c r="AA346">
        <f>Table5[[#This Row],[Wheel speed]]*Table5[[#This Row],[Final drive ratio ]]</f>
        <v>261.0907183436405</v>
      </c>
      <c r="AB346" s="11">
        <f>(2*3.14*Table5[[#This Row],[Motor speed]]*Table5[[#This Row],[Motor torque]])/(60*1000)/Table5[[#This Row],[Overall efficiency of enery conversion ]]</f>
        <v>-0.2012864939056431</v>
      </c>
      <c r="AC346">
        <v>430</v>
      </c>
      <c r="AD346" s="20">
        <f>Table5[[#This Row],[Total elapsed time]]-B345</f>
        <v>1</v>
      </c>
      <c r="AE346" s="20">
        <f>(Table5[[#This Row],[Motor power]]*1000)*Table5[[#This Row],[Acceleration delT 1 second ]]</f>
        <v>-201.28649390564311</v>
      </c>
      <c r="AF346" s="20">
        <f>Table5[[#This Row],[Etotal]]/3600</f>
        <v>-5.5912914973789751E-2</v>
      </c>
      <c r="AG346" s="21">
        <f>Table5[[#This Row],[Average energy consumption]]/96</f>
        <v>-5.8242619764364324E-4</v>
      </c>
      <c r="AH346" s="20"/>
      <c r="AI346" s="20"/>
    </row>
    <row r="347" spans="2:35">
      <c r="B347" s="14">
        <v>344</v>
      </c>
      <c r="C347" s="7">
        <v>2.2999999999999998</v>
      </c>
      <c r="D347" s="9">
        <v>-0.19</v>
      </c>
      <c r="E347">
        <v>1500</v>
      </c>
      <c r="F347">
        <v>80</v>
      </c>
      <c r="G347">
        <f t="shared" si="35"/>
        <v>1580</v>
      </c>
      <c r="H347">
        <v>9.81</v>
      </c>
      <c r="I347" s="10">
        <v>0</v>
      </c>
      <c r="J347" s="10">
        <v>0</v>
      </c>
      <c r="K347">
        <f t="shared" si="36"/>
        <v>-300.2</v>
      </c>
      <c r="L347">
        <v>1.4999999999999999E-2</v>
      </c>
      <c r="M347">
        <f t="shared" si="37"/>
        <v>365.20543359083308</v>
      </c>
      <c r="N347">
        <v>1.204</v>
      </c>
      <c r="O347">
        <v>1.52</v>
      </c>
      <c r="P347">
        <v>2.52</v>
      </c>
      <c r="Q347">
        <f t="shared" si="38"/>
        <v>0.63888888888888884</v>
      </c>
      <c r="R347">
        <f t="shared" si="39"/>
        <v>0.94122031111111104</v>
      </c>
      <c r="S347">
        <f t="shared" si="40"/>
        <v>65.946653901944217</v>
      </c>
      <c r="T347" s="11">
        <f t="shared" si="41"/>
        <v>4.2132584437353245E-2</v>
      </c>
      <c r="U347">
        <v>0.26834999999999998</v>
      </c>
      <c r="V347">
        <f>Table5[[#This Row],[Total force ]]*Table5[[#This Row],[Tyre radius]]</f>
        <v>17.696784574586729</v>
      </c>
      <c r="W347">
        <v>8</v>
      </c>
      <c r="X347">
        <v>0.92</v>
      </c>
      <c r="Y347">
        <f>Table5[[#This Row],[Wheel torque]]/Table5[[#This Row],[Final drive ratio ]]/Table5[[#This Row],[Overall efficiency of enery conversion ]]</f>
        <v>2.4044544258949361</v>
      </c>
      <c r="Z347">
        <f>(Table5[[#This Row],[Vehicle speed in m/s]]*60)/(2*3.14*Table5[[#This Row],[Tyre radius]])</f>
        <v>22.746539855695946</v>
      </c>
      <c r="AA347">
        <f>Table5[[#This Row],[Wheel speed]]*Table5[[#This Row],[Final drive ratio ]]</f>
        <v>181.97231884556757</v>
      </c>
      <c r="AB347" s="11">
        <f>(2*3.14*Table5[[#This Row],[Motor speed]]*Table5[[#This Row],[Motor torque]])/(60*1000)/Table5[[#This Row],[Overall efficiency of enery conversion ]]</f>
        <v>4.9778573295549668E-2</v>
      </c>
      <c r="AC347">
        <v>430</v>
      </c>
      <c r="AD347" s="20">
        <f>Table5[[#This Row],[Total elapsed time]]-B346</f>
        <v>1</v>
      </c>
      <c r="AE347" s="20">
        <f>(Table5[[#This Row],[Motor power]]*1000)*Table5[[#This Row],[Acceleration delT 1 second ]]</f>
        <v>49.77857329554967</v>
      </c>
      <c r="AF347" s="20">
        <f>Table5[[#This Row],[Etotal]]/3600</f>
        <v>1.3827381470986019E-2</v>
      </c>
      <c r="AG347" s="21">
        <f>Table5[[#This Row],[Average energy consumption]]/96</f>
        <v>1.4403522365610436E-4</v>
      </c>
      <c r="AH347" s="20"/>
      <c r="AI347" s="20"/>
    </row>
    <row r="348" spans="2:35">
      <c r="B348" s="14">
        <v>345</v>
      </c>
      <c r="C348" s="7">
        <v>1.9</v>
      </c>
      <c r="D348" s="9">
        <v>-0.08</v>
      </c>
      <c r="E348">
        <v>1500</v>
      </c>
      <c r="F348">
        <v>80</v>
      </c>
      <c r="G348">
        <f t="shared" si="35"/>
        <v>1580</v>
      </c>
      <c r="H348">
        <v>9.81</v>
      </c>
      <c r="I348" s="10">
        <v>0</v>
      </c>
      <c r="J348" s="10">
        <v>0</v>
      </c>
      <c r="K348">
        <f t="shared" si="36"/>
        <v>-126.4</v>
      </c>
      <c r="L348">
        <v>1.4999999999999999E-2</v>
      </c>
      <c r="M348">
        <f t="shared" si="37"/>
        <v>365.20543359083308</v>
      </c>
      <c r="N348">
        <v>1.204</v>
      </c>
      <c r="O348">
        <v>1.52</v>
      </c>
      <c r="P348">
        <v>2.52</v>
      </c>
      <c r="Q348">
        <f t="shared" si="38"/>
        <v>0.52777777777777779</v>
      </c>
      <c r="R348">
        <f t="shared" si="39"/>
        <v>0.64230724444444454</v>
      </c>
      <c r="S348">
        <f t="shared" si="40"/>
        <v>239.44774083527753</v>
      </c>
      <c r="T348" s="11">
        <f t="shared" si="41"/>
        <v>0.12637519655195203</v>
      </c>
      <c r="U348">
        <v>0.26834999999999998</v>
      </c>
      <c r="V348">
        <f>Table5[[#This Row],[Total force ]]*Table5[[#This Row],[Tyre radius]]</f>
        <v>64.255801253146714</v>
      </c>
      <c r="W348">
        <v>8</v>
      </c>
      <c r="X348">
        <v>0.92</v>
      </c>
      <c r="Y348">
        <f>Table5[[#This Row],[Wheel torque]]/Table5[[#This Row],[Final drive ratio ]]/Table5[[#This Row],[Overall efficiency of enery conversion ]]</f>
        <v>8.7304077789601511</v>
      </c>
      <c r="Z348">
        <f>(Table5[[#This Row],[Vehicle speed in m/s]]*60)/(2*3.14*Table5[[#This Row],[Tyre radius]])</f>
        <v>18.79061988079231</v>
      </c>
      <c r="AA348">
        <f>Table5[[#This Row],[Wheel speed]]*Table5[[#This Row],[Final drive ratio ]]</f>
        <v>150.32495904633848</v>
      </c>
      <c r="AB348" s="11">
        <f>(2*3.14*Table5[[#This Row],[Motor speed]]*Table5[[#This Row],[Motor torque]])/(60*1000)/Table5[[#This Row],[Overall efficiency of enery conversion ]]</f>
        <v>0.14930906965022686</v>
      </c>
      <c r="AC348">
        <v>430</v>
      </c>
      <c r="AD348" s="20">
        <f>Table5[[#This Row],[Total elapsed time]]-B347</f>
        <v>1</v>
      </c>
      <c r="AE348" s="20">
        <f>(Table5[[#This Row],[Motor power]]*1000)*Table5[[#This Row],[Acceleration delT 1 second ]]</f>
        <v>149.30906965022686</v>
      </c>
      <c r="AF348" s="20">
        <f>Table5[[#This Row],[Etotal]]/3600</f>
        <v>4.1474741569507464E-2</v>
      </c>
      <c r="AG348" s="21">
        <f>Table5[[#This Row],[Average energy consumption]]/96</f>
        <v>4.3202855801570276E-4</v>
      </c>
      <c r="AH348" s="20"/>
      <c r="AI348" s="20"/>
    </row>
    <row r="349" spans="2:35">
      <c r="B349" s="14">
        <v>346</v>
      </c>
      <c r="C349" s="7">
        <v>1.7</v>
      </c>
      <c r="D349" s="9">
        <v>-0.04</v>
      </c>
      <c r="E349">
        <v>1500</v>
      </c>
      <c r="F349">
        <v>80</v>
      </c>
      <c r="G349">
        <f t="shared" si="35"/>
        <v>1580</v>
      </c>
      <c r="H349">
        <v>9.81</v>
      </c>
      <c r="I349" s="10">
        <v>0</v>
      </c>
      <c r="J349" s="10">
        <v>0</v>
      </c>
      <c r="K349">
        <f t="shared" si="36"/>
        <v>-63.2</v>
      </c>
      <c r="L349">
        <v>1.4999999999999999E-2</v>
      </c>
      <c r="M349">
        <f t="shared" si="37"/>
        <v>365.20543359083308</v>
      </c>
      <c r="N349">
        <v>1.204</v>
      </c>
      <c r="O349">
        <v>1.52</v>
      </c>
      <c r="P349">
        <v>2.52</v>
      </c>
      <c r="Q349">
        <f t="shared" si="38"/>
        <v>0.47222222222222221</v>
      </c>
      <c r="R349">
        <f t="shared" si="39"/>
        <v>0.51420164444444438</v>
      </c>
      <c r="S349">
        <f t="shared" si="40"/>
        <v>302.51963523527752</v>
      </c>
      <c r="T349" s="11">
        <f t="shared" si="41"/>
        <v>0.14285649441665882</v>
      </c>
      <c r="U349">
        <v>0.26834999999999998</v>
      </c>
      <c r="V349">
        <f>Table5[[#This Row],[Total force ]]*Table5[[#This Row],[Tyre radius]]</f>
        <v>81.181144115386715</v>
      </c>
      <c r="W349">
        <v>8</v>
      </c>
      <c r="X349">
        <v>0.92</v>
      </c>
      <c r="Y349">
        <f>Table5[[#This Row],[Wheel torque]]/Table5[[#This Row],[Final drive ratio ]]/Table5[[#This Row],[Overall efficiency of enery conversion ]]</f>
        <v>11.030046754807977</v>
      </c>
      <c r="Z349">
        <f>(Table5[[#This Row],[Vehicle speed in m/s]]*60)/(2*3.14*Table5[[#This Row],[Tyre radius]])</f>
        <v>16.812659893340484</v>
      </c>
      <c r="AA349">
        <f>Table5[[#This Row],[Wheel speed]]*Table5[[#This Row],[Final drive ratio ]]</f>
        <v>134.50127914672387</v>
      </c>
      <c r="AB349" s="11">
        <f>(2*3.14*Table5[[#This Row],[Motor speed]]*Table5[[#This Row],[Motor torque]])/(60*1000)/Table5[[#This Row],[Overall efficiency of enery conversion ]]</f>
        <v>0.16878130247714884</v>
      </c>
      <c r="AC349">
        <v>430</v>
      </c>
      <c r="AD349" s="20">
        <f>Table5[[#This Row],[Total elapsed time]]-B348</f>
        <v>1</v>
      </c>
      <c r="AE349" s="20">
        <f>(Table5[[#This Row],[Motor power]]*1000)*Table5[[#This Row],[Acceleration delT 1 second ]]</f>
        <v>168.78130247714884</v>
      </c>
      <c r="AF349" s="20">
        <f>Table5[[#This Row],[Etotal]]/3600</f>
        <v>4.6883695132541342E-2</v>
      </c>
      <c r="AG349" s="21">
        <f>Table5[[#This Row],[Average energy consumption]]/96</f>
        <v>4.8837182429730568E-4</v>
      </c>
      <c r="AH349" s="20"/>
      <c r="AI349" s="20"/>
    </row>
    <row r="350" spans="2:35">
      <c r="B350" s="14">
        <v>347</v>
      </c>
      <c r="C350" s="7">
        <v>1.6</v>
      </c>
      <c r="D350" s="9">
        <v>-0.04</v>
      </c>
      <c r="E350">
        <v>1500</v>
      </c>
      <c r="F350">
        <v>80</v>
      </c>
      <c r="G350">
        <f t="shared" si="35"/>
        <v>1580</v>
      </c>
      <c r="H350">
        <v>9.81</v>
      </c>
      <c r="I350" s="10">
        <v>0</v>
      </c>
      <c r="J350" s="10">
        <v>0</v>
      </c>
      <c r="K350">
        <f t="shared" si="36"/>
        <v>-63.2</v>
      </c>
      <c r="L350">
        <v>1.4999999999999999E-2</v>
      </c>
      <c r="M350">
        <f t="shared" si="37"/>
        <v>365.20543359083308</v>
      </c>
      <c r="N350">
        <v>1.204</v>
      </c>
      <c r="O350">
        <v>1.52</v>
      </c>
      <c r="P350">
        <v>2.52</v>
      </c>
      <c r="Q350">
        <f t="shared" si="38"/>
        <v>0.44444444444444448</v>
      </c>
      <c r="R350">
        <f t="shared" si="39"/>
        <v>0.45548657777777785</v>
      </c>
      <c r="S350">
        <f t="shared" si="40"/>
        <v>302.46092016861087</v>
      </c>
      <c r="T350" s="11">
        <f t="shared" si="41"/>
        <v>0.13442707563049372</v>
      </c>
      <c r="U350">
        <v>0.26834999999999998</v>
      </c>
      <c r="V350">
        <f>Table5[[#This Row],[Total force ]]*Table5[[#This Row],[Tyre radius]]</f>
        <v>81.165387927246726</v>
      </c>
      <c r="W350">
        <v>8</v>
      </c>
      <c r="X350">
        <v>0.92</v>
      </c>
      <c r="Y350">
        <f>Table5[[#This Row],[Wheel torque]]/Table5[[#This Row],[Final drive ratio ]]/Table5[[#This Row],[Overall efficiency of enery conversion ]]</f>
        <v>11.027905968375913</v>
      </c>
      <c r="Z350">
        <f>(Table5[[#This Row],[Vehicle speed in m/s]]*60)/(2*3.14*Table5[[#This Row],[Tyre radius]])</f>
        <v>15.823679899614575</v>
      </c>
      <c r="AA350">
        <f>Table5[[#This Row],[Wheel speed]]*Table5[[#This Row],[Final drive ratio ]]</f>
        <v>126.5894391969166</v>
      </c>
      <c r="AB350" s="11">
        <f>(2*3.14*Table5[[#This Row],[Motor speed]]*Table5[[#This Row],[Motor torque]])/(60*1000)/Table5[[#This Row],[Overall efficiency of enery conversion ]]</f>
        <v>0.15882215929878746</v>
      </c>
      <c r="AC350">
        <v>430</v>
      </c>
      <c r="AD350" s="20">
        <f>Table5[[#This Row],[Total elapsed time]]-B349</f>
        <v>1</v>
      </c>
      <c r="AE350" s="20">
        <f>(Table5[[#This Row],[Motor power]]*1000)*Table5[[#This Row],[Acceleration delT 1 second ]]</f>
        <v>158.82215929878745</v>
      </c>
      <c r="AF350" s="20">
        <f>Table5[[#This Row],[Etotal]]/3600</f>
        <v>4.4117266471885401E-2</v>
      </c>
      <c r="AG350" s="21">
        <f>Table5[[#This Row],[Average energy consumption]]/96</f>
        <v>4.5955485908213961E-4</v>
      </c>
      <c r="AH350" s="20"/>
      <c r="AI350" s="20"/>
    </row>
    <row r="351" spans="2:35">
      <c r="B351" s="14">
        <v>348</v>
      </c>
      <c r="C351" s="7">
        <v>1.4</v>
      </c>
      <c r="D351" s="9">
        <v>-0.04</v>
      </c>
      <c r="E351">
        <v>1500</v>
      </c>
      <c r="F351">
        <v>80</v>
      </c>
      <c r="G351">
        <f t="shared" si="35"/>
        <v>1580</v>
      </c>
      <c r="H351">
        <v>9.81</v>
      </c>
      <c r="I351" s="10">
        <v>0</v>
      </c>
      <c r="J351" s="10">
        <v>0</v>
      </c>
      <c r="K351">
        <f t="shared" si="36"/>
        <v>-63.2</v>
      </c>
      <c r="L351">
        <v>1.4999999999999999E-2</v>
      </c>
      <c r="M351">
        <f t="shared" si="37"/>
        <v>365.20543359083308</v>
      </c>
      <c r="N351">
        <v>1.204</v>
      </c>
      <c r="O351">
        <v>1.52</v>
      </c>
      <c r="P351">
        <v>2.52</v>
      </c>
      <c r="Q351">
        <f t="shared" si="38"/>
        <v>0.3888888888888889</v>
      </c>
      <c r="R351">
        <f t="shared" si="39"/>
        <v>0.34873191111111113</v>
      </c>
      <c r="S351">
        <f t="shared" si="40"/>
        <v>302.35416550194418</v>
      </c>
      <c r="T351" s="11">
        <f t="shared" si="41"/>
        <v>0.11758217547297829</v>
      </c>
      <c r="U351">
        <v>0.26834999999999998</v>
      </c>
      <c r="V351">
        <f>Table5[[#This Row],[Total force ]]*Table5[[#This Row],[Tyre radius]]</f>
        <v>81.136740312446719</v>
      </c>
      <c r="W351">
        <v>8</v>
      </c>
      <c r="X351">
        <v>0.92</v>
      </c>
      <c r="Y351">
        <f>Table5[[#This Row],[Wheel torque]]/Table5[[#This Row],[Final drive ratio ]]/Table5[[#This Row],[Overall efficiency of enery conversion ]]</f>
        <v>11.024013629408522</v>
      </c>
      <c r="Z351">
        <f>(Table5[[#This Row],[Vehicle speed in m/s]]*60)/(2*3.14*Table5[[#This Row],[Tyre radius]])</f>
        <v>13.845719912162751</v>
      </c>
      <c r="AA351">
        <f>Table5[[#This Row],[Wheel speed]]*Table5[[#This Row],[Final drive ratio ]]</f>
        <v>110.76575929730201</v>
      </c>
      <c r="AB351" s="11">
        <f>(2*3.14*Table5[[#This Row],[Motor speed]]*Table5[[#This Row],[Motor torque]])/(60*1000)/Table5[[#This Row],[Overall efficiency of enery conversion ]]</f>
        <v>0.13892033964198758</v>
      </c>
      <c r="AC351">
        <v>430</v>
      </c>
      <c r="AD351" s="20">
        <f>Table5[[#This Row],[Total elapsed time]]-B350</f>
        <v>1</v>
      </c>
      <c r="AE351" s="20">
        <f>(Table5[[#This Row],[Motor power]]*1000)*Table5[[#This Row],[Acceleration delT 1 second ]]</f>
        <v>138.92033964198757</v>
      </c>
      <c r="AF351" s="20">
        <f>Table5[[#This Row],[Etotal]]/3600</f>
        <v>3.8588983233885432E-2</v>
      </c>
      <c r="AG351" s="21">
        <f>Table5[[#This Row],[Average energy consumption]]/96</f>
        <v>4.0196857535297327E-4</v>
      </c>
      <c r="AH351" s="20"/>
      <c r="AI351" s="20"/>
    </row>
    <row r="352" spans="2:35">
      <c r="B352" s="14">
        <v>349</v>
      </c>
      <c r="C352" s="7">
        <v>1.3</v>
      </c>
      <c r="D352" s="9">
        <v>-0.03</v>
      </c>
      <c r="E352">
        <v>1500</v>
      </c>
      <c r="F352">
        <v>80</v>
      </c>
      <c r="G352">
        <f t="shared" si="35"/>
        <v>1580</v>
      </c>
      <c r="H352">
        <v>9.81</v>
      </c>
      <c r="I352" s="10">
        <v>0</v>
      </c>
      <c r="J352" s="10">
        <v>0</v>
      </c>
      <c r="K352">
        <f t="shared" si="36"/>
        <v>-47.4</v>
      </c>
      <c r="L352">
        <v>1.4999999999999999E-2</v>
      </c>
      <c r="M352">
        <f t="shared" si="37"/>
        <v>365.20543359083308</v>
      </c>
      <c r="N352">
        <v>1.204</v>
      </c>
      <c r="O352">
        <v>1.52</v>
      </c>
      <c r="P352">
        <v>2.52</v>
      </c>
      <c r="Q352">
        <f t="shared" si="38"/>
        <v>0.36111111111111116</v>
      </c>
      <c r="R352">
        <f t="shared" si="39"/>
        <v>0.30069231111111117</v>
      </c>
      <c r="S352">
        <f t="shared" si="40"/>
        <v>318.10612590194421</v>
      </c>
      <c r="T352" s="11">
        <f t="shared" si="41"/>
        <v>0.11487165657570209</v>
      </c>
      <c r="U352">
        <v>0.26834999999999998</v>
      </c>
      <c r="V352">
        <f>Table5[[#This Row],[Total force ]]*Table5[[#This Row],[Tyre radius]]</f>
        <v>85.363778885786715</v>
      </c>
      <c r="W352">
        <v>8</v>
      </c>
      <c r="X352">
        <v>0.92</v>
      </c>
      <c r="Y352">
        <f>Table5[[#This Row],[Wheel torque]]/Table5[[#This Row],[Final drive ratio ]]/Table5[[#This Row],[Overall efficiency of enery conversion ]]</f>
        <v>11.598339522525368</v>
      </c>
      <c r="Z352">
        <f>(Table5[[#This Row],[Vehicle speed in m/s]]*60)/(2*3.14*Table5[[#This Row],[Tyre radius]])</f>
        <v>12.856739918436844</v>
      </c>
      <c r="AA352">
        <f>Table5[[#This Row],[Wheel speed]]*Table5[[#This Row],[Final drive ratio ]]</f>
        <v>102.85391934749475</v>
      </c>
      <c r="AB352" s="11">
        <f>(2*3.14*Table5[[#This Row],[Motor speed]]*Table5[[#This Row],[Motor torque]])/(60*1000)/Table5[[#This Row],[Overall efficiency of enery conversion ]]</f>
        <v>0.13571793073688806</v>
      </c>
      <c r="AC352">
        <v>430</v>
      </c>
      <c r="AD352" s="20">
        <f>Table5[[#This Row],[Total elapsed time]]-B351</f>
        <v>1</v>
      </c>
      <c r="AE352" s="20">
        <f>(Table5[[#This Row],[Motor power]]*1000)*Table5[[#This Row],[Acceleration delT 1 second ]]</f>
        <v>135.71793073688806</v>
      </c>
      <c r="AF352" s="20">
        <f>Table5[[#This Row],[Etotal]]/3600</f>
        <v>3.7699425204691127E-2</v>
      </c>
      <c r="AG352" s="21">
        <f>Table5[[#This Row],[Average energy consumption]]/96</f>
        <v>3.9270234588219922E-4</v>
      </c>
      <c r="AH352" s="20"/>
      <c r="AI352" s="20"/>
    </row>
    <row r="353" spans="2:35">
      <c r="B353" s="14">
        <v>350</v>
      </c>
      <c r="C353" s="7">
        <v>1.2</v>
      </c>
      <c r="D353" s="9">
        <v>-0.03</v>
      </c>
      <c r="E353">
        <v>1500</v>
      </c>
      <c r="F353">
        <v>80</v>
      </c>
      <c r="G353">
        <f t="shared" si="35"/>
        <v>1580</v>
      </c>
      <c r="H353">
        <v>9.81</v>
      </c>
      <c r="I353" s="10">
        <v>0</v>
      </c>
      <c r="J353" s="10">
        <v>0</v>
      </c>
      <c r="K353">
        <f t="shared" si="36"/>
        <v>-47.4</v>
      </c>
      <c r="L353">
        <v>1.4999999999999999E-2</v>
      </c>
      <c r="M353">
        <f t="shared" si="37"/>
        <v>365.20543359083308</v>
      </c>
      <c r="N353">
        <v>1.204</v>
      </c>
      <c r="O353">
        <v>1.52</v>
      </c>
      <c r="P353">
        <v>2.52</v>
      </c>
      <c r="Q353">
        <f t="shared" si="38"/>
        <v>0.33333333333333331</v>
      </c>
      <c r="R353">
        <f t="shared" si="39"/>
        <v>0.25621119999999997</v>
      </c>
      <c r="S353">
        <f t="shared" si="40"/>
        <v>318.0616447908331</v>
      </c>
      <c r="T353" s="11">
        <f t="shared" si="41"/>
        <v>0.10602054826361103</v>
      </c>
      <c r="U353">
        <v>0.26834999999999998</v>
      </c>
      <c r="V353">
        <f>Table5[[#This Row],[Total force ]]*Table5[[#This Row],[Tyre radius]]</f>
        <v>85.351842379620052</v>
      </c>
      <c r="W353">
        <v>8</v>
      </c>
      <c r="X353">
        <v>0.92</v>
      </c>
      <c r="Y353">
        <f>Table5[[#This Row],[Wheel torque]]/Table5[[#This Row],[Final drive ratio ]]/Table5[[#This Row],[Overall efficiency of enery conversion ]]</f>
        <v>11.596717714622288</v>
      </c>
      <c r="Z353">
        <f>(Table5[[#This Row],[Vehicle speed in m/s]]*60)/(2*3.14*Table5[[#This Row],[Tyre radius]])</f>
        <v>11.867759924710931</v>
      </c>
      <c r="AA353">
        <f>Table5[[#This Row],[Wheel speed]]*Table5[[#This Row],[Final drive ratio ]]</f>
        <v>94.942079397687451</v>
      </c>
      <c r="AB353" s="11">
        <f>(2*3.14*Table5[[#This Row],[Motor speed]]*Table5[[#This Row],[Motor torque]])/(60*1000)/Table5[[#This Row],[Overall efficiency of enery conversion ]]</f>
        <v>0.12526057214509809</v>
      </c>
      <c r="AC353">
        <v>430</v>
      </c>
      <c r="AD353" s="20">
        <f>Table5[[#This Row],[Total elapsed time]]-B352</f>
        <v>1</v>
      </c>
      <c r="AE353" s="20">
        <f>(Table5[[#This Row],[Motor power]]*1000)*Table5[[#This Row],[Acceleration delT 1 second ]]</f>
        <v>125.26057214509808</v>
      </c>
      <c r="AF353" s="20">
        <f>Table5[[#This Row],[Etotal]]/3600</f>
        <v>3.4794603373638357E-2</v>
      </c>
      <c r="AG353" s="21">
        <f>Table5[[#This Row],[Average energy consumption]]/96</f>
        <v>3.6244378514206622E-4</v>
      </c>
      <c r="AH353" s="20"/>
      <c r="AI353" s="20"/>
    </row>
    <row r="354" spans="2:35">
      <c r="B354" s="14">
        <v>351</v>
      </c>
      <c r="C354" s="7">
        <v>1.1000000000000001</v>
      </c>
      <c r="D354" s="9">
        <v>-0.03</v>
      </c>
      <c r="E354">
        <v>1500</v>
      </c>
      <c r="F354">
        <v>80</v>
      </c>
      <c r="G354">
        <f t="shared" si="35"/>
        <v>1580</v>
      </c>
      <c r="H354">
        <v>9.81</v>
      </c>
      <c r="I354" s="10">
        <v>0</v>
      </c>
      <c r="J354" s="10">
        <v>0</v>
      </c>
      <c r="K354">
        <f t="shared" si="36"/>
        <v>-47.4</v>
      </c>
      <c r="L354">
        <v>1.4999999999999999E-2</v>
      </c>
      <c r="M354">
        <f t="shared" si="37"/>
        <v>365.20543359083308</v>
      </c>
      <c r="N354">
        <v>1.204</v>
      </c>
      <c r="O354">
        <v>1.52</v>
      </c>
      <c r="P354">
        <v>2.52</v>
      </c>
      <c r="Q354">
        <f t="shared" si="38"/>
        <v>0.30555555555555558</v>
      </c>
      <c r="R354">
        <f t="shared" si="39"/>
        <v>0.2152885777777778</v>
      </c>
      <c r="S354">
        <f t="shared" si="40"/>
        <v>318.02072216861086</v>
      </c>
      <c r="T354" s="11">
        <f t="shared" si="41"/>
        <v>9.7172998440408873E-2</v>
      </c>
      <c r="U354">
        <v>0.26834999999999998</v>
      </c>
      <c r="V354">
        <f>Table5[[#This Row],[Total force ]]*Table5[[#This Row],[Tyre radius]]</f>
        <v>85.340860793946717</v>
      </c>
      <c r="W354">
        <v>8</v>
      </c>
      <c r="X354">
        <v>0.92</v>
      </c>
      <c r="Y354">
        <f>Table5[[#This Row],[Wheel torque]]/Table5[[#This Row],[Final drive ratio ]]/Table5[[#This Row],[Overall efficiency of enery conversion ]]</f>
        <v>11.595225651351456</v>
      </c>
      <c r="Z354">
        <f>(Table5[[#This Row],[Vehicle speed in m/s]]*60)/(2*3.14*Table5[[#This Row],[Tyre radius]])</f>
        <v>10.878779930985022</v>
      </c>
      <c r="AA354">
        <f>Table5[[#This Row],[Wheel speed]]*Table5[[#This Row],[Final drive ratio ]]</f>
        <v>87.030239447880177</v>
      </c>
      <c r="AB354" s="11">
        <f>(2*3.14*Table5[[#This Row],[Motor speed]]*Table5[[#This Row],[Motor torque]])/(60*1000)/Table5[[#This Row],[Overall efficiency of enery conversion ]]</f>
        <v>0.11480741781711823</v>
      </c>
      <c r="AC354">
        <v>430</v>
      </c>
      <c r="AD354" s="20">
        <f>Table5[[#This Row],[Total elapsed time]]-B353</f>
        <v>1</v>
      </c>
      <c r="AE354" s="20">
        <f>(Table5[[#This Row],[Motor power]]*1000)*Table5[[#This Row],[Acceleration delT 1 second ]]</f>
        <v>114.80741781711824</v>
      </c>
      <c r="AF354" s="20">
        <f>Table5[[#This Row],[Etotal]]/3600</f>
        <v>3.1890949393643953E-2</v>
      </c>
      <c r="AG354" s="21">
        <f>Table5[[#This Row],[Average energy consumption]]/96</f>
        <v>3.3219738951712451E-4</v>
      </c>
      <c r="AH354" s="20"/>
      <c r="AI354" s="20"/>
    </row>
    <row r="355" spans="2:35">
      <c r="B355" s="14">
        <v>352</v>
      </c>
      <c r="C355" s="7">
        <v>1</v>
      </c>
      <c r="D355" s="9">
        <v>-0.04</v>
      </c>
      <c r="E355">
        <v>1500</v>
      </c>
      <c r="F355">
        <v>80</v>
      </c>
      <c r="G355">
        <f t="shared" si="35"/>
        <v>1580</v>
      </c>
      <c r="H355">
        <v>9.81</v>
      </c>
      <c r="I355" s="10">
        <v>0</v>
      </c>
      <c r="J355" s="10">
        <v>0</v>
      </c>
      <c r="K355">
        <f t="shared" si="36"/>
        <v>-63.2</v>
      </c>
      <c r="L355">
        <v>1.4999999999999999E-2</v>
      </c>
      <c r="M355">
        <f t="shared" si="37"/>
        <v>365.20543359083308</v>
      </c>
      <c r="N355">
        <v>1.204</v>
      </c>
      <c r="O355">
        <v>1.52</v>
      </c>
      <c r="P355">
        <v>2.52</v>
      </c>
      <c r="Q355">
        <f t="shared" si="38"/>
        <v>0.27777777777777779</v>
      </c>
      <c r="R355">
        <f t="shared" si="39"/>
        <v>0.17792444444444444</v>
      </c>
      <c r="S355">
        <f t="shared" si="40"/>
        <v>302.18335803527754</v>
      </c>
      <c r="T355" s="11">
        <f t="shared" si="41"/>
        <v>8.3939821676465978E-2</v>
      </c>
      <c r="U355">
        <v>0.26834999999999998</v>
      </c>
      <c r="V355">
        <f>Table5[[#This Row],[Total force ]]*Table5[[#This Row],[Tyre radius]]</f>
        <v>81.090904128766724</v>
      </c>
      <c r="W355">
        <v>8</v>
      </c>
      <c r="X355">
        <v>0.92</v>
      </c>
      <c r="Y355">
        <f>Table5[[#This Row],[Wheel torque]]/Table5[[#This Row],[Final drive ratio ]]/Table5[[#This Row],[Overall efficiency of enery conversion ]]</f>
        <v>11.017785887060695</v>
      </c>
      <c r="Z355">
        <f>(Table5[[#This Row],[Vehicle speed in m/s]]*60)/(2*3.14*Table5[[#This Row],[Tyre radius]])</f>
        <v>9.8897999372591094</v>
      </c>
      <c r="AA355">
        <f>Table5[[#This Row],[Wheel speed]]*Table5[[#This Row],[Final drive ratio ]]</f>
        <v>79.118399498072876</v>
      </c>
      <c r="AB355" s="11">
        <f>(2*3.14*Table5[[#This Row],[Motor speed]]*Table5[[#This Row],[Motor torque]])/(60*1000)/Table5[[#This Row],[Overall efficiency of enery conversion ]]</f>
        <v>9.9172757179189483E-2</v>
      </c>
      <c r="AC355">
        <v>430</v>
      </c>
      <c r="AD355" s="20">
        <f>Table5[[#This Row],[Total elapsed time]]-B354</f>
        <v>1</v>
      </c>
      <c r="AE355" s="20">
        <f>(Table5[[#This Row],[Motor power]]*1000)*Table5[[#This Row],[Acceleration delT 1 second ]]</f>
        <v>99.172757179189489</v>
      </c>
      <c r="AF355" s="20">
        <f>Table5[[#This Row],[Etotal]]/3600</f>
        <v>2.7547988105330413E-2</v>
      </c>
      <c r="AG355" s="21">
        <f>Table5[[#This Row],[Average energy consumption]]/96</f>
        <v>2.8695820943052514E-4</v>
      </c>
      <c r="AH355" s="20"/>
      <c r="AI355" s="20"/>
    </row>
    <row r="356" spans="2:35">
      <c r="B356" s="14">
        <v>353</v>
      </c>
      <c r="C356" s="7">
        <v>0.8</v>
      </c>
      <c r="D356" s="9">
        <v>-0.06</v>
      </c>
      <c r="E356">
        <v>1500</v>
      </c>
      <c r="F356">
        <v>80</v>
      </c>
      <c r="G356">
        <f t="shared" si="35"/>
        <v>1580</v>
      </c>
      <c r="H356">
        <v>9.81</v>
      </c>
      <c r="I356" s="10">
        <v>0</v>
      </c>
      <c r="J356" s="10">
        <v>0</v>
      </c>
      <c r="K356">
        <f t="shared" si="36"/>
        <v>-94.8</v>
      </c>
      <c r="L356">
        <v>1.4999999999999999E-2</v>
      </c>
      <c r="M356">
        <f t="shared" si="37"/>
        <v>365.20543359083308</v>
      </c>
      <c r="N356">
        <v>1.204</v>
      </c>
      <c r="O356">
        <v>1.52</v>
      </c>
      <c r="P356">
        <v>2.52</v>
      </c>
      <c r="Q356">
        <f t="shared" si="38"/>
        <v>0.22222222222222224</v>
      </c>
      <c r="R356">
        <f t="shared" si="39"/>
        <v>0.11387164444444446</v>
      </c>
      <c r="S356">
        <f t="shared" si="40"/>
        <v>270.5193052352775</v>
      </c>
      <c r="T356" s="11">
        <f t="shared" si="41"/>
        <v>6.0115401163395005E-2</v>
      </c>
      <c r="U356">
        <v>0.26834999999999998</v>
      </c>
      <c r="V356">
        <f>Table5[[#This Row],[Total force ]]*Table5[[#This Row],[Tyre radius]]</f>
        <v>72.593855559886705</v>
      </c>
      <c r="W356">
        <v>8</v>
      </c>
      <c r="X356">
        <v>0.92</v>
      </c>
      <c r="Y356">
        <f>Table5[[#This Row],[Wheel torque]]/Table5[[#This Row],[Final drive ratio ]]/Table5[[#This Row],[Overall efficiency of enery conversion ]]</f>
        <v>9.8632955923759109</v>
      </c>
      <c r="Z356">
        <f>(Table5[[#This Row],[Vehicle speed in m/s]]*60)/(2*3.14*Table5[[#This Row],[Tyre radius]])</f>
        <v>7.9118399498072876</v>
      </c>
      <c r="AA356">
        <f>Table5[[#This Row],[Wheel speed]]*Table5[[#This Row],[Final drive ratio ]]</f>
        <v>63.2947195984583</v>
      </c>
      <c r="AB356" s="11">
        <f>(2*3.14*Table5[[#This Row],[Motor speed]]*Table5[[#This Row],[Motor torque]])/(60*1000)/Table5[[#This Row],[Overall efficiency of enery conversion ]]</f>
        <v>7.1024812338604665E-2</v>
      </c>
      <c r="AC356">
        <v>430</v>
      </c>
      <c r="AD356" s="20">
        <f>Table5[[#This Row],[Total elapsed time]]-B355</f>
        <v>1</v>
      </c>
      <c r="AE356" s="20">
        <f>(Table5[[#This Row],[Motor power]]*1000)*Table5[[#This Row],[Acceleration delT 1 second ]]</f>
        <v>71.024812338604661</v>
      </c>
      <c r="AF356" s="20">
        <f>Table5[[#This Row],[Etotal]]/3600</f>
        <v>1.9729114538501295E-2</v>
      </c>
      <c r="AG356" s="21">
        <f>Table5[[#This Row],[Average energy consumption]]/96</f>
        <v>2.0551160977605516E-4</v>
      </c>
      <c r="AH356" s="20"/>
      <c r="AI356" s="20"/>
    </row>
    <row r="357" spans="2:35">
      <c r="B357" s="14">
        <v>354</v>
      </c>
      <c r="C357" s="7">
        <v>0.6</v>
      </c>
      <c r="D357" s="9">
        <v>-0.11</v>
      </c>
      <c r="E357">
        <v>1500</v>
      </c>
      <c r="F357">
        <v>80</v>
      </c>
      <c r="G357">
        <f t="shared" si="35"/>
        <v>1580</v>
      </c>
      <c r="H357">
        <v>9.81</v>
      </c>
      <c r="I357" s="10">
        <v>0</v>
      </c>
      <c r="J357" s="10">
        <v>0</v>
      </c>
      <c r="K357">
        <f t="shared" si="36"/>
        <v>-173.8</v>
      </c>
      <c r="L357">
        <v>1.4999999999999999E-2</v>
      </c>
      <c r="M357">
        <f t="shared" si="37"/>
        <v>365.20543359083308</v>
      </c>
      <c r="N357">
        <v>1.204</v>
      </c>
      <c r="O357">
        <v>1.52</v>
      </c>
      <c r="P357">
        <v>2.52</v>
      </c>
      <c r="Q357">
        <f t="shared" si="38"/>
        <v>0.16666666666666666</v>
      </c>
      <c r="R357">
        <f t="shared" si="39"/>
        <v>6.4052799999999993E-2</v>
      </c>
      <c r="S357">
        <f t="shared" si="40"/>
        <v>191.46948639083308</v>
      </c>
      <c r="T357" s="11">
        <f t="shared" si="41"/>
        <v>3.1911581065138847E-2</v>
      </c>
      <c r="U357">
        <v>0.26834999999999998</v>
      </c>
      <c r="V357">
        <f>Table5[[#This Row],[Total force ]]*Table5[[#This Row],[Tyre radius]]</f>
        <v>51.380836672980053</v>
      </c>
      <c r="W357">
        <v>8</v>
      </c>
      <c r="X357">
        <v>0.92</v>
      </c>
      <c r="Y357">
        <f>Table5[[#This Row],[Wheel torque]]/Table5[[#This Row],[Final drive ratio ]]/Table5[[#This Row],[Overall efficiency of enery conversion ]]</f>
        <v>6.9810919392635942</v>
      </c>
      <c r="Z357">
        <f>(Table5[[#This Row],[Vehicle speed in m/s]]*60)/(2*3.14*Table5[[#This Row],[Tyre radius]])</f>
        <v>5.9338799623554657</v>
      </c>
      <c r="AA357">
        <f>Table5[[#This Row],[Wheel speed]]*Table5[[#This Row],[Final drive ratio ]]</f>
        <v>47.471039698843725</v>
      </c>
      <c r="AB357" s="11">
        <f>(2*3.14*Table5[[#This Row],[Motor speed]]*Table5[[#This Row],[Motor torque]])/(60*1000)/Table5[[#This Row],[Overall efficiency of enery conversion ]]</f>
        <v>3.770271864973871E-2</v>
      </c>
      <c r="AC357">
        <v>430</v>
      </c>
      <c r="AD357" s="20">
        <f>Table5[[#This Row],[Total elapsed time]]-B356</f>
        <v>1</v>
      </c>
      <c r="AE357" s="20">
        <f>(Table5[[#This Row],[Motor power]]*1000)*Table5[[#This Row],[Acceleration delT 1 second ]]</f>
        <v>37.702718649738713</v>
      </c>
      <c r="AF357" s="20">
        <f>Table5[[#This Row],[Etotal]]/3600</f>
        <v>1.0472977402705199E-2</v>
      </c>
      <c r="AG357" s="21">
        <f>Table5[[#This Row],[Average energy consumption]]/96</f>
        <v>1.0909351461151248E-4</v>
      </c>
      <c r="AH357" s="20"/>
      <c r="AI357" s="20"/>
    </row>
    <row r="358" spans="2:35">
      <c r="B358" s="14">
        <v>355</v>
      </c>
      <c r="C358" s="7">
        <v>0</v>
      </c>
      <c r="D358" s="9">
        <v>-0.08</v>
      </c>
      <c r="E358">
        <v>1500</v>
      </c>
      <c r="F358">
        <v>80</v>
      </c>
      <c r="G358">
        <f t="shared" si="35"/>
        <v>1580</v>
      </c>
      <c r="H358">
        <v>9.81</v>
      </c>
      <c r="I358" s="10">
        <v>0</v>
      </c>
      <c r="J358" s="10">
        <v>0</v>
      </c>
      <c r="K358">
        <f t="shared" si="36"/>
        <v>-126.4</v>
      </c>
      <c r="L358">
        <v>1.4999999999999999E-2</v>
      </c>
      <c r="M358">
        <f t="shared" si="37"/>
        <v>365.20543359083308</v>
      </c>
      <c r="N358">
        <v>1.204</v>
      </c>
      <c r="O358">
        <v>1.52</v>
      </c>
      <c r="P358">
        <v>2.52</v>
      </c>
      <c r="Q358">
        <f t="shared" si="38"/>
        <v>0</v>
      </c>
      <c r="R358">
        <f t="shared" si="39"/>
        <v>0</v>
      </c>
      <c r="S358">
        <f t="shared" si="40"/>
        <v>238.80543359083308</v>
      </c>
      <c r="T358" s="11">
        <f t="shared" si="41"/>
        <v>0</v>
      </c>
      <c r="U358">
        <v>0.26834999999999998</v>
      </c>
      <c r="V358">
        <f>Table5[[#This Row],[Total force ]]*Table5[[#This Row],[Tyre radius]]</f>
        <v>64.083438104100054</v>
      </c>
      <c r="W358">
        <v>8</v>
      </c>
      <c r="X358">
        <v>0.92</v>
      </c>
      <c r="Y358">
        <f>Table5[[#This Row],[Wheel torque]]/Table5[[#This Row],[Final drive ratio ]]/Table5[[#This Row],[Overall efficiency of enery conversion ]]</f>
        <v>8.7069888728396805</v>
      </c>
      <c r="Z358">
        <f>(Table5[[#This Row],[Vehicle speed in m/s]]*60)/(2*3.14*Table5[[#This Row],[Tyre radius]])</f>
        <v>0</v>
      </c>
      <c r="AA358">
        <f>Table5[[#This Row],[Wheel speed]]*Table5[[#This Row],[Final drive ratio ]]</f>
        <v>0</v>
      </c>
      <c r="AB358" s="11">
        <f>(2*3.14*Table5[[#This Row],[Motor speed]]*Table5[[#This Row],[Motor torque]])/(60*1000)/Table5[[#This Row],[Overall efficiency of enery conversion ]]</f>
        <v>0</v>
      </c>
      <c r="AC358">
        <v>430</v>
      </c>
      <c r="AD358" s="20">
        <f>Table5[[#This Row],[Total elapsed time]]-B357</f>
        <v>1</v>
      </c>
      <c r="AE358" s="20">
        <f>(Table5[[#This Row],[Motor power]]*1000)*Table5[[#This Row],[Acceleration delT 1 second ]]</f>
        <v>0</v>
      </c>
      <c r="AF358" s="20">
        <f>Table5[[#This Row],[Etotal]]/3600</f>
        <v>0</v>
      </c>
      <c r="AG358" s="21">
        <f>Table5[[#This Row],[Average energy consumption]]/96</f>
        <v>0</v>
      </c>
      <c r="AH358" s="20"/>
      <c r="AI358" s="20"/>
    </row>
    <row r="359" spans="2:35">
      <c r="B359" s="14">
        <v>356</v>
      </c>
      <c r="C359" s="7">
        <v>0</v>
      </c>
      <c r="D359" s="9">
        <v>0</v>
      </c>
      <c r="E359">
        <v>1500</v>
      </c>
      <c r="F359">
        <v>80</v>
      </c>
      <c r="G359">
        <f t="shared" si="35"/>
        <v>1580</v>
      </c>
      <c r="H359">
        <v>9.81</v>
      </c>
      <c r="I359" s="10">
        <v>0</v>
      </c>
      <c r="J359" s="10">
        <v>0</v>
      </c>
      <c r="K359">
        <f t="shared" si="36"/>
        <v>0</v>
      </c>
      <c r="L359">
        <v>1.4999999999999999E-2</v>
      </c>
      <c r="M359">
        <f t="shared" si="37"/>
        <v>365.20543359083308</v>
      </c>
      <c r="N359">
        <v>1.204</v>
      </c>
      <c r="O359">
        <v>1.52</v>
      </c>
      <c r="P359">
        <v>2.52</v>
      </c>
      <c r="Q359">
        <f t="shared" si="38"/>
        <v>0</v>
      </c>
      <c r="R359">
        <f t="shared" si="39"/>
        <v>0</v>
      </c>
      <c r="S359">
        <f t="shared" si="40"/>
        <v>365.20543359083308</v>
      </c>
      <c r="T359" s="11">
        <f t="shared" si="41"/>
        <v>0</v>
      </c>
      <c r="U359">
        <v>0.26834999999999998</v>
      </c>
      <c r="V359">
        <f>Table5[[#This Row],[Total force ]]*Table5[[#This Row],[Tyre radius]]</f>
        <v>98.002878104100049</v>
      </c>
      <c r="W359">
        <v>8</v>
      </c>
      <c r="X359">
        <v>0.92</v>
      </c>
      <c r="Y359">
        <f>Table5[[#This Row],[Wheel torque]]/Table5[[#This Row],[Final drive ratio ]]/Table5[[#This Row],[Overall efficiency of enery conversion ]]</f>
        <v>13.315608438057071</v>
      </c>
      <c r="Z359">
        <f>(Table5[[#This Row],[Vehicle speed in m/s]]*60)/(2*3.14*Table5[[#This Row],[Tyre radius]])</f>
        <v>0</v>
      </c>
      <c r="AA359">
        <f>Table5[[#This Row],[Wheel speed]]*Table5[[#This Row],[Final drive ratio ]]</f>
        <v>0</v>
      </c>
      <c r="AB359" s="11">
        <f>(2*3.14*Table5[[#This Row],[Motor speed]]*Table5[[#This Row],[Motor torque]])/(60*1000)/Table5[[#This Row],[Overall efficiency of enery conversion ]]</f>
        <v>0</v>
      </c>
      <c r="AC359">
        <v>430</v>
      </c>
      <c r="AD359" s="20">
        <f>Table5[[#This Row],[Total elapsed time]]-B358</f>
        <v>1</v>
      </c>
      <c r="AE359" s="20">
        <f>(Table5[[#This Row],[Motor power]]*1000)*Table5[[#This Row],[Acceleration delT 1 second ]]</f>
        <v>0</v>
      </c>
      <c r="AF359" s="20">
        <f>Table5[[#This Row],[Etotal]]/3600</f>
        <v>0</v>
      </c>
      <c r="AG359" s="21">
        <f>Table5[[#This Row],[Average energy consumption]]/96</f>
        <v>0</v>
      </c>
      <c r="AH359" s="20"/>
      <c r="AI359" s="20"/>
    </row>
    <row r="360" spans="2:35">
      <c r="B360" s="14">
        <v>357</v>
      </c>
      <c r="C360" s="7">
        <v>0</v>
      </c>
      <c r="D360" s="9">
        <v>0</v>
      </c>
      <c r="E360">
        <v>1500</v>
      </c>
      <c r="F360">
        <v>80</v>
      </c>
      <c r="G360">
        <f t="shared" si="35"/>
        <v>1580</v>
      </c>
      <c r="H360">
        <v>9.81</v>
      </c>
      <c r="I360" s="10">
        <v>0</v>
      </c>
      <c r="J360" s="10">
        <v>0</v>
      </c>
      <c r="K360">
        <f t="shared" si="36"/>
        <v>0</v>
      </c>
      <c r="L360">
        <v>1.4999999999999999E-2</v>
      </c>
      <c r="M360">
        <f t="shared" si="37"/>
        <v>365.20543359083308</v>
      </c>
      <c r="N360">
        <v>1.204</v>
      </c>
      <c r="O360">
        <v>1.52</v>
      </c>
      <c r="P360">
        <v>2.52</v>
      </c>
      <c r="Q360">
        <f t="shared" si="38"/>
        <v>0</v>
      </c>
      <c r="R360">
        <f t="shared" si="39"/>
        <v>0</v>
      </c>
      <c r="S360">
        <f t="shared" si="40"/>
        <v>365.20543359083308</v>
      </c>
      <c r="T360" s="11">
        <f t="shared" si="41"/>
        <v>0</v>
      </c>
      <c r="U360">
        <v>0.26834999999999998</v>
      </c>
      <c r="V360">
        <f>Table5[[#This Row],[Total force ]]*Table5[[#This Row],[Tyre radius]]</f>
        <v>98.002878104100049</v>
      </c>
      <c r="W360">
        <v>8</v>
      </c>
      <c r="X360">
        <v>0.92</v>
      </c>
      <c r="Y360">
        <f>Table5[[#This Row],[Wheel torque]]/Table5[[#This Row],[Final drive ratio ]]/Table5[[#This Row],[Overall efficiency of enery conversion ]]</f>
        <v>13.315608438057071</v>
      </c>
      <c r="Z360">
        <f>(Table5[[#This Row],[Vehicle speed in m/s]]*60)/(2*3.14*Table5[[#This Row],[Tyre radius]])</f>
        <v>0</v>
      </c>
      <c r="AA360">
        <f>Table5[[#This Row],[Wheel speed]]*Table5[[#This Row],[Final drive ratio ]]</f>
        <v>0</v>
      </c>
      <c r="AB360" s="11">
        <f>(2*3.14*Table5[[#This Row],[Motor speed]]*Table5[[#This Row],[Motor torque]])/(60*1000)/Table5[[#This Row],[Overall efficiency of enery conversion ]]</f>
        <v>0</v>
      </c>
      <c r="AC360">
        <v>430</v>
      </c>
      <c r="AD360" s="20">
        <f>Table5[[#This Row],[Total elapsed time]]-B359</f>
        <v>1</v>
      </c>
      <c r="AE360" s="20">
        <f>(Table5[[#This Row],[Motor power]]*1000)*Table5[[#This Row],[Acceleration delT 1 second ]]</f>
        <v>0</v>
      </c>
      <c r="AF360" s="20">
        <f>Table5[[#This Row],[Etotal]]/3600</f>
        <v>0</v>
      </c>
      <c r="AG360" s="21">
        <f>Table5[[#This Row],[Average energy consumption]]/96</f>
        <v>0</v>
      </c>
      <c r="AH360" s="20"/>
      <c r="AI360" s="20"/>
    </row>
    <row r="361" spans="2:35">
      <c r="B361" s="14">
        <v>358</v>
      </c>
      <c r="C361" s="7">
        <v>0</v>
      </c>
      <c r="D361" s="9">
        <v>0</v>
      </c>
      <c r="E361">
        <v>1500</v>
      </c>
      <c r="F361">
        <v>80</v>
      </c>
      <c r="G361">
        <f t="shared" si="35"/>
        <v>1580</v>
      </c>
      <c r="H361">
        <v>9.81</v>
      </c>
      <c r="I361" s="10">
        <v>0</v>
      </c>
      <c r="J361" s="10">
        <v>0</v>
      </c>
      <c r="K361">
        <f t="shared" si="36"/>
        <v>0</v>
      </c>
      <c r="L361">
        <v>1.4999999999999999E-2</v>
      </c>
      <c r="M361">
        <f t="shared" si="37"/>
        <v>365.20543359083308</v>
      </c>
      <c r="N361">
        <v>1.204</v>
      </c>
      <c r="O361">
        <v>1.52</v>
      </c>
      <c r="P361">
        <v>2.52</v>
      </c>
      <c r="Q361">
        <f t="shared" si="38"/>
        <v>0</v>
      </c>
      <c r="R361">
        <f t="shared" si="39"/>
        <v>0</v>
      </c>
      <c r="S361">
        <f t="shared" si="40"/>
        <v>365.20543359083308</v>
      </c>
      <c r="T361" s="11">
        <f t="shared" si="41"/>
        <v>0</v>
      </c>
      <c r="U361">
        <v>0.26834999999999998</v>
      </c>
      <c r="V361">
        <f>Table5[[#This Row],[Total force ]]*Table5[[#This Row],[Tyre radius]]</f>
        <v>98.002878104100049</v>
      </c>
      <c r="W361">
        <v>8</v>
      </c>
      <c r="X361">
        <v>0.92</v>
      </c>
      <c r="Y361">
        <f>Table5[[#This Row],[Wheel torque]]/Table5[[#This Row],[Final drive ratio ]]/Table5[[#This Row],[Overall efficiency of enery conversion ]]</f>
        <v>13.315608438057071</v>
      </c>
      <c r="Z361">
        <f>(Table5[[#This Row],[Vehicle speed in m/s]]*60)/(2*3.14*Table5[[#This Row],[Tyre radius]])</f>
        <v>0</v>
      </c>
      <c r="AA361">
        <f>Table5[[#This Row],[Wheel speed]]*Table5[[#This Row],[Final drive ratio ]]</f>
        <v>0</v>
      </c>
      <c r="AB361" s="11">
        <f>(2*3.14*Table5[[#This Row],[Motor speed]]*Table5[[#This Row],[Motor torque]])/(60*1000)/Table5[[#This Row],[Overall efficiency of enery conversion ]]</f>
        <v>0</v>
      </c>
      <c r="AC361">
        <v>430</v>
      </c>
      <c r="AD361" s="20">
        <f>Table5[[#This Row],[Total elapsed time]]-B360</f>
        <v>1</v>
      </c>
      <c r="AE361" s="20">
        <f>(Table5[[#This Row],[Motor power]]*1000)*Table5[[#This Row],[Acceleration delT 1 second ]]</f>
        <v>0</v>
      </c>
      <c r="AF361" s="20">
        <f>Table5[[#This Row],[Etotal]]/3600</f>
        <v>0</v>
      </c>
      <c r="AG361" s="21">
        <f>Table5[[#This Row],[Average energy consumption]]/96</f>
        <v>0</v>
      </c>
      <c r="AH361" s="20"/>
      <c r="AI361" s="20"/>
    </row>
    <row r="362" spans="2:35">
      <c r="B362" s="14">
        <v>359</v>
      </c>
      <c r="C362" s="7">
        <v>0</v>
      </c>
      <c r="D362" s="9">
        <v>0</v>
      </c>
      <c r="E362">
        <v>1500</v>
      </c>
      <c r="F362">
        <v>80</v>
      </c>
      <c r="G362">
        <f t="shared" si="35"/>
        <v>1580</v>
      </c>
      <c r="H362">
        <v>9.81</v>
      </c>
      <c r="I362" s="10">
        <v>0</v>
      </c>
      <c r="J362" s="10">
        <v>0</v>
      </c>
      <c r="K362">
        <f t="shared" si="36"/>
        <v>0</v>
      </c>
      <c r="L362">
        <v>1.4999999999999999E-2</v>
      </c>
      <c r="M362">
        <f t="shared" si="37"/>
        <v>365.20543359083308</v>
      </c>
      <c r="N362">
        <v>1.204</v>
      </c>
      <c r="O362">
        <v>1.52</v>
      </c>
      <c r="P362">
        <v>2.52</v>
      </c>
      <c r="Q362">
        <f t="shared" si="38"/>
        <v>0</v>
      </c>
      <c r="R362">
        <f t="shared" si="39"/>
        <v>0</v>
      </c>
      <c r="S362">
        <f t="shared" si="40"/>
        <v>365.20543359083308</v>
      </c>
      <c r="T362" s="11">
        <f t="shared" si="41"/>
        <v>0</v>
      </c>
      <c r="U362">
        <v>0.26834999999999998</v>
      </c>
      <c r="V362">
        <f>Table5[[#This Row],[Total force ]]*Table5[[#This Row],[Tyre radius]]</f>
        <v>98.002878104100049</v>
      </c>
      <c r="W362">
        <v>8</v>
      </c>
      <c r="X362">
        <v>0.92</v>
      </c>
      <c r="Y362">
        <f>Table5[[#This Row],[Wheel torque]]/Table5[[#This Row],[Final drive ratio ]]/Table5[[#This Row],[Overall efficiency of enery conversion ]]</f>
        <v>13.315608438057071</v>
      </c>
      <c r="Z362">
        <f>(Table5[[#This Row],[Vehicle speed in m/s]]*60)/(2*3.14*Table5[[#This Row],[Tyre radius]])</f>
        <v>0</v>
      </c>
      <c r="AA362">
        <f>Table5[[#This Row],[Wheel speed]]*Table5[[#This Row],[Final drive ratio ]]</f>
        <v>0</v>
      </c>
      <c r="AB362" s="11">
        <f>(2*3.14*Table5[[#This Row],[Motor speed]]*Table5[[#This Row],[Motor torque]])/(60*1000)/Table5[[#This Row],[Overall efficiency of enery conversion ]]</f>
        <v>0</v>
      </c>
      <c r="AC362">
        <v>430</v>
      </c>
      <c r="AD362" s="20">
        <f>Table5[[#This Row],[Total elapsed time]]-B361</f>
        <v>1</v>
      </c>
      <c r="AE362" s="20">
        <f>(Table5[[#This Row],[Motor power]]*1000)*Table5[[#This Row],[Acceleration delT 1 second ]]</f>
        <v>0</v>
      </c>
      <c r="AF362" s="20">
        <f>Table5[[#This Row],[Etotal]]/3600</f>
        <v>0</v>
      </c>
      <c r="AG362" s="21">
        <f>Table5[[#This Row],[Average energy consumption]]/96</f>
        <v>0</v>
      </c>
      <c r="AH362" s="20"/>
      <c r="AI362" s="20"/>
    </row>
    <row r="363" spans="2:35">
      <c r="B363" s="14">
        <v>360</v>
      </c>
      <c r="C363" s="7">
        <v>0</v>
      </c>
      <c r="D363" s="9">
        <v>0.31</v>
      </c>
      <c r="E363">
        <v>1500</v>
      </c>
      <c r="F363">
        <v>80</v>
      </c>
      <c r="G363">
        <f t="shared" si="35"/>
        <v>1580</v>
      </c>
      <c r="H363">
        <v>9.81</v>
      </c>
      <c r="I363" s="10">
        <v>0</v>
      </c>
      <c r="J363" s="10">
        <v>0</v>
      </c>
      <c r="K363">
        <f t="shared" si="36"/>
        <v>489.8</v>
      </c>
      <c r="L363">
        <v>1.4999999999999999E-2</v>
      </c>
      <c r="M363">
        <f t="shared" si="37"/>
        <v>365.20543359083308</v>
      </c>
      <c r="N363">
        <v>1.204</v>
      </c>
      <c r="O363">
        <v>1.52</v>
      </c>
      <c r="P363">
        <v>2.52</v>
      </c>
      <c r="Q363">
        <f t="shared" si="38"/>
        <v>0</v>
      </c>
      <c r="R363">
        <f t="shared" si="39"/>
        <v>0</v>
      </c>
      <c r="S363">
        <f t="shared" si="40"/>
        <v>855.00543359083304</v>
      </c>
      <c r="T363" s="11">
        <f t="shared" si="41"/>
        <v>0</v>
      </c>
      <c r="U363">
        <v>0.26834999999999998</v>
      </c>
      <c r="V363">
        <f>Table5[[#This Row],[Total force ]]*Table5[[#This Row],[Tyre radius]]</f>
        <v>229.44070810410003</v>
      </c>
      <c r="W363">
        <v>8</v>
      </c>
      <c r="X363">
        <v>0.92</v>
      </c>
      <c r="Y363">
        <f>Table5[[#This Row],[Wheel torque]]/Table5[[#This Row],[Final drive ratio ]]/Table5[[#This Row],[Overall efficiency of enery conversion ]]</f>
        <v>31.174009253274459</v>
      </c>
      <c r="Z363">
        <f>(Table5[[#This Row],[Vehicle speed in m/s]]*60)/(2*3.14*Table5[[#This Row],[Tyre radius]])</f>
        <v>0</v>
      </c>
      <c r="AA363">
        <f>Table5[[#This Row],[Wheel speed]]*Table5[[#This Row],[Final drive ratio ]]</f>
        <v>0</v>
      </c>
      <c r="AB363" s="11">
        <f>(2*3.14*Table5[[#This Row],[Motor speed]]*Table5[[#This Row],[Motor torque]])/(60*1000)/Table5[[#This Row],[Overall efficiency of enery conversion ]]</f>
        <v>0</v>
      </c>
      <c r="AC363">
        <v>430</v>
      </c>
      <c r="AD363" s="20">
        <f>Table5[[#This Row],[Total elapsed time]]-B362</f>
        <v>1</v>
      </c>
      <c r="AE363" s="20">
        <f>(Table5[[#This Row],[Motor power]]*1000)*Table5[[#This Row],[Acceleration delT 1 second ]]</f>
        <v>0</v>
      </c>
      <c r="AF363" s="20">
        <f>Table5[[#This Row],[Etotal]]/3600</f>
        <v>0</v>
      </c>
      <c r="AG363" s="21">
        <f>Table5[[#This Row],[Average energy consumption]]/96</f>
        <v>0</v>
      </c>
      <c r="AH363" s="20"/>
      <c r="AI363" s="20"/>
    </row>
    <row r="364" spans="2:35">
      <c r="B364" s="14">
        <v>361</v>
      </c>
      <c r="C364" s="7">
        <v>2.2000000000000002</v>
      </c>
      <c r="D364" s="9">
        <v>0.63</v>
      </c>
      <c r="E364">
        <v>1500</v>
      </c>
      <c r="F364">
        <v>80</v>
      </c>
      <c r="G364">
        <f t="shared" si="35"/>
        <v>1580</v>
      </c>
      <c r="H364">
        <v>9.81</v>
      </c>
      <c r="I364" s="10">
        <v>0</v>
      </c>
      <c r="J364" s="10">
        <v>0</v>
      </c>
      <c r="K364">
        <f t="shared" si="36"/>
        <v>995.4</v>
      </c>
      <c r="L364">
        <v>1.4999999999999999E-2</v>
      </c>
      <c r="M364">
        <f t="shared" si="37"/>
        <v>365.20543359083308</v>
      </c>
      <c r="N364">
        <v>1.204</v>
      </c>
      <c r="O364">
        <v>1.52</v>
      </c>
      <c r="P364">
        <v>2.52</v>
      </c>
      <c r="Q364">
        <f t="shared" si="38"/>
        <v>0.61111111111111116</v>
      </c>
      <c r="R364">
        <f t="shared" si="39"/>
        <v>0.86115431111111118</v>
      </c>
      <c r="S364">
        <f t="shared" si="40"/>
        <v>1361.4665879019442</v>
      </c>
      <c r="T364" s="11">
        <f t="shared" si="41"/>
        <v>0.83200735927341041</v>
      </c>
      <c r="U364">
        <v>0.26834999999999998</v>
      </c>
      <c r="V364">
        <f>Table5[[#This Row],[Total force ]]*Table5[[#This Row],[Tyre radius]]</f>
        <v>365.34955886348672</v>
      </c>
      <c r="W364">
        <v>8</v>
      </c>
      <c r="X364">
        <v>0.92</v>
      </c>
      <c r="Y364">
        <f>Table5[[#This Row],[Wheel torque]]/Table5[[#This Row],[Final drive ratio ]]/Table5[[#This Row],[Overall efficiency of enery conversion ]]</f>
        <v>49.639885715147649</v>
      </c>
      <c r="Z364">
        <f>(Table5[[#This Row],[Vehicle speed in m/s]]*60)/(2*3.14*Table5[[#This Row],[Tyre radius]])</f>
        <v>21.757559861970044</v>
      </c>
      <c r="AA364">
        <f>Table5[[#This Row],[Wheel speed]]*Table5[[#This Row],[Final drive ratio ]]</f>
        <v>174.06047889576035</v>
      </c>
      <c r="AB364" s="11">
        <f>(2*3.14*Table5[[#This Row],[Motor speed]]*Table5[[#This Row],[Motor torque]])/(60*1000)/Table5[[#This Row],[Overall efficiency of enery conversion ]]</f>
        <v>0.98299546227954926</v>
      </c>
      <c r="AC364">
        <v>430</v>
      </c>
      <c r="AD364" s="20">
        <f>Table5[[#This Row],[Total elapsed time]]-B363</f>
        <v>1</v>
      </c>
      <c r="AE364" s="20">
        <f>(Table5[[#This Row],[Motor power]]*1000)*Table5[[#This Row],[Acceleration delT 1 second ]]</f>
        <v>982.99546227954932</v>
      </c>
      <c r="AF364" s="20">
        <f>Table5[[#This Row],[Etotal]]/3600</f>
        <v>0.27305429507765261</v>
      </c>
      <c r="AG364" s="21">
        <f>Table5[[#This Row],[Average energy consumption]]/96</f>
        <v>2.844315573725548E-3</v>
      </c>
      <c r="AH364" s="20"/>
      <c r="AI364" s="20"/>
    </row>
    <row r="365" spans="2:35">
      <c r="B365" s="14">
        <v>362</v>
      </c>
      <c r="C365" s="7">
        <v>4.5</v>
      </c>
      <c r="D365" s="9">
        <v>0.61</v>
      </c>
      <c r="E365">
        <v>1500</v>
      </c>
      <c r="F365">
        <v>80</v>
      </c>
      <c r="G365">
        <f t="shared" si="35"/>
        <v>1580</v>
      </c>
      <c r="H365">
        <v>9.81</v>
      </c>
      <c r="I365" s="10">
        <v>0</v>
      </c>
      <c r="J365" s="10">
        <v>0</v>
      </c>
      <c r="K365">
        <f t="shared" si="36"/>
        <v>963.8</v>
      </c>
      <c r="L365">
        <v>1.4999999999999999E-2</v>
      </c>
      <c r="M365">
        <f t="shared" si="37"/>
        <v>365.20543359083308</v>
      </c>
      <c r="N365">
        <v>1.204</v>
      </c>
      <c r="O365">
        <v>1.52</v>
      </c>
      <c r="P365">
        <v>2.52</v>
      </c>
      <c r="Q365">
        <f t="shared" si="38"/>
        <v>1.25</v>
      </c>
      <c r="R365">
        <f t="shared" si="39"/>
        <v>3.6029700000000005</v>
      </c>
      <c r="S365">
        <f t="shared" si="40"/>
        <v>1332.6084035908329</v>
      </c>
      <c r="T365" s="11">
        <f t="shared" si="41"/>
        <v>1.6657605044885413</v>
      </c>
      <c r="U365">
        <v>0.26834999999999998</v>
      </c>
      <c r="V365">
        <f>Table5[[#This Row],[Total force ]]*Table5[[#This Row],[Tyre radius]]</f>
        <v>357.60546510360001</v>
      </c>
      <c r="W365">
        <v>8</v>
      </c>
      <c r="X365">
        <v>0.92</v>
      </c>
      <c r="Y365">
        <f>Table5[[#This Row],[Wheel torque]]/Table5[[#This Row],[Final drive ratio ]]/Table5[[#This Row],[Overall efficiency of enery conversion ]]</f>
        <v>48.587699062989131</v>
      </c>
      <c r="Z365">
        <f>(Table5[[#This Row],[Vehicle speed in m/s]]*60)/(2*3.14*Table5[[#This Row],[Tyre radius]])</f>
        <v>44.504099717665994</v>
      </c>
      <c r="AA365">
        <f>Table5[[#This Row],[Wheel speed]]*Table5[[#This Row],[Final drive ratio ]]</f>
        <v>356.03279774132795</v>
      </c>
      <c r="AB365" s="11">
        <f>(2*3.14*Table5[[#This Row],[Motor speed]]*Table5[[#This Row],[Motor torque]])/(60*1000)/Table5[[#This Row],[Overall efficiency of enery conversion ]]</f>
        <v>1.968053526097048</v>
      </c>
      <c r="AC365">
        <v>430</v>
      </c>
      <c r="AD365" s="20">
        <f>Table5[[#This Row],[Total elapsed time]]-B364</f>
        <v>1</v>
      </c>
      <c r="AE365" s="20">
        <f>(Table5[[#This Row],[Motor power]]*1000)*Table5[[#This Row],[Acceleration delT 1 second ]]</f>
        <v>1968.053526097048</v>
      </c>
      <c r="AF365" s="20">
        <f>Table5[[#This Row],[Etotal]]/3600</f>
        <v>0.54668153502695782</v>
      </c>
      <c r="AG365" s="21">
        <f>Table5[[#This Row],[Average energy consumption]]/96</f>
        <v>5.6945993231974773E-3</v>
      </c>
      <c r="AH365" s="20"/>
      <c r="AI365" s="20"/>
    </row>
    <row r="366" spans="2:35">
      <c r="B366" s="14">
        <v>363</v>
      </c>
      <c r="C366" s="7">
        <v>6.6</v>
      </c>
      <c r="D366" s="9">
        <v>0.56999999999999995</v>
      </c>
      <c r="E366">
        <v>1500</v>
      </c>
      <c r="F366">
        <v>80</v>
      </c>
      <c r="G366">
        <f t="shared" si="35"/>
        <v>1580</v>
      </c>
      <c r="H366">
        <v>9.81</v>
      </c>
      <c r="I366" s="10">
        <v>0</v>
      </c>
      <c r="J366" s="10">
        <v>0</v>
      </c>
      <c r="K366">
        <f t="shared" si="36"/>
        <v>900.59999999999991</v>
      </c>
      <c r="L366">
        <v>1.4999999999999999E-2</v>
      </c>
      <c r="M366">
        <f t="shared" si="37"/>
        <v>365.20543359083308</v>
      </c>
      <c r="N366">
        <v>1.204</v>
      </c>
      <c r="O366">
        <v>1.52</v>
      </c>
      <c r="P366">
        <v>2.52</v>
      </c>
      <c r="Q366">
        <f t="shared" si="38"/>
        <v>1.8333333333333333</v>
      </c>
      <c r="R366">
        <f t="shared" si="39"/>
        <v>7.7503887999999996</v>
      </c>
      <c r="S366">
        <f t="shared" si="40"/>
        <v>1273.5558223908329</v>
      </c>
      <c r="T366" s="11">
        <f t="shared" si="41"/>
        <v>2.3348523410498601</v>
      </c>
      <c r="U366">
        <v>0.26834999999999998</v>
      </c>
      <c r="V366">
        <f>Table5[[#This Row],[Total force ]]*Table5[[#This Row],[Tyre radius]]</f>
        <v>341.75870493857997</v>
      </c>
      <c r="W366">
        <v>8</v>
      </c>
      <c r="X366">
        <v>0.92</v>
      </c>
      <c r="Y366">
        <f>Table5[[#This Row],[Wheel torque]]/Table5[[#This Row],[Final drive ratio ]]/Table5[[#This Row],[Overall efficiency of enery conversion ]]</f>
        <v>46.434606649263579</v>
      </c>
      <c r="Z366">
        <f>(Table5[[#This Row],[Vehicle speed in m/s]]*60)/(2*3.14*Table5[[#This Row],[Tyre radius]])</f>
        <v>65.272679585910126</v>
      </c>
      <c r="AA366">
        <f>Table5[[#This Row],[Wheel speed]]*Table5[[#This Row],[Final drive ratio ]]</f>
        <v>522.18143668728101</v>
      </c>
      <c r="AB366" s="11">
        <f>(2*3.14*Table5[[#This Row],[Motor speed]]*Table5[[#This Row],[Motor torque]])/(60*1000)/Table5[[#This Row],[Overall efficiency of enery conversion ]]</f>
        <v>2.7585684558717629</v>
      </c>
      <c r="AC366">
        <v>430</v>
      </c>
      <c r="AD366" s="20">
        <f>Table5[[#This Row],[Total elapsed time]]-B365</f>
        <v>1</v>
      </c>
      <c r="AE366" s="20">
        <f>(Table5[[#This Row],[Motor power]]*1000)*Table5[[#This Row],[Acceleration delT 1 second ]]</f>
        <v>2758.568455871763</v>
      </c>
      <c r="AF366" s="20">
        <f>Table5[[#This Row],[Etotal]]/3600</f>
        <v>0.7662690155199342</v>
      </c>
      <c r="AG366" s="21">
        <f>Table5[[#This Row],[Average energy consumption]]/96</f>
        <v>7.9819689116659813E-3</v>
      </c>
      <c r="AH366" s="20"/>
      <c r="AI366" s="20"/>
    </row>
    <row r="367" spans="2:35">
      <c r="B367" s="14">
        <v>364</v>
      </c>
      <c r="C367" s="7">
        <v>8.6</v>
      </c>
      <c r="D367" s="9">
        <v>0.56000000000000005</v>
      </c>
      <c r="E367">
        <v>1500</v>
      </c>
      <c r="F367">
        <v>80</v>
      </c>
      <c r="G367">
        <f t="shared" si="35"/>
        <v>1580</v>
      </c>
      <c r="H367">
        <v>9.81</v>
      </c>
      <c r="I367" s="10">
        <v>0</v>
      </c>
      <c r="J367" s="10">
        <v>0</v>
      </c>
      <c r="K367">
        <f t="shared" si="36"/>
        <v>884.80000000000007</v>
      </c>
      <c r="L367">
        <v>1.4999999999999999E-2</v>
      </c>
      <c r="M367">
        <f t="shared" si="37"/>
        <v>365.20543359083308</v>
      </c>
      <c r="N367">
        <v>1.204</v>
      </c>
      <c r="O367">
        <v>1.52</v>
      </c>
      <c r="P367">
        <v>2.52</v>
      </c>
      <c r="Q367">
        <f t="shared" si="38"/>
        <v>2.3888888888888888</v>
      </c>
      <c r="R367">
        <f t="shared" si="39"/>
        <v>13.15929191111111</v>
      </c>
      <c r="S367">
        <f t="shared" si="40"/>
        <v>1263.1647255019443</v>
      </c>
      <c r="T367" s="11">
        <f t="shared" si="41"/>
        <v>3.0175601775879781</v>
      </c>
      <c r="U367">
        <v>0.26834999999999998</v>
      </c>
      <c r="V367">
        <f>Table5[[#This Row],[Total force ]]*Table5[[#This Row],[Tyre radius]]</f>
        <v>338.97025408844672</v>
      </c>
      <c r="W367">
        <v>8</v>
      </c>
      <c r="X367">
        <v>0.92</v>
      </c>
      <c r="Y367">
        <f>Table5[[#This Row],[Wheel torque]]/Table5[[#This Row],[Final drive ratio ]]/Table5[[#This Row],[Overall efficiency of enery conversion ]]</f>
        <v>46.055741044625911</v>
      </c>
      <c r="Z367">
        <f>(Table5[[#This Row],[Vehicle speed in m/s]]*60)/(2*3.14*Table5[[#This Row],[Tyre radius]])</f>
        <v>85.052279460428338</v>
      </c>
      <c r="AA367">
        <f>Table5[[#This Row],[Wheel speed]]*Table5[[#This Row],[Final drive ratio ]]</f>
        <v>680.4182356834267</v>
      </c>
      <c r="AB367" s="11">
        <f>(2*3.14*Table5[[#This Row],[Motor speed]]*Table5[[#This Row],[Motor torque]])/(60*1000)/Table5[[#This Row],[Overall efficiency of enery conversion ]]</f>
        <v>3.5651703421408056</v>
      </c>
      <c r="AC367">
        <v>430</v>
      </c>
      <c r="AD367" s="20">
        <f>Table5[[#This Row],[Total elapsed time]]-B366</f>
        <v>1</v>
      </c>
      <c r="AE367" s="20">
        <f>(Table5[[#This Row],[Motor power]]*1000)*Table5[[#This Row],[Acceleration delT 1 second ]]</f>
        <v>3565.1703421408056</v>
      </c>
      <c r="AF367" s="20">
        <f>Table5[[#This Row],[Etotal]]/3600</f>
        <v>0.9903250950391127</v>
      </c>
      <c r="AG367" s="21">
        <f>Table5[[#This Row],[Average energy consumption]]/96</f>
        <v>1.0315886406657425E-2</v>
      </c>
      <c r="AH367" s="20"/>
      <c r="AI367" s="20"/>
    </row>
    <row r="368" spans="2:35">
      <c r="B368" s="14">
        <v>365</v>
      </c>
      <c r="C368" s="7">
        <v>10.6</v>
      </c>
      <c r="D368" s="9">
        <v>0.54</v>
      </c>
      <c r="E368">
        <v>1500</v>
      </c>
      <c r="F368">
        <v>80</v>
      </c>
      <c r="G368">
        <f t="shared" si="35"/>
        <v>1580</v>
      </c>
      <c r="H368">
        <v>9.81</v>
      </c>
      <c r="I368" s="10">
        <v>0</v>
      </c>
      <c r="J368" s="10">
        <v>0</v>
      </c>
      <c r="K368">
        <f t="shared" si="36"/>
        <v>853.2</v>
      </c>
      <c r="L368">
        <v>1.4999999999999999E-2</v>
      </c>
      <c r="M368">
        <f t="shared" si="37"/>
        <v>365.20543359083308</v>
      </c>
      <c r="N368">
        <v>1.204</v>
      </c>
      <c r="O368">
        <v>1.52</v>
      </c>
      <c r="P368">
        <v>2.52</v>
      </c>
      <c r="Q368">
        <f t="shared" si="38"/>
        <v>2.9444444444444446</v>
      </c>
      <c r="R368">
        <f t="shared" si="39"/>
        <v>19.991590577777782</v>
      </c>
      <c r="S368">
        <f t="shared" si="40"/>
        <v>1238.3970241686109</v>
      </c>
      <c r="T368" s="11">
        <f t="shared" si="41"/>
        <v>3.6463912378297993</v>
      </c>
      <c r="U368">
        <v>0.26834999999999998</v>
      </c>
      <c r="V368">
        <f>Table5[[#This Row],[Total force ]]*Table5[[#This Row],[Tyre radius]]</f>
        <v>332.32384143564667</v>
      </c>
      <c r="W368">
        <v>8</v>
      </c>
      <c r="X368">
        <v>0.92</v>
      </c>
      <c r="Y368">
        <f>Table5[[#This Row],[Wheel torque]]/Table5[[#This Row],[Final drive ratio ]]/Table5[[#This Row],[Overall efficiency of enery conversion ]]</f>
        <v>45.152695847234597</v>
      </c>
      <c r="Z368">
        <f>(Table5[[#This Row],[Vehicle speed in m/s]]*60)/(2*3.14*Table5[[#This Row],[Tyre radius]])</f>
        <v>104.83187933494656</v>
      </c>
      <c r="AA368">
        <f>Table5[[#This Row],[Wheel speed]]*Table5[[#This Row],[Final drive ratio ]]</f>
        <v>838.65503467957251</v>
      </c>
      <c r="AB368" s="11">
        <f>(2*3.14*Table5[[#This Row],[Motor speed]]*Table5[[#This Row],[Motor torque]])/(60*1000)/Table5[[#This Row],[Overall efficiency of enery conversion ]]</f>
        <v>4.3081181921429561</v>
      </c>
      <c r="AC368">
        <v>430</v>
      </c>
      <c r="AD368" s="20">
        <f>Table5[[#This Row],[Total elapsed time]]-B367</f>
        <v>1</v>
      </c>
      <c r="AE368" s="20">
        <f>(Table5[[#This Row],[Motor power]]*1000)*Table5[[#This Row],[Acceleration delT 1 second ]]</f>
        <v>4308.1181921429561</v>
      </c>
      <c r="AF368" s="20">
        <f>Table5[[#This Row],[Etotal]]/3600</f>
        <v>1.1966994978174879</v>
      </c>
      <c r="AG368" s="21">
        <f>Table5[[#This Row],[Average energy consumption]]/96</f>
        <v>1.2465619768932165E-2</v>
      </c>
      <c r="AH368" s="20"/>
      <c r="AI368" s="20"/>
    </row>
    <row r="369" spans="2:35">
      <c r="B369" s="14">
        <v>366</v>
      </c>
      <c r="C369" s="7">
        <v>12.5</v>
      </c>
      <c r="D369" s="9">
        <v>0.53</v>
      </c>
      <c r="E369">
        <v>1500</v>
      </c>
      <c r="F369">
        <v>80</v>
      </c>
      <c r="G369">
        <f t="shared" si="35"/>
        <v>1580</v>
      </c>
      <c r="H369">
        <v>9.81</v>
      </c>
      <c r="I369" s="10">
        <v>0</v>
      </c>
      <c r="J369" s="10">
        <v>0</v>
      </c>
      <c r="K369">
        <f t="shared" si="36"/>
        <v>837.40000000000009</v>
      </c>
      <c r="L369">
        <v>1.4999999999999999E-2</v>
      </c>
      <c r="M369">
        <f t="shared" si="37"/>
        <v>365.20543359083308</v>
      </c>
      <c r="N369">
        <v>1.204</v>
      </c>
      <c r="O369">
        <v>1.52</v>
      </c>
      <c r="P369">
        <v>2.52</v>
      </c>
      <c r="Q369">
        <f t="shared" si="38"/>
        <v>3.4722222222222223</v>
      </c>
      <c r="R369">
        <f t="shared" si="39"/>
        <v>27.800694444444446</v>
      </c>
      <c r="S369">
        <f t="shared" si="40"/>
        <v>1230.4061280352776</v>
      </c>
      <c r="T369" s="11">
        <f t="shared" si="41"/>
        <v>4.2722435001224914</v>
      </c>
      <c r="U369">
        <v>0.26834999999999998</v>
      </c>
      <c r="V369">
        <f>Table5[[#This Row],[Total force ]]*Table5[[#This Row],[Tyre radius]]</f>
        <v>330.1794844582667</v>
      </c>
      <c r="W369">
        <v>8</v>
      </c>
      <c r="X369">
        <v>0.92</v>
      </c>
      <c r="Y369">
        <f>Table5[[#This Row],[Wheel torque]]/Table5[[#This Row],[Final drive ratio ]]/Table5[[#This Row],[Overall efficiency of enery conversion ]]</f>
        <v>44.861342997047103</v>
      </c>
      <c r="Z369">
        <f>(Table5[[#This Row],[Vehicle speed in m/s]]*60)/(2*3.14*Table5[[#This Row],[Tyre radius]])</f>
        <v>123.62249921573887</v>
      </c>
      <c r="AA369">
        <f>Table5[[#This Row],[Wheel speed]]*Table5[[#This Row],[Final drive ratio ]]</f>
        <v>988.97999372591096</v>
      </c>
      <c r="AB369" s="11">
        <f>(2*3.14*Table5[[#This Row],[Motor speed]]*Table5[[#This Row],[Motor torque]])/(60*1000)/Table5[[#This Row],[Overall efficiency of enery conversion ]]</f>
        <v>5.0475466683866861</v>
      </c>
      <c r="AC369">
        <v>430</v>
      </c>
      <c r="AD369" s="20">
        <f>Table5[[#This Row],[Total elapsed time]]-B368</f>
        <v>1</v>
      </c>
      <c r="AE369" s="20">
        <f>(Table5[[#This Row],[Motor power]]*1000)*Table5[[#This Row],[Acceleration delT 1 second ]]</f>
        <v>5047.5466683866862</v>
      </c>
      <c r="AF369" s="20">
        <f>Table5[[#This Row],[Etotal]]/3600</f>
        <v>1.4020962967740795</v>
      </c>
      <c r="AG369" s="21">
        <f>Table5[[#This Row],[Average energy consumption]]/96</f>
        <v>1.4605169758063329E-2</v>
      </c>
      <c r="AH369" s="20"/>
      <c r="AI369" s="20"/>
    </row>
    <row r="370" spans="2:35">
      <c r="B370" s="14">
        <v>367</v>
      </c>
      <c r="C370" s="7">
        <v>14.4</v>
      </c>
      <c r="D370" s="9">
        <v>0.53</v>
      </c>
      <c r="E370">
        <v>1500</v>
      </c>
      <c r="F370">
        <v>80</v>
      </c>
      <c r="G370">
        <f t="shared" si="35"/>
        <v>1580</v>
      </c>
      <c r="H370">
        <v>9.81</v>
      </c>
      <c r="I370" s="10">
        <v>0</v>
      </c>
      <c r="J370" s="10">
        <v>0</v>
      </c>
      <c r="K370">
        <f t="shared" si="36"/>
        <v>837.40000000000009</v>
      </c>
      <c r="L370">
        <v>1.4999999999999999E-2</v>
      </c>
      <c r="M370">
        <f t="shared" si="37"/>
        <v>365.20543359083308</v>
      </c>
      <c r="N370">
        <v>1.204</v>
      </c>
      <c r="O370">
        <v>1.52</v>
      </c>
      <c r="P370">
        <v>2.52</v>
      </c>
      <c r="Q370">
        <f t="shared" si="38"/>
        <v>4</v>
      </c>
      <c r="R370">
        <f t="shared" si="39"/>
        <v>36.894412799999998</v>
      </c>
      <c r="S370">
        <f t="shared" si="40"/>
        <v>1239.4998463908332</v>
      </c>
      <c r="T370" s="11">
        <f t="shared" si="41"/>
        <v>4.9579993855633333</v>
      </c>
      <c r="U370">
        <v>0.26834999999999998</v>
      </c>
      <c r="V370">
        <f>Table5[[#This Row],[Total force ]]*Table5[[#This Row],[Tyre radius]]</f>
        <v>332.61978377898009</v>
      </c>
      <c r="W370">
        <v>8</v>
      </c>
      <c r="X370">
        <v>0.92</v>
      </c>
      <c r="Y370">
        <f>Table5[[#This Row],[Wheel torque]]/Table5[[#This Row],[Final drive ratio ]]/Table5[[#This Row],[Overall efficiency of enery conversion ]]</f>
        <v>45.192905404752729</v>
      </c>
      <c r="Z370">
        <f>(Table5[[#This Row],[Vehicle speed in m/s]]*60)/(2*3.14*Table5[[#This Row],[Tyre radius]])</f>
        <v>142.41311909653118</v>
      </c>
      <c r="AA370">
        <f>Table5[[#This Row],[Wheel speed]]*Table5[[#This Row],[Final drive ratio ]]</f>
        <v>1139.3049527722494</v>
      </c>
      <c r="AB370" s="11">
        <f>(2*3.14*Table5[[#This Row],[Motor speed]]*Table5[[#This Row],[Motor torque]])/(60*1000)/Table5[[#This Row],[Overall efficiency of enery conversion ]]</f>
        <v>5.8577497466485502</v>
      </c>
      <c r="AC370">
        <v>430</v>
      </c>
      <c r="AD370" s="20">
        <f>Table5[[#This Row],[Total elapsed time]]-B369</f>
        <v>1</v>
      </c>
      <c r="AE370" s="20">
        <f>(Table5[[#This Row],[Motor power]]*1000)*Table5[[#This Row],[Acceleration delT 1 second ]]</f>
        <v>5857.7497466485502</v>
      </c>
      <c r="AF370" s="20">
        <f>Table5[[#This Row],[Etotal]]/3600</f>
        <v>1.6271527074023751</v>
      </c>
      <c r="AG370" s="21">
        <f>Table5[[#This Row],[Average energy consumption]]/96</f>
        <v>1.6949507368774739E-2</v>
      </c>
      <c r="AH370" s="20"/>
      <c r="AI370" s="20"/>
    </row>
    <row r="371" spans="2:35">
      <c r="B371" s="14">
        <v>368</v>
      </c>
      <c r="C371" s="7">
        <v>16.3</v>
      </c>
      <c r="D371" s="9">
        <v>0.49</v>
      </c>
      <c r="E371">
        <v>1500</v>
      </c>
      <c r="F371">
        <v>80</v>
      </c>
      <c r="G371">
        <f t="shared" si="35"/>
        <v>1580</v>
      </c>
      <c r="H371">
        <v>9.81</v>
      </c>
      <c r="I371" s="10">
        <v>0</v>
      </c>
      <c r="J371" s="10">
        <v>0</v>
      </c>
      <c r="K371">
        <f t="shared" si="36"/>
        <v>774.19999999999993</v>
      </c>
      <c r="L371">
        <v>1.4999999999999999E-2</v>
      </c>
      <c r="M371">
        <f t="shared" si="37"/>
        <v>365.20543359083308</v>
      </c>
      <c r="N371">
        <v>1.204</v>
      </c>
      <c r="O371">
        <v>1.52</v>
      </c>
      <c r="P371">
        <v>2.52</v>
      </c>
      <c r="Q371">
        <f t="shared" si="38"/>
        <v>4.5277777777777786</v>
      </c>
      <c r="R371">
        <f t="shared" si="39"/>
        <v>47.272745644444463</v>
      </c>
      <c r="S371">
        <f t="shared" si="40"/>
        <v>1186.6781792352774</v>
      </c>
      <c r="T371" s="11">
        <f t="shared" si="41"/>
        <v>5.3730150893152846</v>
      </c>
      <c r="U371">
        <v>0.26834999999999998</v>
      </c>
      <c r="V371">
        <f>Table5[[#This Row],[Total force ]]*Table5[[#This Row],[Tyre radius]]</f>
        <v>318.44508939778666</v>
      </c>
      <c r="W371">
        <v>8</v>
      </c>
      <c r="X371">
        <v>0.92</v>
      </c>
      <c r="Y371">
        <f>Table5[[#This Row],[Wheel torque]]/Table5[[#This Row],[Final drive ratio ]]/Table5[[#This Row],[Overall efficiency of enery conversion ]]</f>
        <v>43.26699584209058</v>
      </c>
      <c r="Z371">
        <f>(Table5[[#This Row],[Vehicle speed in m/s]]*60)/(2*3.14*Table5[[#This Row],[Tyre radius]])</f>
        <v>161.20373897732352</v>
      </c>
      <c r="AA371">
        <f>Table5[[#This Row],[Wheel speed]]*Table5[[#This Row],[Final drive ratio ]]</f>
        <v>1289.6299118185882</v>
      </c>
      <c r="AB371" s="11">
        <f>(2*3.14*Table5[[#This Row],[Motor speed]]*Table5[[#This Row],[Motor torque]])/(60*1000)/Table5[[#This Row],[Overall efficiency of enery conversion ]]</f>
        <v>6.3480802094934834</v>
      </c>
      <c r="AC371">
        <v>430</v>
      </c>
      <c r="AD371" s="20">
        <f>Table5[[#This Row],[Total elapsed time]]-B370</f>
        <v>1</v>
      </c>
      <c r="AE371" s="20">
        <f>(Table5[[#This Row],[Motor power]]*1000)*Table5[[#This Row],[Acceleration delT 1 second ]]</f>
        <v>6348.0802094934834</v>
      </c>
      <c r="AF371" s="20">
        <f>Table5[[#This Row],[Etotal]]/3600</f>
        <v>1.7633556137481898</v>
      </c>
      <c r="AG371" s="21">
        <f>Table5[[#This Row],[Average energy consumption]]/96</f>
        <v>1.8368287643210312E-2</v>
      </c>
      <c r="AH371" s="20"/>
      <c r="AI371" s="20"/>
    </row>
    <row r="372" spans="2:35">
      <c r="B372" s="14">
        <v>369</v>
      </c>
      <c r="C372" s="7">
        <v>17.899999999999999</v>
      </c>
      <c r="D372" s="9">
        <v>0.39</v>
      </c>
      <c r="E372">
        <v>1500</v>
      </c>
      <c r="F372">
        <v>80</v>
      </c>
      <c r="G372">
        <f t="shared" si="35"/>
        <v>1580</v>
      </c>
      <c r="H372">
        <v>9.81</v>
      </c>
      <c r="I372" s="10">
        <v>0</v>
      </c>
      <c r="J372" s="10">
        <v>0</v>
      </c>
      <c r="K372">
        <f t="shared" si="36"/>
        <v>616.20000000000005</v>
      </c>
      <c r="L372">
        <v>1.4999999999999999E-2</v>
      </c>
      <c r="M372">
        <f t="shared" si="37"/>
        <v>365.20543359083308</v>
      </c>
      <c r="N372">
        <v>1.204</v>
      </c>
      <c r="O372">
        <v>1.52</v>
      </c>
      <c r="P372">
        <v>2.52</v>
      </c>
      <c r="Q372">
        <f t="shared" si="38"/>
        <v>4.9722222222222223</v>
      </c>
      <c r="R372">
        <f t="shared" si="39"/>
        <v>57.008771244444446</v>
      </c>
      <c r="S372">
        <f t="shared" si="40"/>
        <v>1038.4142048352776</v>
      </c>
      <c r="T372" s="11">
        <f t="shared" si="41"/>
        <v>5.163226185153186</v>
      </c>
      <c r="U372">
        <v>0.26834999999999998</v>
      </c>
      <c r="V372">
        <f>Table5[[#This Row],[Total force ]]*Table5[[#This Row],[Tyre radius]]</f>
        <v>278.65845186754672</v>
      </c>
      <c r="W372">
        <v>8</v>
      </c>
      <c r="X372">
        <v>0.92</v>
      </c>
      <c r="Y372">
        <f>Table5[[#This Row],[Wheel torque]]/Table5[[#This Row],[Final drive ratio ]]/Table5[[#This Row],[Overall efficiency of enery conversion ]]</f>
        <v>37.86120269939493</v>
      </c>
      <c r="Z372">
        <f>(Table5[[#This Row],[Vehicle speed in m/s]]*60)/(2*3.14*Table5[[#This Row],[Tyre radius]])</f>
        <v>177.02741887693804</v>
      </c>
      <c r="AA372">
        <f>Table5[[#This Row],[Wheel speed]]*Table5[[#This Row],[Final drive ratio ]]</f>
        <v>1416.2193510155043</v>
      </c>
      <c r="AB372" s="11">
        <f>(2*3.14*Table5[[#This Row],[Motor speed]]*Table5[[#This Row],[Motor torque]])/(60*1000)/Table5[[#This Row],[Overall efficiency of enery conversion ]]</f>
        <v>6.1002199730070705</v>
      </c>
      <c r="AC372">
        <v>430</v>
      </c>
      <c r="AD372" s="20">
        <f>Table5[[#This Row],[Total elapsed time]]-B371</f>
        <v>1</v>
      </c>
      <c r="AE372" s="20">
        <f>(Table5[[#This Row],[Motor power]]*1000)*Table5[[#This Row],[Acceleration delT 1 second ]]</f>
        <v>6100.2199730070706</v>
      </c>
      <c r="AF372" s="20">
        <f>Table5[[#This Row],[Etotal]]/3600</f>
        <v>1.6945055480575195</v>
      </c>
      <c r="AG372" s="21">
        <f>Table5[[#This Row],[Average energy consumption]]/96</f>
        <v>1.7651099458932496E-2</v>
      </c>
      <c r="AH372" s="20"/>
      <c r="AI372" s="20"/>
    </row>
    <row r="373" spans="2:35">
      <c r="B373" s="14">
        <v>370</v>
      </c>
      <c r="C373" s="7">
        <v>19.100000000000001</v>
      </c>
      <c r="D373" s="9">
        <v>0.28000000000000003</v>
      </c>
      <c r="E373">
        <v>1500</v>
      </c>
      <c r="F373">
        <v>80</v>
      </c>
      <c r="G373">
        <f t="shared" si="35"/>
        <v>1580</v>
      </c>
      <c r="H373">
        <v>9.81</v>
      </c>
      <c r="I373" s="10">
        <v>0</v>
      </c>
      <c r="J373" s="10">
        <v>0</v>
      </c>
      <c r="K373">
        <f t="shared" si="36"/>
        <v>442.40000000000003</v>
      </c>
      <c r="L373">
        <v>1.4999999999999999E-2</v>
      </c>
      <c r="M373">
        <f t="shared" si="37"/>
        <v>365.20543359083308</v>
      </c>
      <c r="N373">
        <v>1.204</v>
      </c>
      <c r="O373">
        <v>1.52</v>
      </c>
      <c r="P373">
        <v>2.52</v>
      </c>
      <c r="Q373">
        <f t="shared" si="38"/>
        <v>5.3055555555555562</v>
      </c>
      <c r="R373">
        <f t="shared" si="39"/>
        <v>64.908616577777792</v>
      </c>
      <c r="S373">
        <f t="shared" si="40"/>
        <v>872.51405016861099</v>
      </c>
      <c r="T373" s="11">
        <f t="shared" si="41"/>
        <v>4.6291717661723535</v>
      </c>
      <c r="U373">
        <v>0.26834999999999998</v>
      </c>
      <c r="V373">
        <f>Table5[[#This Row],[Total force ]]*Table5[[#This Row],[Tyre radius]]</f>
        <v>234.13914536274675</v>
      </c>
      <c r="W373">
        <v>8</v>
      </c>
      <c r="X373">
        <v>0.92</v>
      </c>
      <c r="Y373">
        <f>Table5[[#This Row],[Wheel torque]]/Table5[[#This Row],[Final drive ratio ]]/Table5[[#This Row],[Overall efficiency of enery conversion ]]</f>
        <v>31.812383880807982</v>
      </c>
      <c r="Z373">
        <f>(Table5[[#This Row],[Vehicle speed in m/s]]*60)/(2*3.14*Table5[[#This Row],[Tyre radius]])</f>
        <v>188.895178801649</v>
      </c>
      <c r="AA373">
        <f>Table5[[#This Row],[Wheel speed]]*Table5[[#This Row],[Final drive ratio ]]</f>
        <v>1511.161430413192</v>
      </c>
      <c r="AB373" s="11">
        <f>(2*3.14*Table5[[#This Row],[Motor speed]]*Table5[[#This Row],[Motor torque]])/(60*1000)/Table5[[#This Row],[Overall efficiency of enery conversion ]]</f>
        <v>5.4692483059692254</v>
      </c>
      <c r="AC373">
        <v>430</v>
      </c>
      <c r="AD373" s="20">
        <f>Table5[[#This Row],[Total elapsed time]]-B372</f>
        <v>1</v>
      </c>
      <c r="AE373" s="20">
        <f>(Table5[[#This Row],[Motor power]]*1000)*Table5[[#This Row],[Acceleration delT 1 second ]]</f>
        <v>5469.2483059692258</v>
      </c>
      <c r="AF373" s="20">
        <f>Table5[[#This Row],[Etotal]]/3600</f>
        <v>1.5192356405470071</v>
      </c>
      <c r="AG373" s="21">
        <f>Table5[[#This Row],[Average energy consumption]]/96</f>
        <v>1.5825371255697992E-2</v>
      </c>
      <c r="AH373" s="20"/>
      <c r="AI373" s="20"/>
    </row>
    <row r="374" spans="2:35">
      <c r="B374" s="14">
        <v>371</v>
      </c>
      <c r="C374" s="7">
        <v>19.899999999999999</v>
      </c>
      <c r="D374" s="9">
        <v>0.17</v>
      </c>
      <c r="E374">
        <v>1500</v>
      </c>
      <c r="F374">
        <v>80</v>
      </c>
      <c r="G374">
        <f t="shared" si="35"/>
        <v>1580</v>
      </c>
      <c r="H374">
        <v>9.81</v>
      </c>
      <c r="I374" s="10">
        <v>0</v>
      </c>
      <c r="J374" s="10">
        <v>0</v>
      </c>
      <c r="K374">
        <f t="shared" si="36"/>
        <v>268.60000000000002</v>
      </c>
      <c r="L374">
        <v>1.4999999999999999E-2</v>
      </c>
      <c r="M374">
        <f t="shared" si="37"/>
        <v>365.20543359083308</v>
      </c>
      <c r="N374">
        <v>1.204</v>
      </c>
      <c r="O374">
        <v>1.52</v>
      </c>
      <c r="P374">
        <v>2.52</v>
      </c>
      <c r="Q374">
        <f t="shared" si="38"/>
        <v>5.5277777777777777</v>
      </c>
      <c r="R374">
        <f t="shared" si="39"/>
        <v>70.459859244444445</v>
      </c>
      <c r="S374">
        <f t="shared" si="40"/>
        <v>704.26529283527748</v>
      </c>
      <c r="T374" s="11">
        <f t="shared" si="41"/>
        <v>3.8930220353950058</v>
      </c>
      <c r="U374">
        <v>0.26834999999999998</v>
      </c>
      <c r="V374">
        <f>Table5[[#This Row],[Total force ]]*Table5[[#This Row],[Tyre radius]]</f>
        <v>188.98959133234669</v>
      </c>
      <c r="W374">
        <v>8</v>
      </c>
      <c r="X374">
        <v>0.92</v>
      </c>
      <c r="Y374">
        <f>Table5[[#This Row],[Wheel torque]]/Table5[[#This Row],[Final drive ratio ]]/Table5[[#This Row],[Overall efficiency of enery conversion ]]</f>
        <v>25.677933604938406</v>
      </c>
      <c r="Z374">
        <f>(Table5[[#This Row],[Vehicle speed in m/s]]*60)/(2*3.14*Table5[[#This Row],[Tyre radius]])</f>
        <v>196.80701875145627</v>
      </c>
      <c r="AA374">
        <f>Table5[[#This Row],[Wheel speed]]*Table5[[#This Row],[Final drive ratio ]]</f>
        <v>1574.4561500116502</v>
      </c>
      <c r="AB374" s="11">
        <f>(2*3.14*Table5[[#This Row],[Motor speed]]*Table5[[#This Row],[Motor torque]])/(60*1000)/Table5[[#This Row],[Overall efficiency of enery conversion ]]</f>
        <v>4.5995061854855921</v>
      </c>
      <c r="AC374">
        <v>430</v>
      </c>
      <c r="AD374" s="20">
        <f>Table5[[#This Row],[Total elapsed time]]-B373</f>
        <v>1</v>
      </c>
      <c r="AE374" s="20">
        <f>(Table5[[#This Row],[Motor power]]*1000)*Table5[[#This Row],[Acceleration delT 1 second ]]</f>
        <v>4599.5061854855921</v>
      </c>
      <c r="AF374" s="20">
        <f>Table5[[#This Row],[Etotal]]/3600</f>
        <v>1.2776406070793311</v>
      </c>
      <c r="AG374" s="21">
        <f>Table5[[#This Row],[Average energy consumption]]/96</f>
        <v>1.3308756323743032E-2</v>
      </c>
      <c r="AH374" s="20"/>
      <c r="AI374" s="20"/>
    </row>
    <row r="375" spans="2:35">
      <c r="B375" s="14">
        <v>372</v>
      </c>
      <c r="C375" s="7">
        <v>20.3</v>
      </c>
      <c r="D375" s="9">
        <v>0.08</v>
      </c>
      <c r="E375">
        <v>1500</v>
      </c>
      <c r="F375">
        <v>80</v>
      </c>
      <c r="G375">
        <f t="shared" si="35"/>
        <v>1580</v>
      </c>
      <c r="H375">
        <v>9.81</v>
      </c>
      <c r="I375" s="10">
        <v>0</v>
      </c>
      <c r="J375" s="10">
        <v>0</v>
      </c>
      <c r="K375">
        <f t="shared" si="36"/>
        <v>126.4</v>
      </c>
      <c r="L375">
        <v>1.4999999999999999E-2</v>
      </c>
      <c r="M375">
        <f t="shared" si="37"/>
        <v>365.20543359083308</v>
      </c>
      <c r="N375">
        <v>1.204</v>
      </c>
      <c r="O375">
        <v>1.52</v>
      </c>
      <c r="P375">
        <v>2.52</v>
      </c>
      <c r="Q375">
        <f t="shared" si="38"/>
        <v>5.6388888888888893</v>
      </c>
      <c r="R375">
        <f t="shared" si="39"/>
        <v>73.320884311111115</v>
      </c>
      <c r="S375">
        <f t="shared" si="40"/>
        <v>564.92631790194423</v>
      </c>
      <c r="T375" s="11">
        <f t="shared" si="41"/>
        <v>3.1855567370581857</v>
      </c>
      <c r="U375">
        <v>0.26834999999999998</v>
      </c>
      <c r="V375">
        <f>Table5[[#This Row],[Total force ]]*Table5[[#This Row],[Tyre radius]]</f>
        <v>151.59797740898671</v>
      </c>
      <c r="W375">
        <v>8</v>
      </c>
      <c r="X375">
        <v>0.92</v>
      </c>
      <c r="Y375">
        <f>Table5[[#This Row],[Wheel torque]]/Table5[[#This Row],[Final drive ratio ]]/Table5[[#This Row],[Overall efficiency of enery conversion ]]</f>
        <v>20.597551278394931</v>
      </c>
      <c r="Z375">
        <f>(Table5[[#This Row],[Vehicle speed in m/s]]*60)/(2*3.14*Table5[[#This Row],[Tyre radius]])</f>
        <v>200.76293872635995</v>
      </c>
      <c r="AA375">
        <f>Table5[[#This Row],[Wheel speed]]*Table5[[#This Row],[Final drive ratio ]]</f>
        <v>1606.1035098108796</v>
      </c>
      <c r="AB375" s="11">
        <f>(2*3.14*Table5[[#This Row],[Motor speed]]*Table5[[#This Row],[Motor torque]])/(60*1000)/Table5[[#This Row],[Overall efficiency of enery conversion ]]</f>
        <v>3.7636539899080637</v>
      </c>
      <c r="AC375">
        <v>430</v>
      </c>
      <c r="AD375" s="20">
        <f>Table5[[#This Row],[Total elapsed time]]-B374</f>
        <v>1</v>
      </c>
      <c r="AE375" s="20">
        <f>(Table5[[#This Row],[Motor power]]*1000)*Table5[[#This Row],[Acceleration delT 1 second ]]</f>
        <v>3763.6539899080635</v>
      </c>
      <c r="AF375" s="20">
        <f>Table5[[#This Row],[Etotal]]/3600</f>
        <v>1.0454594416411287</v>
      </c>
      <c r="AG375" s="21">
        <f>Table5[[#This Row],[Average energy consumption]]/96</f>
        <v>1.0890202517095091E-2</v>
      </c>
      <c r="AH375" s="20"/>
      <c r="AI375" s="20"/>
    </row>
    <row r="376" spans="2:35">
      <c r="B376" s="14">
        <v>373</v>
      </c>
      <c r="C376" s="7">
        <v>20.5</v>
      </c>
      <c r="D376" s="9">
        <v>0.06</v>
      </c>
      <c r="E376">
        <v>1500</v>
      </c>
      <c r="F376">
        <v>80</v>
      </c>
      <c r="G376">
        <f t="shared" si="35"/>
        <v>1580</v>
      </c>
      <c r="H376">
        <v>9.81</v>
      </c>
      <c r="I376" s="10">
        <v>0</v>
      </c>
      <c r="J376" s="10">
        <v>0</v>
      </c>
      <c r="K376">
        <f t="shared" si="36"/>
        <v>94.8</v>
      </c>
      <c r="L376">
        <v>1.4999999999999999E-2</v>
      </c>
      <c r="M376">
        <f t="shared" si="37"/>
        <v>365.20543359083308</v>
      </c>
      <c r="N376">
        <v>1.204</v>
      </c>
      <c r="O376">
        <v>1.52</v>
      </c>
      <c r="P376">
        <v>2.52</v>
      </c>
      <c r="Q376">
        <f t="shared" si="38"/>
        <v>5.6944444444444446</v>
      </c>
      <c r="R376">
        <f t="shared" si="39"/>
        <v>74.772747777777781</v>
      </c>
      <c r="S376">
        <f t="shared" si="40"/>
        <v>534.77818136861083</v>
      </c>
      <c r="T376" s="11">
        <f t="shared" si="41"/>
        <v>3.0452646439045896</v>
      </c>
      <c r="U376">
        <v>0.26834999999999998</v>
      </c>
      <c r="V376">
        <f>Table5[[#This Row],[Total force ]]*Table5[[#This Row],[Tyre radius]]</f>
        <v>143.50772497026671</v>
      </c>
      <c r="W376">
        <v>8</v>
      </c>
      <c r="X376">
        <v>0.92</v>
      </c>
      <c r="Y376">
        <f>Table5[[#This Row],[Wheel torque]]/Table5[[#This Row],[Final drive ratio ]]/Table5[[#This Row],[Overall efficiency of enery conversion ]]</f>
        <v>19.498332197047105</v>
      </c>
      <c r="Z376">
        <f>(Table5[[#This Row],[Vehicle speed in m/s]]*60)/(2*3.14*Table5[[#This Row],[Tyre radius]])</f>
        <v>202.74089871381176</v>
      </c>
      <c r="AA376">
        <f>Table5[[#This Row],[Wheel speed]]*Table5[[#This Row],[Final drive ratio ]]</f>
        <v>1621.9271897104941</v>
      </c>
      <c r="AB376" s="11">
        <f>(2*3.14*Table5[[#This Row],[Motor speed]]*Table5[[#This Row],[Motor torque]])/(60*1000)/Table5[[#This Row],[Overall efficiency of enery conversion ]]</f>
        <v>3.597902462080091</v>
      </c>
      <c r="AC376">
        <v>430</v>
      </c>
      <c r="AD376" s="20">
        <f>Table5[[#This Row],[Total elapsed time]]-B375</f>
        <v>1</v>
      </c>
      <c r="AE376" s="20">
        <f>(Table5[[#This Row],[Motor power]]*1000)*Table5[[#This Row],[Acceleration delT 1 second ]]</f>
        <v>3597.902462080091</v>
      </c>
      <c r="AF376" s="20">
        <f>Table5[[#This Row],[Etotal]]/3600</f>
        <v>0.99941735057780301</v>
      </c>
      <c r="AG376" s="21">
        <f>Table5[[#This Row],[Average energy consumption]]/96</f>
        <v>1.0410597401852115E-2</v>
      </c>
      <c r="AH376" s="20"/>
      <c r="AI376" s="20"/>
    </row>
    <row r="377" spans="2:35">
      <c r="B377" s="14">
        <v>374</v>
      </c>
      <c r="C377" s="7">
        <v>20.7</v>
      </c>
      <c r="D377" s="9">
        <v>7.0000000000000007E-2</v>
      </c>
      <c r="E377">
        <v>1500</v>
      </c>
      <c r="F377">
        <v>80</v>
      </c>
      <c r="G377">
        <f t="shared" si="35"/>
        <v>1580</v>
      </c>
      <c r="H377">
        <v>9.81</v>
      </c>
      <c r="I377" s="10">
        <v>0</v>
      </c>
      <c r="J377" s="10">
        <v>0</v>
      </c>
      <c r="K377">
        <f t="shared" si="36"/>
        <v>110.60000000000001</v>
      </c>
      <c r="L377">
        <v>1.4999999999999999E-2</v>
      </c>
      <c r="M377">
        <f t="shared" si="37"/>
        <v>365.20543359083308</v>
      </c>
      <c r="N377">
        <v>1.204</v>
      </c>
      <c r="O377">
        <v>1.52</v>
      </c>
      <c r="P377">
        <v>2.52</v>
      </c>
      <c r="Q377">
        <f t="shared" si="38"/>
        <v>5.75</v>
      </c>
      <c r="R377">
        <f t="shared" si="39"/>
        <v>76.238845199999986</v>
      </c>
      <c r="S377">
        <f t="shared" si="40"/>
        <v>552.04427879083312</v>
      </c>
      <c r="T377" s="11">
        <f t="shared" si="41"/>
        <v>3.1742546030472902</v>
      </c>
      <c r="U377">
        <v>0.26834999999999998</v>
      </c>
      <c r="V377">
        <f>Table5[[#This Row],[Total force ]]*Table5[[#This Row],[Tyre radius]]</f>
        <v>148.14108221352006</v>
      </c>
      <c r="W377">
        <v>8</v>
      </c>
      <c r="X377">
        <v>0.92</v>
      </c>
      <c r="Y377">
        <f>Table5[[#This Row],[Wheel torque]]/Table5[[#This Row],[Final drive ratio ]]/Table5[[#This Row],[Overall efficiency of enery conversion ]]</f>
        <v>20.12786443118479</v>
      </c>
      <c r="Z377">
        <f>(Table5[[#This Row],[Vehicle speed in m/s]]*60)/(2*3.14*Table5[[#This Row],[Tyre radius]])</f>
        <v>204.71885870126357</v>
      </c>
      <c r="AA377">
        <f>Table5[[#This Row],[Wheel speed]]*Table5[[#This Row],[Final drive ratio ]]</f>
        <v>1637.7508696101086</v>
      </c>
      <c r="AB377" s="11">
        <f>(2*3.14*Table5[[#This Row],[Motor speed]]*Table5[[#This Row],[Motor torque]])/(60*1000)/Table5[[#This Row],[Overall efficiency of enery conversion ]]</f>
        <v>3.7503008070029424</v>
      </c>
      <c r="AC377">
        <v>430</v>
      </c>
      <c r="AD377" s="20">
        <f>Table5[[#This Row],[Total elapsed time]]-B376</f>
        <v>1</v>
      </c>
      <c r="AE377" s="20">
        <f>(Table5[[#This Row],[Motor power]]*1000)*Table5[[#This Row],[Acceleration delT 1 second ]]</f>
        <v>3750.3008070029423</v>
      </c>
      <c r="AF377" s="20">
        <f>Table5[[#This Row],[Etotal]]/3600</f>
        <v>1.0417502241674839</v>
      </c>
      <c r="AG377" s="21">
        <f>Table5[[#This Row],[Average energy consumption]]/96</f>
        <v>1.0851564835077957E-2</v>
      </c>
      <c r="AH377" s="20"/>
      <c r="AI377" s="20"/>
    </row>
    <row r="378" spans="2:35">
      <c r="B378" s="14">
        <v>375</v>
      </c>
      <c r="C378" s="7">
        <v>21</v>
      </c>
      <c r="D378" s="9">
        <v>0.13</v>
      </c>
      <c r="E378">
        <v>1500</v>
      </c>
      <c r="F378">
        <v>80</v>
      </c>
      <c r="G378">
        <f t="shared" si="35"/>
        <v>1580</v>
      </c>
      <c r="H378">
        <v>9.81</v>
      </c>
      <c r="I378" s="10">
        <v>0</v>
      </c>
      <c r="J378" s="10">
        <v>0</v>
      </c>
      <c r="K378">
        <f t="shared" si="36"/>
        <v>205.4</v>
      </c>
      <c r="L378">
        <v>1.4999999999999999E-2</v>
      </c>
      <c r="M378">
        <f t="shared" si="37"/>
        <v>365.20543359083308</v>
      </c>
      <c r="N378">
        <v>1.204</v>
      </c>
      <c r="O378">
        <v>1.52</v>
      </c>
      <c r="P378">
        <v>2.52</v>
      </c>
      <c r="Q378">
        <f t="shared" si="38"/>
        <v>5.8333333333333339</v>
      </c>
      <c r="R378">
        <f t="shared" si="39"/>
        <v>78.464680000000016</v>
      </c>
      <c r="S378">
        <f t="shared" si="40"/>
        <v>649.0701135908331</v>
      </c>
      <c r="T378" s="11">
        <f t="shared" si="41"/>
        <v>3.7862423292798604</v>
      </c>
      <c r="U378">
        <v>0.26834999999999998</v>
      </c>
      <c r="V378">
        <f>Table5[[#This Row],[Total force ]]*Table5[[#This Row],[Tyre radius]]</f>
        <v>174.17796498210004</v>
      </c>
      <c r="W378">
        <v>8</v>
      </c>
      <c r="X378">
        <v>0.92</v>
      </c>
      <c r="Y378">
        <f>Table5[[#This Row],[Wheel torque]]/Table5[[#This Row],[Final drive ratio ]]/Table5[[#This Row],[Overall efficiency of enery conversion ]]</f>
        <v>23.665484372567938</v>
      </c>
      <c r="Z378">
        <f>(Table5[[#This Row],[Vehicle speed in m/s]]*60)/(2*3.14*Table5[[#This Row],[Tyre radius]])</f>
        <v>207.68579868244132</v>
      </c>
      <c r="AA378">
        <f>Table5[[#This Row],[Wheel speed]]*Table5[[#This Row],[Final drive ratio ]]</f>
        <v>1661.4863894595305</v>
      </c>
      <c r="AB378" s="11">
        <f>(2*3.14*Table5[[#This Row],[Motor speed]]*Table5[[#This Row],[Motor torque]])/(60*1000)/Table5[[#This Row],[Overall efficiency of enery conversion ]]</f>
        <v>4.473348687712499</v>
      </c>
      <c r="AC378">
        <v>430</v>
      </c>
      <c r="AD378" s="20">
        <f>Table5[[#This Row],[Total elapsed time]]-B377</f>
        <v>1</v>
      </c>
      <c r="AE378" s="20">
        <f>(Table5[[#This Row],[Motor power]]*1000)*Table5[[#This Row],[Acceleration delT 1 second ]]</f>
        <v>4473.3486877124988</v>
      </c>
      <c r="AF378" s="20">
        <f>Table5[[#This Row],[Etotal]]/3600</f>
        <v>1.2425968576979163</v>
      </c>
      <c r="AG378" s="21">
        <f>Table5[[#This Row],[Average energy consumption]]/96</f>
        <v>1.2943717267686628E-2</v>
      </c>
      <c r="AH378" s="20"/>
      <c r="AI378" s="20"/>
    </row>
    <row r="379" spans="2:35">
      <c r="B379" s="14">
        <v>376</v>
      </c>
      <c r="C379" s="7">
        <v>21.6</v>
      </c>
      <c r="D379" s="9">
        <v>0.22</v>
      </c>
      <c r="E379">
        <v>1500</v>
      </c>
      <c r="F379">
        <v>80</v>
      </c>
      <c r="G379">
        <f t="shared" si="35"/>
        <v>1580</v>
      </c>
      <c r="H379">
        <v>9.81</v>
      </c>
      <c r="I379" s="10">
        <v>0</v>
      </c>
      <c r="J379" s="10">
        <v>0</v>
      </c>
      <c r="K379">
        <f t="shared" si="36"/>
        <v>347.6</v>
      </c>
      <c r="L379">
        <v>1.4999999999999999E-2</v>
      </c>
      <c r="M379">
        <f t="shared" si="37"/>
        <v>365.20543359083308</v>
      </c>
      <c r="N379">
        <v>1.204</v>
      </c>
      <c r="O379">
        <v>1.52</v>
      </c>
      <c r="P379">
        <v>2.52</v>
      </c>
      <c r="Q379">
        <f t="shared" si="38"/>
        <v>6.0000000000000009</v>
      </c>
      <c r="R379">
        <f t="shared" si="39"/>
        <v>83.012428800000023</v>
      </c>
      <c r="S379">
        <f t="shared" si="40"/>
        <v>795.81786239083317</v>
      </c>
      <c r="T379" s="11">
        <f t="shared" si="41"/>
        <v>4.7749071743449996</v>
      </c>
      <c r="U379">
        <v>0.26834999999999998</v>
      </c>
      <c r="V379">
        <f>Table5[[#This Row],[Total force ]]*Table5[[#This Row],[Tyre radius]]</f>
        <v>213.55772337258006</v>
      </c>
      <c r="W379">
        <v>8</v>
      </c>
      <c r="X379">
        <v>0.92</v>
      </c>
      <c r="Y379">
        <f>Table5[[#This Row],[Wheel torque]]/Table5[[#This Row],[Final drive ratio ]]/Table5[[#This Row],[Overall efficiency of enery conversion ]]</f>
        <v>29.015995023448376</v>
      </c>
      <c r="Z379">
        <f>(Table5[[#This Row],[Vehicle speed in m/s]]*60)/(2*3.14*Table5[[#This Row],[Tyre radius]])</f>
        <v>213.61967864479678</v>
      </c>
      <c r="AA379">
        <f>Table5[[#This Row],[Wheel speed]]*Table5[[#This Row],[Final drive ratio ]]</f>
        <v>1708.9574291583742</v>
      </c>
      <c r="AB379" s="11">
        <f>(2*3.14*Table5[[#This Row],[Motor speed]]*Table5[[#This Row],[Motor torque]])/(60*1000)/Table5[[#This Row],[Overall efficiency of enery conversion ]]</f>
        <v>5.6414309715796307</v>
      </c>
      <c r="AC379">
        <v>430</v>
      </c>
      <c r="AD379" s="20">
        <f>Table5[[#This Row],[Total elapsed time]]-B378</f>
        <v>1</v>
      </c>
      <c r="AE379" s="20">
        <f>(Table5[[#This Row],[Motor power]]*1000)*Table5[[#This Row],[Acceleration delT 1 second ]]</f>
        <v>5641.4309715796308</v>
      </c>
      <c r="AF379" s="20">
        <f>Table5[[#This Row],[Etotal]]/3600</f>
        <v>1.5670641587721197</v>
      </c>
      <c r="AG379" s="21">
        <f>Table5[[#This Row],[Average energy consumption]]/96</f>
        <v>1.632358498720958E-2</v>
      </c>
      <c r="AH379" s="20"/>
      <c r="AI379" s="20"/>
    </row>
    <row r="380" spans="2:35">
      <c r="B380" s="14">
        <v>377</v>
      </c>
      <c r="C380" s="7">
        <v>22.6</v>
      </c>
      <c r="D380" s="9">
        <v>0.28999999999999998</v>
      </c>
      <c r="E380">
        <v>1500</v>
      </c>
      <c r="F380">
        <v>80</v>
      </c>
      <c r="G380">
        <f t="shared" si="35"/>
        <v>1580</v>
      </c>
      <c r="H380">
        <v>9.81</v>
      </c>
      <c r="I380" s="10">
        <v>0</v>
      </c>
      <c r="J380" s="10">
        <v>0</v>
      </c>
      <c r="K380">
        <f t="shared" si="36"/>
        <v>458.2</v>
      </c>
      <c r="L380">
        <v>1.4999999999999999E-2</v>
      </c>
      <c r="M380">
        <f t="shared" si="37"/>
        <v>365.20543359083308</v>
      </c>
      <c r="N380">
        <v>1.204</v>
      </c>
      <c r="O380">
        <v>1.52</v>
      </c>
      <c r="P380">
        <v>2.52</v>
      </c>
      <c r="Q380">
        <f t="shared" si="38"/>
        <v>6.2777777777777786</v>
      </c>
      <c r="R380">
        <f t="shared" si="39"/>
        <v>90.876689244444464</v>
      </c>
      <c r="S380">
        <f t="shared" si="40"/>
        <v>914.28212283527751</v>
      </c>
      <c r="T380" s="11">
        <f t="shared" si="41"/>
        <v>5.7396599933547989</v>
      </c>
      <c r="U380">
        <v>0.26834999999999998</v>
      </c>
      <c r="V380">
        <f>Table5[[#This Row],[Total force ]]*Table5[[#This Row],[Tyre radius]]</f>
        <v>245.34760766284668</v>
      </c>
      <c r="W380">
        <v>8</v>
      </c>
      <c r="X380">
        <v>0.92</v>
      </c>
      <c r="Y380">
        <f>Table5[[#This Row],[Wheel torque]]/Table5[[#This Row],[Final drive ratio ]]/Table5[[#This Row],[Overall efficiency of enery conversion ]]</f>
        <v>33.335272780278082</v>
      </c>
      <c r="Z380">
        <f>(Table5[[#This Row],[Vehicle speed in m/s]]*60)/(2*3.14*Table5[[#This Row],[Tyre radius]])</f>
        <v>223.50947858205592</v>
      </c>
      <c r="AA380">
        <f>Table5[[#This Row],[Wheel speed]]*Table5[[#This Row],[Final drive ratio ]]</f>
        <v>1788.0758286564474</v>
      </c>
      <c r="AB380" s="11">
        <f>(2*3.14*Table5[[#This Row],[Motor speed]]*Table5[[#This Row],[Motor torque]])/(60*1000)/Table5[[#This Row],[Overall efficiency of enery conversion ]]</f>
        <v>6.7812618068936645</v>
      </c>
      <c r="AC380">
        <v>430</v>
      </c>
      <c r="AD380" s="20">
        <f>Table5[[#This Row],[Total elapsed time]]-B379</f>
        <v>1</v>
      </c>
      <c r="AE380" s="20">
        <f>(Table5[[#This Row],[Motor power]]*1000)*Table5[[#This Row],[Acceleration delT 1 second ]]</f>
        <v>6781.2618068936645</v>
      </c>
      <c r="AF380" s="20">
        <f>Table5[[#This Row],[Etotal]]/3600</f>
        <v>1.8836838352482401</v>
      </c>
      <c r="AG380" s="21">
        <f>Table5[[#This Row],[Average energy consumption]]/96</f>
        <v>1.9621706617169169E-2</v>
      </c>
      <c r="AH380" s="20"/>
      <c r="AI380" s="20"/>
    </row>
    <row r="381" spans="2:35">
      <c r="B381" s="14">
        <v>378</v>
      </c>
      <c r="C381" s="7">
        <v>23.7</v>
      </c>
      <c r="D381" s="9">
        <v>0.31</v>
      </c>
      <c r="E381">
        <v>1500</v>
      </c>
      <c r="F381">
        <v>80</v>
      </c>
      <c r="G381">
        <f t="shared" si="35"/>
        <v>1580</v>
      </c>
      <c r="H381">
        <v>9.81</v>
      </c>
      <c r="I381" s="10">
        <v>0</v>
      </c>
      <c r="J381" s="10">
        <v>0</v>
      </c>
      <c r="K381">
        <f t="shared" si="36"/>
        <v>489.8</v>
      </c>
      <c r="L381">
        <v>1.4999999999999999E-2</v>
      </c>
      <c r="M381">
        <f t="shared" si="37"/>
        <v>365.20543359083308</v>
      </c>
      <c r="N381">
        <v>1.204</v>
      </c>
      <c r="O381">
        <v>1.52</v>
      </c>
      <c r="P381">
        <v>2.52</v>
      </c>
      <c r="Q381">
        <f t="shared" si="38"/>
        <v>6.583333333333333</v>
      </c>
      <c r="R381">
        <f t="shared" si="39"/>
        <v>99.938381199999995</v>
      </c>
      <c r="S381">
        <f t="shared" si="40"/>
        <v>954.94381479083313</v>
      </c>
      <c r="T381" s="11">
        <f t="shared" si="41"/>
        <v>6.2867134473729847</v>
      </c>
      <c r="U381">
        <v>0.26834999999999998</v>
      </c>
      <c r="V381">
        <f>Table5[[#This Row],[Total force ]]*Table5[[#This Row],[Tyre radius]]</f>
        <v>256.25917269912003</v>
      </c>
      <c r="W381">
        <v>8</v>
      </c>
      <c r="X381">
        <v>0.92</v>
      </c>
      <c r="Y381">
        <f>Table5[[#This Row],[Wheel torque]]/Table5[[#This Row],[Final drive ratio ]]/Table5[[#This Row],[Overall efficiency of enery conversion ]]</f>
        <v>34.817822377597828</v>
      </c>
      <c r="Z381">
        <f>(Table5[[#This Row],[Vehicle speed in m/s]]*60)/(2*3.14*Table5[[#This Row],[Tyre radius]])</f>
        <v>234.38825851304088</v>
      </c>
      <c r="AA381">
        <f>Table5[[#This Row],[Wheel speed]]*Table5[[#This Row],[Final drive ratio ]]</f>
        <v>1875.1060681043271</v>
      </c>
      <c r="AB381" s="11">
        <f>(2*3.14*Table5[[#This Row],[Motor speed]]*Table5[[#This Row],[Motor torque]])/(60*1000)/Table5[[#This Row],[Overall efficiency of enery conversion ]]</f>
        <v>7.4275915020947352</v>
      </c>
      <c r="AC381">
        <v>430</v>
      </c>
      <c r="AD381" s="20">
        <f>Table5[[#This Row],[Total elapsed time]]-B380</f>
        <v>1</v>
      </c>
      <c r="AE381" s="20">
        <f>(Table5[[#This Row],[Motor power]]*1000)*Table5[[#This Row],[Acceleration delT 1 second ]]</f>
        <v>7427.591502094735</v>
      </c>
      <c r="AF381" s="20">
        <f>Table5[[#This Row],[Etotal]]/3600</f>
        <v>2.063219861692982</v>
      </c>
      <c r="AG381" s="21">
        <f>Table5[[#This Row],[Average energy consumption]]/96</f>
        <v>2.1491873559301895E-2</v>
      </c>
      <c r="AH381" s="20"/>
      <c r="AI381" s="20"/>
    </row>
    <row r="382" spans="2:35">
      <c r="B382" s="14">
        <v>379</v>
      </c>
      <c r="C382" s="7">
        <v>24.8</v>
      </c>
      <c r="D382" s="9">
        <v>0.28000000000000003</v>
      </c>
      <c r="E382">
        <v>1500</v>
      </c>
      <c r="F382">
        <v>80</v>
      </c>
      <c r="G382">
        <f t="shared" si="35"/>
        <v>1580</v>
      </c>
      <c r="H382">
        <v>9.81</v>
      </c>
      <c r="I382" s="10">
        <v>0</v>
      </c>
      <c r="J382" s="10">
        <v>0</v>
      </c>
      <c r="K382">
        <f t="shared" si="36"/>
        <v>442.40000000000003</v>
      </c>
      <c r="L382">
        <v>1.4999999999999999E-2</v>
      </c>
      <c r="M382">
        <f t="shared" si="37"/>
        <v>365.20543359083308</v>
      </c>
      <c r="N382">
        <v>1.204</v>
      </c>
      <c r="O382">
        <v>1.52</v>
      </c>
      <c r="P382">
        <v>2.52</v>
      </c>
      <c r="Q382">
        <f t="shared" si="38"/>
        <v>6.8888888888888893</v>
      </c>
      <c r="R382">
        <f t="shared" si="39"/>
        <v>109.43065031111112</v>
      </c>
      <c r="S382">
        <f t="shared" si="40"/>
        <v>917.03608390194427</v>
      </c>
      <c r="T382" s="11">
        <f t="shared" si="41"/>
        <v>6.3173596891022834</v>
      </c>
      <c r="U382">
        <v>0.26834999999999998</v>
      </c>
      <c r="V382">
        <f>Table5[[#This Row],[Total force ]]*Table5[[#This Row],[Tyre radius]]</f>
        <v>246.08663311508673</v>
      </c>
      <c r="W382">
        <v>8</v>
      </c>
      <c r="X382">
        <v>0.92</v>
      </c>
      <c r="Y382">
        <f>Table5[[#This Row],[Wheel torque]]/Table5[[#This Row],[Final drive ratio ]]/Table5[[#This Row],[Overall efficiency of enery conversion ]]</f>
        <v>33.435683847158522</v>
      </c>
      <c r="Z382">
        <f>(Table5[[#This Row],[Vehicle speed in m/s]]*60)/(2*3.14*Table5[[#This Row],[Tyre radius]])</f>
        <v>245.26703844402593</v>
      </c>
      <c r="AA382">
        <f>Table5[[#This Row],[Wheel speed]]*Table5[[#This Row],[Final drive ratio ]]</f>
        <v>1962.1363075522074</v>
      </c>
      <c r="AB382" s="11">
        <f>(2*3.14*Table5[[#This Row],[Motor speed]]*Table5[[#This Row],[Motor torque]])/(60*1000)/Table5[[#This Row],[Overall efficiency of enery conversion ]]</f>
        <v>7.4637992546104481</v>
      </c>
      <c r="AC382">
        <v>430</v>
      </c>
      <c r="AD382" s="20">
        <f>Table5[[#This Row],[Total elapsed time]]-B381</f>
        <v>1</v>
      </c>
      <c r="AE382" s="20">
        <f>(Table5[[#This Row],[Motor power]]*1000)*Table5[[#This Row],[Acceleration delT 1 second ]]</f>
        <v>7463.7992546104479</v>
      </c>
      <c r="AF382" s="20">
        <f>Table5[[#This Row],[Etotal]]/3600</f>
        <v>2.0732775707251245</v>
      </c>
      <c r="AG382" s="21">
        <f>Table5[[#This Row],[Average energy consumption]]/96</f>
        <v>2.1596641361720046E-2</v>
      </c>
      <c r="AH382" s="20"/>
      <c r="AI382" s="20"/>
    </row>
    <row r="383" spans="2:35">
      <c r="B383" s="14">
        <v>380</v>
      </c>
      <c r="C383" s="7">
        <v>25.7</v>
      </c>
      <c r="D383" s="9">
        <v>0.19</v>
      </c>
      <c r="E383">
        <v>1500</v>
      </c>
      <c r="F383">
        <v>80</v>
      </c>
      <c r="G383">
        <f t="shared" si="35"/>
        <v>1580</v>
      </c>
      <c r="H383">
        <v>9.81</v>
      </c>
      <c r="I383" s="10">
        <v>0</v>
      </c>
      <c r="J383" s="10">
        <v>0</v>
      </c>
      <c r="K383">
        <f t="shared" si="36"/>
        <v>300.2</v>
      </c>
      <c r="L383">
        <v>1.4999999999999999E-2</v>
      </c>
      <c r="M383">
        <f t="shared" si="37"/>
        <v>365.20543359083308</v>
      </c>
      <c r="N383">
        <v>1.204</v>
      </c>
      <c r="O383">
        <v>1.52</v>
      </c>
      <c r="P383">
        <v>2.52</v>
      </c>
      <c r="Q383">
        <f t="shared" si="38"/>
        <v>7.1388888888888893</v>
      </c>
      <c r="R383">
        <f t="shared" si="39"/>
        <v>117.51731631111112</v>
      </c>
      <c r="S383">
        <f t="shared" si="40"/>
        <v>782.92274990194414</v>
      </c>
      <c r="T383" s="11">
        <f t="shared" si="41"/>
        <v>5.5891985201333236</v>
      </c>
      <c r="U383">
        <v>0.26834999999999998</v>
      </c>
      <c r="V383">
        <f>Table5[[#This Row],[Total force ]]*Table5[[#This Row],[Tyre radius]]</f>
        <v>210.09731993618669</v>
      </c>
      <c r="W383">
        <v>8</v>
      </c>
      <c r="X383">
        <v>0.92</v>
      </c>
      <c r="Y383">
        <f>Table5[[#This Row],[Wheel torque]]/Table5[[#This Row],[Final drive ratio ]]/Table5[[#This Row],[Overall efficiency of enery conversion ]]</f>
        <v>28.545831513068844</v>
      </c>
      <c r="Z383">
        <f>(Table5[[#This Row],[Vehicle speed in m/s]]*60)/(2*3.14*Table5[[#This Row],[Tyre radius]])</f>
        <v>254.16785838755914</v>
      </c>
      <c r="AA383">
        <f>Table5[[#This Row],[Wheel speed]]*Table5[[#This Row],[Final drive ratio ]]</f>
        <v>2033.3428671004731</v>
      </c>
      <c r="AB383" s="11">
        <f>(2*3.14*Table5[[#This Row],[Motor speed]]*Table5[[#This Row],[Motor torque]])/(60*1000)/Table5[[#This Row],[Overall efficiency of enery conversion ]]</f>
        <v>6.6034954160365356</v>
      </c>
      <c r="AC383">
        <v>430</v>
      </c>
      <c r="AD383" s="20">
        <f>Table5[[#This Row],[Total elapsed time]]-B382</f>
        <v>1</v>
      </c>
      <c r="AE383" s="20">
        <f>(Table5[[#This Row],[Motor power]]*1000)*Table5[[#This Row],[Acceleration delT 1 second ]]</f>
        <v>6603.495416036536</v>
      </c>
      <c r="AF383" s="20">
        <f>Table5[[#This Row],[Etotal]]/3600</f>
        <v>1.8343042822323712</v>
      </c>
      <c r="AG383" s="21">
        <f>Table5[[#This Row],[Average energy consumption]]/96</f>
        <v>1.9107336273253867E-2</v>
      </c>
      <c r="AH383" s="20"/>
      <c r="AI383" s="20"/>
    </row>
    <row r="384" spans="2:35">
      <c r="B384" s="14">
        <v>381</v>
      </c>
      <c r="C384" s="7">
        <v>26.2</v>
      </c>
      <c r="D384" s="9">
        <v>0.1</v>
      </c>
      <c r="E384">
        <v>1500</v>
      </c>
      <c r="F384">
        <v>80</v>
      </c>
      <c r="G384">
        <f t="shared" si="35"/>
        <v>1580</v>
      </c>
      <c r="H384">
        <v>9.81</v>
      </c>
      <c r="I384" s="10">
        <v>0</v>
      </c>
      <c r="J384" s="10">
        <v>0</v>
      </c>
      <c r="K384">
        <f t="shared" si="36"/>
        <v>158</v>
      </c>
      <c r="L384">
        <v>1.4999999999999999E-2</v>
      </c>
      <c r="M384">
        <f t="shared" si="37"/>
        <v>365.20543359083308</v>
      </c>
      <c r="N384">
        <v>1.204</v>
      </c>
      <c r="O384">
        <v>1.52</v>
      </c>
      <c r="P384">
        <v>2.52</v>
      </c>
      <c r="Q384">
        <f t="shared" si="38"/>
        <v>7.2777777777777777</v>
      </c>
      <c r="R384">
        <f t="shared" si="39"/>
        <v>122.13445564444443</v>
      </c>
      <c r="S384">
        <f t="shared" si="40"/>
        <v>645.3398892352775</v>
      </c>
      <c r="T384" s="11">
        <f t="shared" si="41"/>
        <v>4.6966403049900753</v>
      </c>
      <c r="U384">
        <v>0.26834999999999998</v>
      </c>
      <c r="V384">
        <f>Table5[[#This Row],[Total force ]]*Table5[[#This Row],[Tyre radius]]</f>
        <v>173.17695927628671</v>
      </c>
      <c r="W384">
        <v>8</v>
      </c>
      <c r="X384">
        <v>0.92</v>
      </c>
      <c r="Y384">
        <f>Table5[[#This Row],[Wheel torque]]/Table5[[#This Row],[Final drive ratio ]]/Table5[[#This Row],[Overall efficiency of enery conversion ]]</f>
        <v>23.529478162538954</v>
      </c>
      <c r="Z384">
        <f>(Table5[[#This Row],[Vehicle speed in m/s]]*60)/(2*3.14*Table5[[#This Row],[Tyre radius]])</f>
        <v>259.11275835618869</v>
      </c>
      <c r="AA384">
        <f>Table5[[#This Row],[Wheel speed]]*Table5[[#This Row],[Final drive ratio ]]</f>
        <v>2072.9020668495095</v>
      </c>
      <c r="AB384" s="11">
        <f>(2*3.14*Table5[[#This Row],[Motor speed]]*Table5[[#This Row],[Motor torque]])/(60*1000)/Table5[[#This Row],[Overall efficiency of enery conversion ]]</f>
        <v>5.5489606627954577</v>
      </c>
      <c r="AC384">
        <v>430</v>
      </c>
      <c r="AD384" s="20">
        <f>Table5[[#This Row],[Total elapsed time]]-B383</f>
        <v>1</v>
      </c>
      <c r="AE384" s="20">
        <f>(Table5[[#This Row],[Motor power]]*1000)*Table5[[#This Row],[Acceleration delT 1 second ]]</f>
        <v>5548.9606627954581</v>
      </c>
      <c r="AF384" s="20">
        <f>Table5[[#This Row],[Etotal]]/3600</f>
        <v>1.5413779618876273</v>
      </c>
      <c r="AG384" s="21">
        <f>Table5[[#This Row],[Average energy consumption]]/96</f>
        <v>1.6056020436329452E-2</v>
      </c>
      <c r="AH384" s="20"/>
      <c r="AI384" s="20"/>
    </row>
    <row r="385" spans="2:35">
      <c r="B385" s="14">
        <v>382</v>
      </c>
      <c r="C385" s="7">
        <v>26.4</v>
      </c>
      <c r="D385" s="9">
        <v>0.03</v>
      </c>
      <c r="E385">
        <v>1500</v>
      </c>
      <c r="F385">
        <v>80</v>
      </c>
      <c r="G385">
        <f t="shared" si="35"/>
        <v>1580</v>
      </c>
      <c r="H385">
        <v>9.81</v>
      </c>
      <c r="I385" s="10">
        <v>0</v>
      </c>
      <c r="J385" s="10">
        <v>0</v>
      </c>
      <c r="K385">
        <f t="shared" si="36"/>
        <v>47.4</v>
      </c>
      <c r="L385">
        <v>1.4999999999999999E-2</v>
      </c>
      <c r="M385">
        <f t="shared" si="37"/>
        <v>365.20543359083308</v>
      </c>
      <c r="N385">
        <v>1.204</v>
      </c>
      <c r="O385">
        <v>1.52</v>
      </c>
      <c r="P385">
        <v>2.52</v>
      </c>
      <c r="Q385">
        <f t="shared" si="38"/>
        <v>7.333333333333333</v>
      </c>
      <c r="R385">
        <f t="shared" si="39"/>
        <v>124.00622079999999</v>
      </c>
      <c r="S385">
        <f t="shared" si="40"/>
        <v>536.61165439083311</v>
      </c>
      <c r="T385" s="11">
        <f t="shared" si="41"/>
        <v>3.9351521321994429</v>
      </c>
      <c r="U385">
        <v>0.26834999999999998</v>
      </c>
      <c r="V385">
        <f>Table5[[#This Row],[Total force ]]*Table5[[#This Row],[Tyre radius]]</f>
        <v>143.99973745578006</v>
      </c>
      <c r="W385">
        <v>8</v>
      </c>
      <c r="X385">
        <v>0.92</v>
      </c>
      <c r="Y385">
        <f>Table5[[#This Row],[Wheel torque]]/Table5[[#This Row],[Final drive ratio ]]/Table5[[#This Row],[Overall efficiency of enery conversion ]]</f>
        <v>19.565181719535335</v>
      </c>
      <c r="Z385">
        <f>(Table5[[#This Row],[Vehicle speed in m/s]]*60)/(2*3.14*Table5[[#This Row],[Tyre radius]])</f>
        <v>261.0907183436405</v>
      </c>
      <c r="AA385">
        <f>Table5[[#This Row],[Wheel speed]]*Table5[[#This Row],[Final drive ratio ]]</f>
        <v>2088.725746749124</v>
      </c>
      <c r="AB385" s="11">
        <f>(2*3.14*Table5[[#This Row],[Motor speed]]*Table5[[#This Row],[Motor torque]])/(60*1000)/Table5[[#This Row],[Overall efficiency of enery conversion ]]</f>
        <v>4.6492818197063359</v>
      </c>
      <c r="AC385">
        <v>430</v>
      </c>
      <c r="AD385" s="20">
        <f>Table5[[#This Row],[Total elapsed time]]-B384</f>
        <v>1</v>
      </c>
      <c r="AE385" s="20">
        <f>(Table5[[#This Row],[Motor power]]*1000)*Table5[[#This Row],[Acceleration delT 1 second ]]</f>
        <v>4649.2818197063361</v>
      </c>
      <c r="AF385" s="20">
        <f>Table5[[#This Row],[Etotal]]/3600</f>
        <v>1.291467172140649</v>
      </c>
      <c r="AG385" s="21">
        <f>Table5[[#This Row],[Average energy consumption]]/96</f>
        <v>1.345278304313176E-2</v>
      </c>
      <c r="AH385" s="20"/>
      <c r="AI385" s="20"/>
    </row>
    <row r="386" spans="2:35">
      <c r="B386" s="14">
        <v>383</v>
      </c>
      <c r="C386" s="7">
        <v>26.4</v>
      </c>
      <c r="D386" s="9">
        <v>0</v>
      </c>
      <c r="E386">
        <v>1500</v>
      </c>
      <c r="F386">
        <v>80</v>
      </c>
      <c r="G386">
        <f t="shared" si="35"/>
        <v>1580</v>
      </c>
      <c r="H386">
        <v>9.81</v>
      </c>
      <c r="I386" s="10">
        <v>0</v>
      </c>
      <c r="J386" s="10">
        <v>0</v>
      </c>
      <c r="K386">
        <f t="shared" si="36"/>
        <v>0</v>
      </c>
      <c r="L386">
        <v>1.4999999999999999E-2</v>
      </c>
      <c r="M386">
        <f t="shared" si="37"/>
        <v>365.20543359083308</v>
      </c>
      <c r="N386">
        <v>1.204</v>
      </c>
      <c r="O386">
        <v>1.52</v>
      </c>
      <c r="P386">
        <v>2.52</v>
      </c>
      <c r="Q386">
        <f t="shared" si="38"/>
        <v>7.333333333333333</v>
      </c>
      <c r="R386">
        <f t="shared" si="39"/>
        <v>124.00622079999999</v>
      </c>
      <c r="S386">
        <f t="shared" si="40"/>
        <v>489.21165439083308</v>
      </c>
      <c r="T386" s="11">
        <f t="shared" si="41"/>
        <v>3.5875521321994426</v>
      </c>
      <c r="U386">
        <v>0.26834999999999998</v>
      </c>
      <c r="V386">
        <f>Table5[[#This Row],[Total force ]]*Table5[[#This Row],[Tyre radius]]</f>
        <v>131.27994745578005</v>
      </c>
      <c r="W386">
        <v>8</v>
      </c>
      <c r="X386">
        <v>0.92</v>
      </c>
      <c r="Y386">
        <f>Table5[[#This Row],[Wheel torque]]/Table5[[#This Row],[Final drive ratio ]]/Table5[[#This Row],[Overall efficiency of enery conversion ]]</f>
        <v>17.836949382578808</v>
      </c>
      <c r="Z386">
        <f>(Table5[[#This Row],[Vehicle speed in m/s]]*60)/(2*3.14*Table5[[#This Row],[Tyre radius]])</f>
        <v>261.0907183436405</v>
      </c>
      <c r="AA386">
        <f>Table5[[#This Row],[Wheel speed]]*Table5[[#This Row],[Final drive ratio ]]</f>
        <v>2088.725746749124</v>
      </c>
      <c r="AB386" s="11">
        <f>(2*3.14*Table5[[#This Row],[Motor speed]]*Table5[[#This Row],[Motor torque]])/(60*1000)/Table5[[#This Row],[Overall efficiency of enery conversion ]]</f>
        <v>4.2386012904057679</v>
      </c>
      <c r="AC386">
        <v>430</v>
      </c>
      <c r="AD386" s="20">
        <f>Table5[[#This Row],[Total elapsed time]]-B385</f>
        <v>1</v>
      </c>
      <c r="AE386" s="20">
        <f>(Table5[[#This Row],[Motor power]]*1000)*Table5[[#This Row],[Acceleration delT 1 second ]]</f>
        <v>4238.6012904057679</v>
      </c>
      <c r="AF386" s="20">
        <f>Table5[[#This Row],[Etotal]]/3600</f>
        <v>1.1773892473349354</v>
      </c>
      <c r="AG386" s="21">
        <f>Table5[[#This Row],[Average energy consumption]]/96</f>
        <v>1.2264471326405577E-2</v>
      </c>
      <c r="AH386" s="20"/>
      <c r="AI386" s="20"/>
    </row>
    <row r="387" spans="2:35">
      <c r="B387" s="14">
        <v>384</v>
      </c>
      <c r="C387" s="7">
        <v>26.4</v>
      </c>
      <c r="D387" s="9">
        <v>0.01</v>
      </c>
      <c r="E387">
        <v>1500</v>
      </c>
      <c r="F387">
        <v>80</v>
      </c>
      <c r="G387">
        <f t="shared" si="35"/>
        <v>1580</v>
      </c>
      <c r="H387">
        <v>9.81</v>
      </c>
      <c r="I387" s="10">
        <v>0</v>
      </c>
      <c r="J387" s="10">
        <v>0</v>
      </c>
      <c r="K387">
        <f t="shared" si="36"/>
        <v>15.8</v>
      </c>
      <c r="L387">
        <v>1.4999999999999999E-2</v>
      </c>
      <c r="M387">
        <f t="shared" si="37"/>
        <v>365.20543359083308</v>
      </c>
      <c r="N387">
        <v>1.204</v>
      </c>
      <c r="O387">
        <v>1.52</v>
      </c>
      <c r="P387">
        <v>2.52</v>
      </c>
      <c r="Q387">
        <f t="shared" si="38"/>
        <v>7.333333333333333</v>
      </c>
      <c r="R387">
        <f t="shared" si="39"/>
        <v>124.00622079999999</v>
      </c>
      <c r="S387">
        <f t="shared" si="40"/>
        <v>505.01165439083309</v>
      </c>
      <c r="T387" s="11">
        <f t="shared" si="41"/>
        <v>3.7034187988661094</v>
      </c>
      <c r="U387">
        <v>0.26834999999999998</v>
      </c>
      <c r="V387">
        <f>Table5[[#This Row],[Total force ]]*Table5[[#This Row],[Tyre radius]]</f>
        <v>135.51987745578003</v>
      </c>
      <c r="W387">
        <v>8</v>
      </c>
      <c r="X387">
        <v>0.92</v>
      </c>
      <c r="Y387">
        <f>Table5[[#This Row],[Wheel torque]]/Table5[[#This Row],[Final drive ratio ]]/Table5[[#This Row],[Overall efficiency of enery conversion ]]</f>
        <v>18.413026828230983</v>
      </c>
      <c r="Z387">
        <f>(Table5[[#This Row],[Vehicle speed in m/s]]*60)/(2*3.14*Table5[[#This Row],[Tyre radius]])</f>
        <v>261.0907183436405</v>
      </c>
      <c r="AA387">
        <f>Table5[[#This Row],[Wheel speed]]*Table5[[#This Row],[Final drive ratio ]]</f>
        <v>2088.725746749124</v>
      </c>
      <c r="AB387" s="11">
        <f>(2*3.14*Table5[[#This Row],[Motor speed]]*Table5[[#This Row],[Motor torque]])/(60*1000)/Table5[[#This Row],[Overall efficiency of enery conversion ]]</f>
        <v>4.3754948001726239</v>
      </c>
      <c r="AC387">
        <v>430</v>
      </c>
      <c r="AD387" s="20">
        <f>Table5[[#This Row],[Total elapsed time]]-B386</f>
        <v>1</v>
      </c>
      <c r="AE387" s="20">
        <f>(Table5[[#This Row],[Motor power]]*1000)*Table5[[#This Row],[Acceleration delT 1 second ]]</f>
        <v>4375.4948001726243</v>
      </c>
      <c r="AF387" s="20">
        <f>Table5[[#This Row],[Etotal]]/3600</f>
        <v>1.2154152222701735</v>
      </c>
      <c r="AG387" s="21">
        <f>Table5[[#This Row],[Average energy consumption]]/96</f>
        <v>1.2660575231980975E-2</v>
      </c>
      <c r="AH387" s="20"/>
      <c r="AI387" s="20"/>
    </row>
    <row r="388" spans="2:35">
      <c r="B388" s="14">
        <v>385</v>
      </c>
      <c r="C388" s="7">
        <v>26.5</v>
      </c>
      <c r="D388" s="9">
        <v>0.03</v>
      </c>
      <c r="E388">
        <v>1500</v>
      </c>
      <c r="F388">
        <v>80</v>
      </c>
      <c r="G388">
        <f t="shared" ref="G388:G451" si="42">E388+F388</f>
        <v>1580</v>
      </c>
      <c r="H388">
        <v>9.81</v>
      </c>
      <c r="I388" s="10">
        <v>0</v>
      </c>
      <c r="J388" s="10">
        <v>0</v>
      </c>
      <c r="K388">
        <f t="shared" ref="K388:K451" si="43">G388*D388</f>
        <v>47.4</v>
      </c>
      <c r="L388">
        <v>1.4999999999999999E-2</v>
      </c>
      <c r="M388">
        <f t="shared" ref="M388:M451" si="44">G388*H388*L388*ACOS(I388)</f>
        <v>365.20543359083308</v>
      </c>
      <c r="N388">
        <v>1.204</v>
      </c>
      <c r="O388">
        <v>1.52</v>
      </c>
      <c r="P388">
        <v>2.52</v>
      </c>
      <c r="Q388">
        <f t="shared" ref="Q388:Q451" si="45">C388*(5/18)</f>
        <v>7.3611111111111116</v>
      </c>
      <c r="R388">
        <f t="shared" ref="R388:R451" si="46">(Q388*P388*O388*N388*Q388)/2</f>
        <v>124.94744111111112</v>
      </c>
      <c r="S388">
        <f t="shared" ref="S388:S451" si="47">R388+M388+K388+J388</f>
        <v>537.55287470194423</v>
      </c>
      <c r="T388" s="11">
        <f t="shared" ref="T388:T451" si="48">(S388*Q388)/1000</f>
        <v>3.956986438778201</v>
      </c>
      <c r="U388">
        <v>0.26834999999999998</v>
      </c>
      <c r="V388">
        <f>Table5[[#This Row],[Total force ]]*Table5[[#This Row],[Tyre radius]]</f>
        <v>144.25231392626674</v>
      </c>
      <c r="W388">
        <v>8</v>
      </c>
      <c r="X388">
        <v>0.92</v>
      </c>
      <c r="Y388">
        <f>Table5[[#This Row],[Wheel torque]]/Table5[[#This Row],[Final drive ratio ]]/Table5[[#This Row],[Overall efficiency of enery conversion ]]</f>
        <v>19.599499174764503</v>
      </c>
      <c r="Z388">
        <f>(Table5[[#This Row],[Vehicle speed in m/s]]*60)/(2*3.14*Table5[[#This Row],[Tyre radius]])</f>
        <v>262.07969833736638</v>
      </c>
      <c r="AA388">
        <f>Table5[[#This Row],[Wheel speed]]*Table5[[#This Row],[Final drive ratio ]]</f>
        <v>2096.637586698931</v>
      </c>
      <c r="AB388" s="11">
        <f>(2*3.14*Table5[[#This Row],[Motor speed]]*Table5[[#This Row],[Motor torque]])/(60*1000)/Table5[[#This Row],[Overall efficiency of enery conversion ]]</f>
        <v>4.6750784957209364</v>
      </c>
      <c r="AC388">
        <v>430</v>
      </c>
      <c r="AD388" s="20">
        <f>Table5[[#This Row],[Total elapsed time]]-B387</f>
        <v>1</v>
      </c>
      <c r="AE388" s="20">
        <f>(Table5[[#This Row],[Motor power]]*1000)*Table5[[#This Row],[Acceleration delT 1 second ]]</f>
        <v>4675.0784957209362</v>
      </c>
      <c r="AF388" s="20">
        <f>Table5[[#This Row],[Etotal]]/3600</f>
        <v>1.2986329154780378</v>
      </c>
      <c r="AG388" s="21">
        <f>Table5[[#This Row],[Average energy consumption]]/96</f>
        <v>1.3527426202896228E-2</v>
      </c>
      <c r="AH388" s="20"/>
      <c r="AI388" s="20"/>
    </row>
    <row r="389" spans="2:35">
      <c r="B389" s="14">
        <v>386</v>
      </c>
      <c r="C389" s="7">
        <v>26.6</v>
      </c>
      <c r="D389" s="9">
        <v>0.04</v>
      </c>
      <c r="E389">
        <v>1500</v>
      </c>
      <c r="F389">
        <v>80</v>
      </c>
      <c r="G389">
        <f t="shared" si="42"/>
        <v>1580</v>
      </c>
      <c r="H389">
        <v>9.81</v>
      </c>
      <c r="I389" s="10">
        <v>0</v>
      </c>
      <c r="J389" s="10">
        <v>0</v>
      </c>
      <c r="K389">
        <f t="shared" si="43"/>
        <v>63.2</v>
      </c>
      <c r="L389">
        <v>1.4999999999999999E-2</v>
      </c>
      <c r="M389">
        <f t="shared" si="44"/>
        <v>365.20543359083308</v>
      </c>
      <c r="N389">
        <v>1.204</v>
      </c>
      <c r="O389">
        <v>1.52</v>
      </c>
      <c r="P389">
        <v>2.52</v>
      </c>
      <c r="Q389">
        <f t="shared" si="45"/>
        <v>7.3888888888888893</v>
      </c>
      <c r="R389">
        <f t="shared" si="46"/>
        <v>125.89221991111113</v>
      </c>
      <c r="S389">
        <f t="shared" si="47"/>
        <v>554.29765350194418</v>
      </c>
      <c r="T389" s="11">
        <f t="shared" si="48"/>
        <v>4.0956437730976987</v>
      </c>
      <c r="U389">
        <v>0.26834999999999998</v>
      </c>
      <c r="V389">
        <f>Table5[[#This Row],[Total force ]]*Table5[[#This Row],[Tyre radius]]</f>
        <v>148.74577531724671</v>
      </c>
      <c r="W389">
        <v>8</v>
      </c>
      <c r="X389">
        <v>0.92</v>
      </c>
      <c r="Y389">
        <f>Table5[[#This Row],[Wheel torque]]/Table5[[#This Row],[Final drive ratio ]]/Table5[[#This Row],[Overall efficiency of enery conversion ]]</f>
        <v>20.210023820278085</v>
      </c>
      <c r="Z389">
        <f>(Table5[[#This Row],[Vehicle speed in m/s]]*60)/(2*3.14*Table5[[#This Row],[Tyre radius]])</f>
        <v>263.06867833109231</v>
      </c>
      <c r="AA389">
        <f>Table5[[#This Row],[Wheel speed]]*Table5[[#This Row],[Final drive ratio ]]</f>
        <v>2104.5494266487385</v>
      </c>
      <c r="AB389" s="11">
        <f>(2*3.14*Table5[[#This Row],[Motor speed]]*Table5[[#This Row],[Motor torque]])/(60*1000)/Table5[[#This Row],[Overall efficiency of enery conversion ]]</f>
        <v>4.8388985977052208</v>
      </c>
      <c r="AC389">
        <v>430</v>
      </c>
      <c r="AD389" s="20">
        <f>Table5[[#This Row],[Total elapsed time]]-B388</f>
        <v>1</v>
      </c>
      <c r="AE389" s="20">
        <f>(Table5[[#This Row],[Motor power]]*1000)*Table5[[#This Row],[Acceleration delT 1 second ]]</f>
        <v>4838.8985977052207</v>
      </c>
      <c r="AF389" s="20">
        <f>Table5[[#This Row],[Etotal]]/3600</f>
        <v>1.3441384993625614</v>
      </c>
      <c r="AG389" s="21">
        <f>Table5[[#This Row],[Average energy consumption]]/96</f>
        <v>1.4001442701693347E-2</v>
      </c>
      <c r="AH389" s="20"/>
      <c r="AI389" s="20"/>
    </row>
    <row r="390" spans="2:35">
      <c r="B390" s="14">
        <v>387</v>
      </c>
      <c r="C390" s="7">
        <v>26.8</v>
      </c>
      <c r="D390" s="9">
        <v>0.04</v>
      </c>
      <c r="E390">
        <v>1500</v>
      </c>
      <c r="F390">
        <v>80</v>
      </c>
      <c r="G390">
        <f t="shared" si="42"/>
        <v>1580</v>
      </c>
      <c r="H390">
        <v>9.81</v>
      </c>
      <c r="I390" s="10">
        <v>0</v>
      </c>
      <c r="J390" s="10">
        <v>0</v>
      </c>
      <c r="K390">
        <f t="shared" si="43"/>
        <v>63.2</v>
      </c>
      <c r="L390">
        <v>1.4999999999999999E-2</v>
      </c>
      <c r="M390">
        <f t="shared" si="44"/>
        <v>365.20543359083308</v>
      </c>
      <c r="N390">
        <v>1.204</v>
      </c>
      <c r="O390">
        <v>1.52</v>
      </c>
      <c r="P390">
        <v>2.52</v>
      </c>
      <c r="Q390">
        <f t="shared" si="45"/>
        <v>7.4444444444444446</v>
      </c>
      <c r="R390">
        <f t="shared" si="46"/>
        <v>127.7924529777778</v>
      </c>
      <c r="S390">
        <f t="shared" si="47"/>
        <v>556.1978865686109</v>
      </c>
      <c r="T390" s="11">
        <f t="shared" si="48"/>
        <v>4.1405842666774371</v>
      </c>
      <c r="U390">
        <v>0.26834999999999998</v>
      </c>
      <c r="V390">
        <f>Table5[[#This Row],[Total force ]]*Table5[[#This Row],[Tyre radius]]</f>
        <v>149.25570286068671</v>
      </c>
      <c r="W390">
        <v>8</v>
      </c>
      <c r="X390">
        <v>0.92</v>
      </c>
      <c r="Y390">
        <f>Table5[[#This Row],[Wheel torque]]/Table5[[#This Row],[Final drive ratio ]]/Table5[[#This Row],[Overall efficiency of enery conversion ]]</f>
        <v>20.279307453897651</v>
      </c>
      <c r="Z390">
        <f>(Table5[[#This Row],[Vehicle speed in m/s]]*60)/(2*3.14*Table5[[#This Row],[Tyre radius]])</f>
        <v>265.04663831854413</v>
      </c>
      <c r="AA390">
        <f>Table5[[#This Row],[Wheel speed]]*Table5[[#This Row],[Final drive ratio ]]</f>
        <v>2120.373106548353</v>
      </c>
      <c r="AB390" s="11">
        <f>(2*3.14*Table5[[#This Row],[Motor speed]]*Table5[[#This Row],[Motor torque]])/(60*1000)/Table5[[#This Row],[Overall efficiency of enery conversion ]]</f>
        <v>4.8919946439950799</v>
      </c>
      <c r="AC390">
        <v>430</v>
      </c>
      <c r="AD390" s="20">
        <f>Table5[[#This Row],[Total elapsed time]]-B389</f>
        <v>1</v>
      </c>
      <c r="AE390" s="20">
        <f>(Table5[[#This Row],[Motor power]]*1000)*Table5[[#This Row],[Acceleration delT 1 second ]]</f>
        <v>4891.99464399508</v>
      </c>
      <c r="AF390" s="20">
        <f>Table5[[#This Row],[Etotal]]/3600</f>
        <v>1.3588874011097445</v>
      </c>
      <c r="AG390" s="21">
        <f>Table5[[#This Row],[Average energy consumption]]/96</f>
        <v>1.4155077094893172E-2</v>
      </c>
      <c r="AH390" s="20"/>
      <c r="AI390" s="20"/>
    </row>
    <row r="391" spans="2:35">
      <c r="B391" s="14">
        <v>388</v>
      </c>
      <c r="C391" s="7">
        <v>26.9</v>
      </c>
      <c r="D391" s="9">
        <v>0.06</v>
      </c>
      <c r="E391">
        <v>1500</v>
      </c>
      <c r="F391">
        <v>80</v>
      </c>
      <c r="G391">
        <f t="shared" si="42"/>
        <v>1580</v>
      </c>
      <c r="H391">
        <v>9.81</v>
      </c>
      <c r="I391" s="10">
        <v>0</v>
      </c>
      <c r="J391" s="10">
        <v>0</v>
      </c>
      <c r="K391">
        <f t="shared" si="43"/>
        <v>94.8</v>
      </c>
      <c r="L391">
        <v>1.4999999999999999E-2</v>
      </c>
      <c r="M391">
        <f t="shared" si="44"/>
        <v>365.20543359083308</v>
      </c>
      <c r="N391">
        <v>1.204</v>
      </c>
      <c r="O391">
        <v>1.52</v>
      </c>
      <c r="P391">
        <v>2.52</v>
      </c>
      <c r="Q391">
        <f t="shared" si="45"/>
        <v>7.4722222222222223</v>
      </c>
      <c r="R391">
        <f t="shared" si="46"/>
        <v>128.74790724444446</v>
      </c>
      <c r="S391">
        <f t="shared" si="47"/>
        <v>588.75334083527753</v>
      </c>
      <c r="T391" s="11">
        <f t="shared" si="48"/>
        <v>4.3992957967969355</v>
      </c>
      <c r="U391">
        <v>0.26834999999999998</v>
      </c>
      <c r="V391">
        <f>Table5[[#This Row],[Total force ]]*Table5[[#This Row],[Tyre radius]]</f>
        <v>157.9919590131467</v>
      </c>
      <c r="W391">
        <v>8</v>
      </c>
      <c r="X391">
        <v>0.92</v>
      </c>
      <c r="Y391">
        <f>Table5[[#This Row],[Wheel torque]]/Table5[[#This Row],[Final drive ratio ]]/Table5[[#This Row],[Overall efficiency of enery conversion ]]</f>
        <v>21.466298778960148</v>
      </c>
      <c r="Z391">
        <f>(Table5[[#This Row],[Vehicle speed in m/s]]*60)/(2*3.14*Table5[[#This Row],[Tyre radius]])</f>
        <v>266.03561831227</v>
      </c>
      <c r="AA391">
        <f>Table5[[#This Row],[Wheel speed]]*Table5[[#This Row],[Final drive ratio ]]</f>
        <v>2128.28494649816</v>
      </c>
      <c r="AB391" s="11">
        <f>(2*3.14*Table5[[#This Row],[Motor speed]]*Table5[[#This Row],[Motor torque]])/(60*1000)/Table5[[#This Row],[Overall efficiency of enery conversion ]]</f>
        <v>5.197655714552142</v>
      </c>
      <c r="AC391">
        <v>430</v>
      </c>
      <c r="AD391" s="20">
        <f>Table5[[#This Row],[Total elapsed time]]-B390</f>
        <v>1</v>
      </c>
      <c r="AE391" s="20">
        <f>(Table5[[#This Row],[Motor power]]*1000)*Table5[[#This Row],[Acceleration delT 1 second ]]</f>
        <v>5197.6557145521419</v>
      </c>
      <c r="AF391" s="20">
        <f>Table5[[#This Row],[Etotal]]/3600</f>
        <v>1.4437932540422616</v>
      </c>
      <c r="AG391" s="21">
        <f>Table5[[#This Row],[Average energy consumption]]/96</f>
        <v>1.5039513062940225E-2</v>
      </c>
      <c r="AH391" s="20"/>
      <c r="AI391" s="20"/>
    </row>
    <row r="392" spans="2:35">
      <c r="B392" s="14">
        <v>389</v>
      </c>
      <c r="C392" s="7">
        <v>27.2</v>
      </c>
      <c r="D392" s="9">
        <v>0.08</v>
      </c>
      <c r="E392">
        <v>1500</v>
      </c>
      <c r="F392">
        <v>80</v>
      </c>
      <c r="G392">
        <f t="shared" si="42"/>
        <v>1580</v>
      </c>
      <c r="H392">
        <v>9.81</v>
      </c>
      <c r="I392" s="10">
        <v>0</v>
      </c>
      <c r="J392" s="10">
        <v>0</v>
      </c>
      <c r="K392">
        <f t="shared" si="43"/>
        <v>126.4</v>
      </c>
      <c r="L392">
        <v>1.4999999999999999E-2</v>
      </c>
      <c r="M392">
        <f t="shared" si="44"/>
        <v>365.20543359083308</v>
      </c>
      <c r="N392">
        <v>1.204</v>
      </c>
      <c r="O392">
        <v>1.52</v>
      </c>
      <c r="P392">
        <v>2.52</v>
      </c>
      <c r="Q392">
        <f t="shared" si="45"/>
        <v>7.5555555555555554</v>
      </c>
      <c r="R392">
        <f t="shared" si="46"/>
        <v>131.63562097777776</v>
      </c>
      <c r="S392">
        <f t="shared" si="47"/>
        <v>623.24105456861082</v>
      </c>
      <c r="T392" s="11">
        <f t="shared" si="48"/>
        <v>4.7089324122961704</v>
      </c>
      <c r="U392">
        <v>0.26834999999999998</v>
      </c>
      <c r="V392">
        <f>Table5[[#This Row],[Total force ]]*Table5[[#This Row],[Tyre radius]]</f>
        <v>167.24673699348671</v>
      </c>
      <c r="W392">
        <v>8</v>
      </c>
      <c r="X392">
        <v>0.92</v>
      </c>
      <c r="Y392">
        <f>Table5[[#This Row],[Wheel torque]]/Table5[[#This Row],[Final drive ratio ]]/Table5[[#This Row],[Overall efficiency of enery conversion ]]</f>
        <v>22.723741439332432</v>
      </c>
      <c r="Z392">
        <f>(Table5[[#This Row],[Vehicle speed in m/s]]*60)/(2*3.14*Table5[[#This Row],[Tyre radius]])</f>
        <v>269.00255829344775</v>
      </c>
      <c r="AA392">
        <f>Table5[[#This Row],[Wheel speed]]*Table5[[#This Row],[Final drive ratio ]]</f>
        <v>2152.020466347582</v>
      </c>
      <c r="AB392" s="11">
        <f>(2*3.14*Table5[[#This Row],[Motor speed]]*Table5[[#This Row],[Motor torque]])/(60*1000)/Table5[[#This Row],[Overall efficiency of enery conversion ]]</f>
        <v>5.5634834738848893</v>
      </c>
      <c r="AC392">
        <v>430</v>
      </c>
      <c r="AD392" s="20">
        <f>Table5[[#This Row],[Total elapsed time]]-B391</f>
        <v>1</v>
      </c>
      <c r="AE392" s="20">
        <f>(Table5[[#This Row],[Motor power]]*1000)*Table5[[#This Row],[Acceleration delT 1 second ]]</f>
        <v>5563.4834738848895</v>
      </c>
      <c r="AF392" s="20">
        <f>Table5[[#This Row],[Etotal]]/3600</f>
        <v>1.5454120760791359</v>
      </c>
      <c r="AG392" s="21">
        <f>Table5[[#This Row],[Average energy consumption]]/96</f>
        <v>1.6098042459157667E-2</v>
      </c>
      <c r="AH392" s="20"/>
      <c r="AI392" s="20"/>
    </row>
    <row r="393" spans="2:35">
      <c r="B393" s="14">
        <v>390</v>
      </c>
      <c r="C393" s="7">
        <v>27.5</v>
      </c>
      <c r="D393" s="9">
        <v>0.11</v>
      </c>
      <c r="E393">
        <v>1500</v>
      </c>
      <c r="F393">
        <v>80</v>
      </c>
      <c r="G393">
        <f t="shared" si="42"/>
        <v>1580</v>
      </c>
      <c r="H393">
        <v>9.81</v>
      </c>
      <c r="I393" s="10">
        <v>0</v>
      </c>
      <c r="J393" s="10">
        <v>0</v>
      </c>
      <c r="K393">
        <f t="shared" si="43"/>
        <v>173.8</v>
      </c>
      <c r="L393">
        <v>1.4999999999999999E-2</v>
      </c>
      <c r="M393">
        <f t="shared" si="44"/>
        <v>365.20543359083308</v>
      </c>
      <c r="N393">
        <v>1.204</v>
      </c>
      <c r="O393">
        <v>1.52</v>
      </c>
      <c r="P393">
        <v>2.52</v>
      </c>
      <c r="Q393">
        <f t="shared" si="45"/>
        <v>7.6388888888888893</v>
      </c>
      <c r="R393">
        <f t="shared" si="46"/>
        <v>134.5553611111111</v>
      </c>
      <c r="S393">
        <f t="shared" si="47"/>
        <v>673.56079470194413</v>
      </c>
      <c r="T393" s="11">
        <f t="shared" si="48"/>
        <v>5.145256070639852</v>
      </c>
      <c r="U393">
        <v>0.26834999999999998</v>
      </c>
      <c r="V393">
        <f>Table5[[#This Row],[Total force ]]*Table5[[#This Row],[Tyre radius]]</f>
        <v>180.7500392582667</v>
      </c>
      <c r="W393">
        <v>8</v>
      </c>
      <c r="X393">
        <v>0.92</v>
      </c>
      <c r="Y393">
        <f>Table5[[#This Row],[Wheel torque]]/Table5[[#This Row],[Final drive ratio ]]/Table5[[#This Row],[Overall efficiency of enery conversion ]]</f>
        <v>24.558429247047105</v>
      </c>
      <c r="Z393">
        <f>(Table5[[#This Row],[Vehicle speed in m/s]]*60)/(2*3.14*Table5[[#This Row],[Tyre radius]])</f>
        <v>271.96949827462555</v>
      </c>
      <c r="AA393">
        <f>Table5[[#This Row],[Wheel speed]]*Table5[[#This Row],[Final drive ratio ]]</f>
        <v>2175.7559861970044</v>
      </c>
      <c r="AB393" s="11">
        <f>(2*3.14*Table5[[#This Row],[Motor speed]]*Table5[[#This Row],[Motor torque]])/(60*1000)/Table5[[#This Row],[Overall efficiency of enery conversion ]]</f>
        <v>6.0789887413041717</v>
      </c>
      <c r="AC393">
        <v>430</v>
      </c>
      <c r="AD393" s="20">
        <f>Table5[[#This Row],[Total elapsed time]]-B392</f>
        <v>1</v>
      </c>
      <c r="AE393" s="20">
        <f>(Table5[[#This Row],[Motor power]]*1000)*Table5[[#This Row],[Acceleration delT 1 second ]]</f>
        <v>6078.9887413041715</v>
      </c>
      <c r="AF393" s="20">
        <f>Table5[[#This Row],[Etotal]]/3600</f>
        <v>1.6886079836956032</v>
      </c>
      <c r="AG393" s="21">
        <f>Table5[[#This Row],[Average energy consumption]]/96</f>
        <v>1.75896664968292E-2</v>
      </c>
      <c r="AH393" s="20"/>
      <c r="AI393" s="20"/>
    </row>
    <row r="394" spans="2:35">
      <c r="B394" s="14">
        <v>391</v>
      </c>
      <c r="C394" s="7">
        <v>28</v>
      </c>
      <c r="D394" s="9">
        <v>0.18</v>
      </c>
      <c r="E394">
        <v>1500</v>
      </c>
      <c r="F394">
        <v>80</v>
      </c>
      <c r="G394">
        <f t="shared" si="42"/>
        <v>1580</v>
      </c>
      <c r="H394">
        <v>9.81</v>
      </c>
      <c r="I394" s="10">
        <v>0</v>
      </c>
      <c r="J394" s="10">
        <v>0</v>
      </c>
      <c r="K394">
        <f t="shared" si="43"/>
        <v>284.39999999999998</v>
      </c>
      <c r="L394">
        <v>1.4999999999999999E-2</v>
      </c>
      <c r="M394">
        <f t="shared" si="44"/>
        <v>365.20543359083308</v>
      </c>
      <c r="N394">
        <v>1.204</v>
      </c>
      <c r="O394">
        <v>1.52</v>
      </c>
      <c r="P394">
        <v>2.52</v>
      </c>
      <c r="Q394">
        <f t="shared" si="45"/>
        <v>7.7777777777777786</v>
      </c>
      <c r="R394">
        <f t="shared" si="46"/>
        <v>139.49276444444448</v>
      </c>
      <c r="S394">
        <f t="shared" si="47"/>
        <v>789.09819803527751</v>
      </c>
      <c r="T394" s="11">
        <f t="shared" si="48"/>
        <v>6.1374304291632695</v>
      </c>
      <c r="U394">
        <v>0.26834999999999998</v>
      </c>
      <c r="V394">
        <f>Table5[[#This Row],[Total force ]]*Table5[[#This Row],[Tyre radius]]</f>
        <v>211.7545014427667</v>
      </c>
      <c r="W394">
        <v>8</v>
      </c>
      <c r="X394">
        <v>0.92</v>
      </c>
      <c r="Y394">
        <f>Table5[[#This Row],[Wheel torque]]/Table5[[#This Row],[Final drive ratio ]]/Table5[[#This Row],[Overall efficiency of enery conversion ]]</f>
        <v>28.770992043854168</v>
      </c>
      <c r="Z394">
        <f>(Table5[[#This Row],[Vehicle speed in m/s]]*60)/(2*3.14*Table5[[#This Row],[Tyre radius]])</f>
        <v>276.91439824325511</v>
      </c>
      <c r="AA394">
        <f>Table5[[#This Row],[Wheel speed]]*Table5[[#This Row],[Final drive ratio ]]</f>
        <v>2215.3151859460409</v>
      </c>
      <c r="AB394" s="11">
        <f>(2*3.14*Table5[[#This Row],[Motor speed]]*Table5[[#This Row],[Motor torque]])/(60*1000)/Table5[[#This Row],[Overall efficiency of enery conversion ]]</f>
        <v>7.2512174257600064</v>
      </c>
      <c r="AC394">
        <v>430</v>
      </c>
      <c r="AD394" s="20">
        <f>Table5[[#This Row],[Total elapsed time]]-B393</f>
        <v>1</v>
      </c>
      <c r="AE394" s="20">
        <f>(Table5[[#This Row],[Motor power]]*1000)*Table5[[#This Row],[Acceleration delT 1 second ]]</f>
        <v>7251.2174257600063</v>
      </c>
      <c r="AF394" s="20">
        <f>Table5[[#This Row],[Etotal]]/3600</f>
        <v>2.0142270627111127</v>
      </c>
      <c r="AG394" s="21">
        <f>Table5[[#This Row],[Average energy consumption]]/96</f>
        <v>2.0981531903240758E-2</v>
      </c>
      <c r="AH394" s="20"/>
      <c r="AI394" s="20"/>
    </row>
    <row r="395" spans="2:35">
      <c r="B395" s="14">
        <v>392</v>
      </c>
      <c r="C395" s="7">
        <v>28.8</v>
      </c>
      <c r="D395" s="9">
        <v>0.26</v>
      </c>
      <c r="E395">
        <v>1500</v>
      </c>
      <c r="F395">
        <v>80</v>
      </c>
      <c r="G395">
        <f t="shared" si="42"/>
        <v>1580</v>
      </c>
      <c r="H395">
        <v>9.81</v>
      </c>
      <c r="I395" s="10">
        <v>0</v>
      </c>
      <c r="J395" s="10">
        <v>0</v>
      </c>
      <c r="K395">
        <f t="shared" si="43"/>
        <v>410.8</v>
      </c>
      <c r="L395">
        <v>1.4999999999999999E-2</v>
      </c>
      <c r="M395">
        <f t="shared" si="44"/>
        <v>365.20543359083308</v>
      </c>
      <c r="N395">
        <v>1.204</v>
      </c>
      <c r="O395">
        <v>1.52</v>
      </c>
      <c r="P395">
        <v>2.52</v>
      </c>
      <c r="Q395">
        <f t="shared" si="45"/>
        <v>8</v>
      </c>
      <c r="R395">
        <f t="shared" si="46"/>
        <v>147.57765119999999</v>
      </c>
      <c r="S395">
        <f t="shared" si="47"/>
        <v>923.58308479083303</v>
      </c>
      <c r="T395" s="11">
        <f t="shared" si="48"/>
        <v>7.3886646783266645</v>
      </c>
      <c r="U395">
        <v>0.26834999999999998</v>
      </c>
      <c r="V395">
        <f>Table5[[#This Row],[Total force ]]*Table5[[#This Row],[Tyre radius]]</f>
        <v>247.84352080362001</v>
      </c>
      <c r="W395">
        <v>8</v>
      </c>
      <c r="X395">
        <v>0.92</v>
      </c>
      <c r="Y395">
        <f>Table5[[#This Row],[Wheel torque]]/Table5[[#This Row],[Final drive ratio ]]/Table5[[#This Row],[Overall efficiency of enery conversion ]]</f>
        <v>33.674391413535325</v>
      </c>
      <c r="Z395">
        <f>(Table5[[#This Row],[Vehicle speed in m/s]]*60)/(2*3.14*Table5[[#This Row],[Tyre radius]])</f>
        <v>284.82623819306235</v>
      </c>
      <c r="AA395">
        <f>Table5[[#This Row],[Wheel speed]]*Table5[[#This Row],[Final drive ratio ]]</f>
        <v>2278.6099055444988</v>
      </c>
      <c r="AB395" s="11">
        <f>(2*3.14*Table5[[#This Row],[Motor speed]]*Table5[[#This Row],[Motor torque]])/(60*1000)/Table5[[#This Row],[Overall efficiency of enery conversion ]]</f>
        <v>8.7295187598377399</v>
      </c>
      <c r="AC395">
        <v>430</v>
      </c>
      <c r="AD395" s="20">
        <f>Table5[[#This Row],[Total elapsed time]]-B394</f>
        <v>1</v>
      </c>
      <c r="AE395" s="20">
        <f>(Table5[[#This Row],[Motor power]]*1000)*Table5[[#This Row],[Acceleration delT 1 second ]]</f>
        <v>8729.5187598377397</v>
      </c>
      <c r="AF395" s="20">
        <f>Table5[[#This Row],[Etotal]]/3600</f>
        <v>2.42486632217715</v>
      </c>
      <c r="AG395" s="21">
        <f>Table5[[#This Row],[Average energy consumption]]/96</f>
        <v>2.5259024189345312E-2</v>
      </c>
      <c r="AH395" s="20"/>
      <c r="AI395" s="20"/>
    </row>
    <row r="396" spans="2:35">
      <c r="B396" s="14">
        <v>393</v>
      </c>
      <c r="C396" s="7">
        <v>29.9</v>
      </c>
      <c r="D396" s="9">
        <v>0.31</v>
      </c>
      <c r="E396">
        <v>1500</v>
      </c>
      <c r="F396">
        <v>80</v>
      </c>
      <c r="G396">
        <f t="shared" si="42"/>
        <v>1580</v>
      </c>
      <c r="H396">
        <v>9.81</v>
      </c>
      <c r="I396" s="10">
        <v>0</v>
      </c>
      <c r="J396" s="10">
        <v>0</v>
      </c>
      <c r="K396">
        <f t="shared" si="43"/>
        <v>489.8</v>
      </c>
      <c r="L396">
        <v>1.4999999999999999E-2</v>
      </c>
      <c r="M396">
        <f t="shared" si="44"/>
        <v>365.20543359083308</v>
      </c>
      <c r="N396">
        <v>1.204</v>
      </c>
      <c r="O396">
        <v>1.52</v>
      </c>
      <c r="P396">
        <v>2.52</v>
      </c>
      <c r="Q396">
        <f t="shared" si="45"/>
        <v>8.3055555555555554</v>
      </c>
      <c r="R396">
        <f t="shared" si="46"/>
        <v>159.06623257777778</v>
      </c>
      <c r="S396">
        <f t="shared" si="47"/>
        <v>1014.0716661686108</v>
      </c>
      <c r="T396" s="11">
        <f t="shared" si="48"/>
        <v>8.422428560678183</v>
      </c>
      <c r="U396">
        <v>0.26834999999999998</v>
      </c>
      <c r="V396">
        <f>Table5[[#This Row],[Total force ]]*Table5[[#This Row],[Tyre radius]]</f>
        <v>272.1261316163467</v>
      </c>
      <c r="W396">
        <v>8</v>
      </c>
      <c r="X396">
        <v>0.92</v>
      </c>
      <c r="Y396">
        <f>Table5[[#This Row],[Wheel torque]]/Table5[[#This Row],[Final drive ratio ]]/Table5[[#This Row],[Overall efficiency of enery conversion ]]</f>
        <v>36.973659187003626</v>
      </c>
      <c r="Z396">
        <f>(Table5[[#This Row],[Vehicle speed in m/s]]*60)/(2*3.14*Table5[[#This Row],[Tyre radius]])</f>
        <v>295.70501812404734</v>
      </c>
      <c r="AA396">
        <f>Table5[[#This Row],[Wheel speed]]*Table5[[#This Row],[Final drive ratio ]]</f>
        <v>2365.6401449923787</v>
      </c>
      <c r="AB396" s="11">
        <f>(2*3.14*Table5[[#This Row],[Motor speed]]*Table5[[#This Row],[Motor torque]])/(60*1000)/Table5[[#This Row],[Overall efficiency of enery conversion ]]</f>
        <v>9.9508844053381189</v>
      </c>
      <c r="AC396">
        <v>430</v>
      </c>
      <c r="AD396" s="20">
        <f>Table5[[#This Row],[Total elapsed time]]-B395</f>
        <v>1</v>
      </c>
      <c r="AE396" s="20">
        <f>(Table5[[#This Row],[Motor power]]*1000)*Table5[[#This Row],[Acceleration delT 1 second ]]</f>
        <v>9950.8844053381181</v>
      </c>
      <c r="AF396" s="20">
        <f>Table5[[#This Row],[Etotal]]/3600</f>
        <v>2.764134557038366</v>
      </c>
      <c r="AG396" s="21">
        <f>Table5[[#This Row],[Average energy consumption]]/96</f>
        <v>2.8793068302482978E-2</v>
      </c>
      <c r="AH396" s="20"/>
      <c r="AI396" s="20"/>
    </row>
    <row r="397" spans="2:35">
      <c r="B397" s="14">
        <v>394</v>
      </c>
      <c r="C397" s="7">
        <v>31</v>
      </c>
      <c r="D397" s="9">
        <v>0.28000000000000003</v>
      </c>
      <c r="E397">
        <v>1500</v>
      </c>
      <c r="F397">
        <v>80</v>
      </c>
      <c r="G397">
        <f t="shared" si="42"/>
        <v>1580</v>
      </c>
      <c r="H397">
        <v>9.81</v>
      </c>
      <c r="I397" s="10">
        <v>0</v>
      </c>
      <c r="J397" s="10">
        <v>0</v>
      </c>
      <c r="K397">
        <f t="shared" si="43"/>
        <v>442.40000000000003</v>
      </c>
      <c r="L397">
        <v>1.4999999999999999E-2</v>
      </c>
      <c r="M397">
        <f t="shared" si="44"/>
        <v>365.20543359083308</v>
      </c>
      <c r="N397">
        <v>1.204</v>
      </c>
      <c r="O397">
        <v>1.52</v>
      </c>
      <c r="P397">
        <v>2.52</v>
      </c>
      <c r="Q397">
        <f t="shared" si="45"/>
        <v>8.6111111111111107</v>
      </c>
      <c r="R397">
        <f t="shared" si="46"/>
        <v>170.98539111111111</v>
      </c>
      <c r="S397">
        <f t="shared" si="47"/>
        <v>978.59082470194426</v>
      </c>
      <c r="T397" s="11">
        <f t="shared" si="48"/>
        <v>8.4267543238222977</v>
      </c>
      <c r="U397">
        <v>0.26834999999999998</v>
      </c>
      <c r="V397">
        <f>Table5[[#This Row],[Total force ]]*Table5[[#This Row],[Tyre radius]]</f>
        <v>262.60484780876669</v>
      </c>
      <c r="W397">
        <v>8</v>
      </c>
      <c r="X397">
        <v>0.92</v>
      </c>
      <c r="Y397">
        <f>Table5[[#This Row],[Wheel torque]]/Table5[[#This Row],[Final drive ratio ]]/Table5[[#This Row],[Overall efficiency of enery conversion ]]</f>
        <v>35.680006495756345</v>
      </c>
      <c r="Z397">
        <f>(Table5[[#This Row],[Vehicle speed in m/s]]*60)/(2*3.14*Table5[[#This Row],[Tyre radius]])</f>
        <v>306.58379805503233</v>
      </c>
      <c r="AA397">
        <f>Table5[[#This Row],[Wheel speed]]*Table5[[#This Row],[Final drive ratio ]]</f>
        <v>2452.6703844402587</v>
      </c>
      <c r="AB397" s="11">
        <f>(2*3.14*Table5[[#This Row],[Motor speed]]*Table5[[#This Row],[Motor torque]])/(60*1000)/Table5[[#This Row],[Overall efficiency of enery conversion ]]</f>
        <v>9.9559951841000647</v>
      </c>
      <c r="AC397">
        <v>430</v>
      </c>
      <c r="AD397" s="20">
        <f>Table5[[#This Row],[Total elapsed time]]-B396</f>
        <v>1</v>
      </c>
      <c r="AE397" s="20">
        <f>(Table5[[#This Row],[Motor power]]*1000)*Table5[[#This Row],[Acceleration delT 1 second ]]</f>
        <v>9955.9951841000639</v>
      </c>
      <c r="AF397" s="20">
        <f>Table5[[#This Row],[Etotal]]/3600</f>
        <v>2.7655542178055734</v>
      </c>
      <c r="AG397" s="21">
        <f>Table5[[#This Row],[Average energy consumption]]/96</f>
        <v>2.8807856435474722E-2</v>
      </c>
      <c r="AH397" s="20"/>
      <c r="AI397" s="20"/>
    </row>
    <row r="398" spans="2:35">
      <c r="B398" s="14">
        <v>395</v>
      </c>
      <c r="C398" s="7">
        <v>31.9</v>
      </c>
      <c r="D398" s="9">
        <v>0.21</v>
      </c>
      <c r="E398">
        <v>1500</v>
      </c>
      <c r="F398">
        <v>80</v>
      </c>
      <c r="G398">
        <f t="shared" si="42"/>
        <v>1580</v>
      </c>
      <c r="H398">
        <v>9.81</v>
      </c>
      <c r="I398" s="10">
        <v>0</v>
      </c>
      <c r="J398" s="10">
        <v>0</v>
      </c>
      <c r="K398">
        <f t="shared" si="43"/>
        <v>331.8</v>
      </c>
      <c r="L398">
        <v>1.4999999999999999E-2</v>
      </c>
      <c r="M398">
        <f t="shared" si="44"/>
        <v>365.20543359083308</v>
      </c>
      <c r="N398">
        <v>1.204</v>
      </c>
      <c r="O398">
        <v>1.52</v>
      </c>
      <c r="P398">
        <v>2.52</v>
      </c>
      <c r="Q398">
        <f t="shared" si="45"/>
        <v>8.8611111111111107</v>
      </c>
      <c r="R398">
        <f t="shared" si="46"/>
        <v>181.0576939111111</v>
      </c>
      <c r="S398">
        <f t="shared" si="47"/>
        <v>878.06312750194411</v>
      </c>
      <c r="T398" s="11">
        <f t="shared" si="48"/>
        <v>7.7806149353644489</v>
      </c>
      <c r="U398">
        <v>0.26834999999999998</v>
      </c>
      <c r="V398">
        <f>Table5[[#This Row],[Total force ]]*Table5[[#This Row],[Tyre radius]]</f>
        <v>235.62824026514667</v>
      </c>
      <c r="W398">
        <v>8</v>
      </c>
      <c r="X398">
        <v>0.92</v>
      </c>
      <c r="Y398">
        <f>Table5[[#This Row],[Wheel torque]]/Table5[[#This Row],[Final drive ratio ]]/Table5[[#This Row],[Overall efficiency of enery conversion ]]</f>
        <v>32.014706557764491</v>
      </c>
      <c r="Z398">
        <f>(Table5[[#This Row],[Vehicle speed in m/s]]*60)/(2*3.14*Table5[[#This Row],[Tyre radius]])</f>
        <v>315.48461799856557</v>
      </c>
      <c r="AA398">
        <f>Table5[[#This Row],[Wheel speed]]*Table5[[#This Row],[Final drive ratio ]]</f>
        <v>2523.8769439885245</v>
      </c>
      <c r="AB398" s="11">
        <f>(2*3.14*Table5[[#This Row],[Motor speed]]*Table5[[#This Row],[Motor torque]])/(60*1000)/Table5[[#This Row],[Overall efficiency of enery conversion ]]</f>
        <v>9.1925979860165956</v>
      </c>
      <c r="AC398">
        <v>430</v>
      </c>
      <c r="AD398" s="20">
        <f>Table5[[#This Row],[Total elapsed time]]-B397</f>
        <v>1</v>
      </c>
      <c r="AE398" s="20">
        <f>(Table5[[#This Row],[Motor power]]*1000)*Table5[[#This Row],[Acceleration delT 1 second ]]</f>
        <v>9192.5979860165953</v>
      </c>
      <c r="AF398" s="20">
        <f>Table5[[#This Row],[Etotal]]/3600</f>
        <v>2.5534994405601652</v>
      </c>
      <c r="AG398" s="21">
        <f>Table5[[#This Row],[Average energy consumption]]/96</f>
        <v>2.6598952505835053E-2</v>
      </c>
      <c r="AH398" s="20"/>
      <c r="AI398" s="20"/>
    </row>
    <row r="399" spans="2:35">
      <c r="B399" s="14">
        <v>396</v>
      </c>
      <c r="C399" s="7">
        <v>32.5</v>
      </c>
      <c r="D399" s="9">
        <v>0.1</v>
      </c>
      <c r="E399">
        <v>1500</v>
      </c>
      <c r="F399">
        <v>80</v>
      </c>
      <c r="G399">
        <f t="shared" si="42"/>
        <v>1580</v>
      </c>
      <c r="H399">
        <v>9.81</v>
      </c>
      <c r="I399" s="10">
        <v>0</v>
      </c>
      <c r="J399" s="10">
        <v>0</v>
      </c>
      <c r="K399">
        <f t="shared" si="43"/>
        <v>158</v>
      </c>
      <c r="L399">
        <v>1.4999999999999999E-2</v>
      </c>
      <c r="M399">
        <f t="shared" si="44"/>
        <v>365.20543359083308</v>
      </c>
      <c r="N399">
        <v>1.204</v>
      </c>
      <c r="O399">
        <v>1.52</v>
      </c>
      <c r="P399">
        <v>2.52</v>
      </c>
      <c r="Q399">
        <f t="shared" si="45"/>
        <v>9.0277777777777786</v>
      </c>
      <c r="R399">
        <f t="shared" si="46"/>
        <v>187.93269444444448</v>
      </c>
      <c r="S399">
        <f t="shared" si="47"/>
        <v>711.13812803527753</v>
      </c>
      <c r="T399" s="11">
        <f t="shared" si="48"/>
        <v>6.4199969892073669</v>
      </c>
      <c r="U399">
        <v>0.26834999999999998</v>
      </c>
      <c r="V399">
        <f>Table5[[#This Row],[Total force ]]*Table5[[#This Row],[Tyre radius]]</f>
        <v>190.8339166582667</v>
      </c>
      <c r="W399">
        <v>8</v>
      </c>
      <c r="X399">
        <v>0.92</v>
      </c>
      <c r="Y399">
        <f>Table5[[#This Row],[Wheel torque]]/Table5[[#This Row],[Final drive ratio ]]/Table5[[#This Row],[Overall efficiency of enery conversion ]]</f>
        <v>25.928521285090582</v>
      </c>
      <c r="Z399">
        <f>(Table5[[#This Row],[Vehicle speed in m/s]]*60)/(2*3.14*Table5[[#This Row],[Tyre radius]])</f>
        <v>321.41849796092112</v>
      </c>
      <c r="AA399">
        <f>Table5[[#This Row],[Wheel speed]]*Table5[[#This Row],[Final drive ratio ]]</f>
        <v>2571.3479836873689</v>
      </c>
      <c r="AB399" s="11">
        <f>(2*3.14*Table5[[#This Row],[Motor speed]]*Table5[[#This Row],[Motor torque]])/(60*1000)/Table5[[#This Row],[Overall efficiency of enery conversion ]]</f>
        <v>7.5850626053962271</v>
      </c>
      <c r="AC399">
        <v>430</v>
      </c>
      <c r="AD399" s="20">
        <f>Table5[[#This Row],[Total elapsed time]]-B398</f>
        <v>1</v>
      </c>
      <c r="AE399" s="20">
        <f>(Table5[[#This Row],[Motor power]]*1000)*Table5[[#This Row],[Acceleration delT 1 second ]]</f>
        <v>7585.0626053962269</v>
      </c>
      <c r="AF399" s="20">
        <f>Table5[[#This Row],[Etotal]]/3600</f>
        <v>2.1069618348322852</v>
      </c>
      <c r="AG399" s="21">
        <f>Table5[[#This Row],[Average energy consumption]]/96</f>
        <v>2.1947519112836305E-2</v>
      </c>
      <c r="AH399" s="20"/>
      <c r="AI399" s="20"/>
    </row>
    <row r="400" spans="2:35">
      <c r="B400" s="14">
        <v>397</v>
      </c>
      <c r="C400" s="7">
        <v>32.6</v>
      </c>
      <c r="D400" s="9">
        <v>-0.01</v>
      </c>
      <c r="E400">
        <v>1500</v>
      </c>
      <c r="F400">
        <v>80</v>
      </c>
      <c r="G400">
        <f t="shared" si="42"/>
        <v>1580</v>
      </c>
      <c r="H400">
        <v>9.81</v>
      </c>
      <c r="I400" s="10">
        <v>0</v>
      </c>
      <c r="J400" s="10">
        <v>0</v>
      </c>
      <c r="K400">
        <f t="shared" si="43"/>
        <v>-15.8</v>
      </c>
      <c r="L400">
        <v>1.4999999999999999E-2</v>
      </c>
      <c r="M400">
        <f t="shared" si="44"/>
        <v>365.20543359083308</v>
      </c>
      <c r="N400">
        <v>1.204</v>
      </c>
      <c r="O400">
        <v>1.52</v>
      </c>
      <c r="P400">
        <v>2.52</v>
      </c>
      <c r="Q400">
        <f t="shared" si="45"/>
        <v>9.0555555555555571</v>
      </c>
      <c r="R400">
        <f t="shared" si="46"/>
        <v>189.09098257777785</v>
      </c>
      <c r="S400">
        <f t="shared" si="47"/>
        <v>538.49641616861095</v>
      </c>
      <c r="T400" s="11">
        <f t="shared" si="48"/>
        <v>4.8763842130824226</v>
      </c>
      <c r="U400">
        <v>0.26834999999999998</v>
      </c>
      <c r="V400">
        <f>Table5[[#This Row],[Total force ]]*Table5[[#This Row],[Tyre radius]]</f>
        <v>144.50551327884673</v>
      </c>
      <c r="W400">
        <v>8</v>
      </c>
      <c r="X400">
        <v>0.92</v>
      </c>
      <c r="Y400">
        <f>Table5[[#This Row],[Wheel torque]]/Table5[[#This Row],[Final drive ratio ]]/Table5[[#This Row],[Overall efficiency of enery conversion ]]</f>
        <v>19.633901260712872</v>
      </c>
      <c r="Z400">
        <f>(Table5[[#This Row],[Vehicle speed in m/s]]*60)/(2*3.14*Table5[[#This Row],[Tyre radius]])</f>
        <v>322.40747795464705</v>
      </c>
      <c r="AA400">
        <f>Table5[[#This Row],[Wheel speed]]*Table5[[#This Row],[Final drive ratio ]]</f>
        <v>2579.2598236371764</v>
      </c>
      <c r="AB400" s="11">
        <f>(2*3.14*Table5[[#This Row],[Motor speed]]*Table5[[#This Row],[Motor torque]])/(60*1000)/Table5[[#This Row],[Overall efficiency of enery conversion ]]</f>
        <v>5.7613235031692138</v>
      </c>
      <c r="AC400">
        <v>430</v>
      </c>
      <c r="AD400" s="20">
        <f>Table5[[#This Row],[Total elapsed time]]-B399</f>
        <v>1</v>
      </c>
      <c r="AE400" s="20">
        <f>(Table5[[#This Row],[Motor power]]*1000)*Table5[[#This Row],[Acceleration delT 1 second ]]</f>
        <v>5761.3235031692138</v>
      </c>
      <c r="AF400" s="20">
        <f>Table5[[#This Row],[Etotal]]/3600</f>
        <v>1.6003676397692261</v>
      </c>
      <c r="AG400" s="21">
        <f>Table5[[#This Row],[Average energy consumption]]/96</f>
        <v>1.6670496247596107E-2</v>
      </c>
      <c r="AH400" s="20"/>
      <c r="AI400" s="20"/>
    </row>
    <row r="401" spans="2:35">
      <c r="B401" s="14">
        <v>398</v>
      </c>
      <c r="C401" s="7">
        <v>32.4</v>
      </c>
      <c r="D401" s="9">
        <v>-0.08</v>
      </c>
      <c r="E401">
        <v>1500</v>
      </c>
      <c r="F401">
        <v>80</v>
      </c>
      <c r="G401">
        <f t="shared" si="42"/>
        <v>1580</v>
      </c>
      <c r="H401">
        <v>9.81</v>
      </c>
      <c r="I401" s="10">
        <v>0</v>
      </c>
      <c r="J401" s="10">
        <v>0</v>
      </c>
      <c r="K401">
        <f t="shared" si="43"/>
        <v>-126.4</v>
      </c>
      <c r="L401">
        <v>1.4999999999999999E-2</v>
      </c>
      <c r="M401">
        <f t="shared" si="44"/>
        <v>365.20543359083308</v>
      </c>
      <c r="N401">
        <v>1.204</v>
      </c>
      <c r="O401">
        <v>1.52</v>
      </c>
      <c r="P401">
        <v>2.52</v>
      </c>
      <c r="Q401">
        <f t="shared" si="45"/>
        <v>9</v>
      </c>
      <c r="R401">
        <f t="shared" si="46"/>
        <v>186.77796479999998</v>
      </c>
      <c r="S401">
        <f t="shared" si="47"/>
        <v>425.58339839083305</v>
      </c>
      <c r="T401" s="11">
        <f t="shared" si="48"/>
        <v>3.8302505855174975</v>
      </c>
      <c r="U401">
        <v>0.26834999999999998</v>
      </c>
      <c r="V401">
        <f>Table5[[#This Row],[Total force ]]*Table5[[#This Row],[Tyre radius]]</f>
        <v>114.20530495818004</v>
      </c>
      <c r="W401">
        <v>8</v>
      </c>
      <c r="X401">
        <v>0.92</v>
      </c>
      <c r="Y401">
        <f>Table5[[#This Row],[Wheel torque]]/Table5[[#This Row],[Final drive ratio ]]/Table5[[#This Row],[Overall efficiency of enery conversion ]]</f>
        <v>15.517025130187504</v>
      </c>
      <c r="Z401">
        <f>(Table5[[#This Row],[Vehicle speed in m/s]]*60)/(2*3.14*Table5[[#This Row],[Tyre radius]])</f>
        <v>320.42951796719512</v>
      </c>
      <c r="AA401">
        <f>Table5[[#This Row],[Wheel speed]]*Table5[[#This Row],[Final drive ratio ]]</f>
        <v>2563.436143737561</v>
      </c>
      <c r="AB401" s="11">
        <f>(2*3.14*Table5[[#This Row],[Motor speed]]*Table5[[#This Row],[Motor torque]])/(60*1000)/Table5[[#This Row],[Overall efficiency of enery conversion ]]</f>
        <v>4.5253433193732233</v>
      </c>
      <c r="AC401">
        <v>430</v>
      </c>
      <c r="AD401" s="20">
        <f>Table5[[#This Row],[Total elapsed time]]-B400</f>
        <v>1</v>
      </c>
      <c r="AE401" s="20">
        <f>(Table5[[#This Row],[Motor power]]*1000)*Table5[[#This Row],[Acceleration delT 1 second ]]</f>
        <v>4525.3433193732235</v>
      </c>
      <c r="AF401" s="20">
        <f>Table5[[#This Row],[Etotal]]/3600</f>
        <v>1.2570398109370065</v>
      </c>
      <c r="AG401" s="21">
        <f>Table5[[#This Row],[Average energy consumption]]/96</f>
        <v>1.3094164697260484E-2</v>
      </c>
      <c r="AH401" s="20"/>
      <c r="AI401" s="20"/>
    </row>
    <row r="402" spans="2:35">
      <c r="B402" s="14">
        <v>399</v>
      </c>
      <c r="C402" s="7">
        <v>32</v>
      </c>
      <c r="D402" s="9">
        <v>-0.15</v>
      </c>
      <c r="E402">
        <v>1500</v>
      </c>
      <c r="F402">
        <v>80</v>
      </c>
      <c r="G402">
        <f t="shared" si="42"/>
        <v>1580</v>
      </c>
      <c r="H402">
        <v>9.81</v>
      </c>
      <c r="I402" s="10">
        <v>0</v>
      </c>
      <c r="J402" s="10">
        <v>0</v>
      </c>
      <c r="K402">
        <f t="shared" si="43"/>
        <v>-237</v>
      </c>
      <c r="L402">
        <v>1.4999999999999999E-2</v>
      </c>
      <c r="M402">
        <f t="shared" si="44"/>
        <v>365.20543359083308</v>
      </c>
      <c r="N402">
        <v>1.204</v>
      </c>
      <c r="O402">
        <v>1.52</v>
      </c>
      <c r="P402">
        <v>2.52</v>
      </c>
      <c r="Q402">
        <f t="shared" si="45"/>
        <v>8.8888888888888893</v>
      </c>
      <c r="R402">
        <f t="shared" si="46"/>
        <v>182.19463111111111</v>
      </c>
      <c r="S402">
        <f t="shared" si="47"/>
        <v>310.40006470194419</v>
      </c>
      <c r="T402" s="11">
        <f t="shared" si="48"/>
        <v>2.7591116862395038</v>
      </c>
      <c r="U402">
        <v>0.26834999999999998</v>
      </c>
      <c r="V402">
        <f>Table5[[#This Row],[Total force ]]*Table5[[#This Row],[Tyre radius]]</f>
        <v>83.295857362766711</v>
      </c>
      <c r="W402">
        <v>8</v>
      </c>
      <c r="X402">
        <v>0.92</v>
      </c>
      <c r="Y402">
        <f>Table5[[#This Row],[Wheel torque]]/Table5[[#This Row],[Final drive ratio ]]/Table5[[#This Row],[Overall efficiency of enery conversion ]]</f>
        <v>11.317371924288954</v>
      </c>
      <c r="Z402">
        <f>(Table5[[#This Row],[Vehicle speed in m/s]]*60)/(2*3.14*Table5[[#This Row],[Tyre radius]])</f>
        <v>316.4735979922915</v>
      </c>
      <c r="AA402">
        <f>Table5[[#This Row],[Wheel speed]]*Table5[[#This Row],[Final drive ratio ]]</f>
        <v>2531.788783938332</v>
      </c>
      <c r="AB402" s="11">
        <f>(2*3.14*Table5[[#This Row],[Motor speed]]*Table5[[#This Row],[Motor torque]])/(60*1000)/Table5[[#This Row],[Overall efficiency of enery conversion ]]</f>
        <v>3.2598200451789969</v>
      </c>
      <c r="AC402">
        <v>430</v>
      </c>
      <c r="AD402" s="20">
        <f>Table5[[#This Row],[Total elapsed time]]-B401</f>
        <v>1</v>
      </c>
      <c r="AE402" s="20">
        <f>(Table5[[#This Row],[Motor power]]*1000)*Table5[[#This Row],[Acceleration delT 1 second ]]</f>
        <v>3259.8200451789971</v>
      </c>
      <c r="AF402" s="20">
        <f>Table5[[#This Row],[Etotal]]/3600</f>
        <v>0.90550556810527694</v>
      </c>
      <c r="AG402" s="21">
        <f>Table5[[#This Row],[Average energy consumption]]/96</f>
        <v>9.4323496677633008E-3</v>
      </c>
      <c r="AH402" s="20"/>
      <c r="AI402" s="20"/>
    </row>
    <row r="403" spans="2:35">
      <c r="B403" s="14">
        <v>400</v>
      </c>
      <c r="C403" s="7">
        <v>31.3</v>
      </c>
      <c r="D403" s="9">
        <v>-0.24</v>
      </c>
      <c r="E403">
        <v>1500</v>
      </c>
      <c r="F403">
        <v>80</v>
      </c>
      <c r="G403">
        <f t="shared" si="42"/>
        <v>1580</v>
      </c>
      <c r="H403">
        <v>9.81</v>
      </c>
      <c r="I403" s="10">
        <v>0</v>
      </c>
      <c r="J403" s="10">
        <v>0</v>
      </c>
      <c r="K403">
        <f t="shared" si="43"/>
        <v>-379.2</v>
      </c>
      <c r="L403">
        <v>1.4999999999999999E-2</v>
      </c>
      <c r="M403">
        <f t="shared" si="44"/>
        <v>365.20543359083308</v>
      </c>
      <c r="N403">
        <v>1.204</v>
      </c>
      <c r="O403">
        <v>1.52</v>
      </c>
      <c r="P403">
        <v>2.52</v>
      </c>
      <c r="Q403">
        <f t="shared" si="45"/>
        <v>8.6944444444444446</v>
      </c>
      <c r="R403">
        <f t="shared" si="46"/>
        <v>174.31079897777778</v>
      </c>
      <c r="S403">
        <f t="shared" si="47"/>
        <v>160.31623256861081</v>
      </c>
      <c r="T403" s="11">
        <f t="shared" si="48"/>
        <v>1.3938605776104218</v>
      </c>
      <c r="U403">
        <v>0.26834999999999998</v>
      </c>
      <c r="V403">
        <f>Table5[[#This Row],[Total force ]]*Table5[[#This Row],[Tyre radius]]</f>
        <v>43.020861009786707</v>
      </c>
      <c r="W403">
        <v>8</v>
      </c>
      <c r="X403">
        <v>0.92</v>
      </c>
      <c r="Y403">
        <f>Table5[[#This Row],[Wheel torque]]/Table5[[#This Row],[Final drive ratio ]]/Table5[[#This Row],[Overall efficiency of enery conversion ]]</f>
        <v>5.8452256806775411</v>
      </c>
      <c r="Z403">
        <f>(Table5[[#This Row],[Vehicle speed in m/s]]*60)/(2*3.14*Table5[[#This Row],[Tyre radius]])</f>
        <v>309.55073803621008</v>
      </c>
      <c r="AA403">
        <f>Table5[[#This Row],[Wheel speed]]*Table5[[#This Row],[Final drive ratio ]]</f>
        <v>2476.4059042896806</v>
      </c>
      <c r="AB403" s="11">
        <f>(2*3.14*Table5[[#This Row],[Motor speed]]*Table5[[#This Row],[Motor torque]])/(60*1000)/Table5[[#This Row],[Overall efficiency of enery conversion ]]</f>
        <v>1.6468107013355637</v>
      </c>
      <c r="AC403">
        <v>430</v>
      </c>
      <c r="AD403" s="20">
        <f>Table5[[#This Row],[Total elapsed time]]-B402</f>
        <v>1</v>
      </c>
      <c r="AE403" s="20">
        <f>(Table5[[#This Row],[Motor power]]*1000)*Table5[[#This Row],[Acceleration delT 1 second ]]</f>
        <v>1646.8107013355636</v>
      </c>
      <c r="AF403" s="20">
        <f>Table5[[#This Row],[Etotal]]/3600</f>
        <v>0.45744741703765657</v>
      </c>
      <c r="AG403" s="21">
        <f>Table5[[#This Row],[Average energy consumption]]/96</f>
        <v>4.7650772608089226E-3</v>
      </c>
      <c r="AH403" s="20"/>
      <c r="AI403" s="20"/>
    </row>
    <row r="404" spans="2:35">
      <c r="B404" s="14">
        <v>401</v>
      </c>
      <c r="C404" s="7">
        <v>30.3</v>
      </c>
      <c r="D404" s="9">
        <v>-0.39</v>
      </c>
      <c r="E404">
        <v>1500</v>
      </c>
      <c r="F404">
        <v>80</v>
      </c>
      <c r="G404">
        <f t="shared" si="42"/>
        <v>1580</v>
      </c>
      <c r="H404">
        <v>9.81</v>
      </c>
      <c r="I404" s="10">
        <v>0</v>
      </c>
      <c r="J404" s="10">
        <v>0</v>
      </c>
      <c r="K404">
        <f t="shared" si="43"/>
        <v>-616.20000000000005</v>
      </c>
      <c r="L404">
        <v>1.4999999999999999E-2</v>
      </c>
      <c r="M404">
        <f t="shared" si="44"/>
        <v>365.20543359083308</v>
      </c>
      <c r="N404">
        <v>1.204</v>
      </c>
      <c r="O404">
        <v>1.52</v>
      </c>
      <c r="P404">
        <v>2.52</v>
      </c>
      <c r="Q404">
        <f t="shared" si="45"/>
        <v>8.4166666666666679</v>
      </c>
      <c r="R404">
        <f t="shared" si="46"/>
        <v>163.35065320000004</v>
      </c>
      <c r="S404">
        <f t="shared" si="47"/>
        <v>-87.643913209166953</v>
      </c>
      <c r="T404" s="11">
        <f t="shared" si="48"/>
        <v>-0.73766960284382199</v>
      </c>
      <c r="U404">
        <v>0.26834999999999998</v>
      </c>
      <c r="V404">
        <f>Table5[[#This Row],[Total force ]]*Table5[[#This Row],[Tyre radius]]</f>
        <v>-23.519244109679949</v>
      </c>
      <c r="W404">
        <v>8</v>
      </c>
      <c r="X404">
        <v>0.92</v>
      </c>
      <c r="Y404">
        <f>Table5[[#This Row],[Wheel torque]]/Table5[[#This Row],[Final drive ratio ]]/Table5[[#This Row],[Overall efficiency of enery conversion ]]</f>
        <v>-3.1955494714239059</v>
      </c>
      <c r="Z404">
        <f>(Table5[[#This Row],[Vehicle speed in m/s]]*60)/(2*3.14*Table5[[#This Row],[Tyre radius]])</f>
        <v>299.66093809895102</v>
      </c>
      <c r="AA404">
        <f>Table5[[#This Row],[Wheel speed]]*Table5[[#This Row],[Final drive ratio ]]</f>
        <v>2397.2875047916082</v>
      </c>
      <c r="AB404" s="11">
        <f>(2*3.14*Table5[[#This Row],[Motor speed]]*Table5[[#This Row],[Motor torque]])/(60*1000)/Table5[[#This Row],[Overall efficiency of enery conversion ]]</f>
        <v>-0.87153781054326773</v>
      </c>
      <c r="AC404">
        <v>430</v>
      </c>
      <c r="AD404" s="20">
        <f>Table5[[#This Row],[Total elapsed time]]-B403</f>
        <v>1</v>
      </c>
      <c r="AE404" s="20">
        <f>(Table5[[#This Row],[Motor power]]*1000)*Table5[[#This Row],[Acceleration delT 1 second ]]</f>
        <v>-871.53781054326771</v>
      </c>
      <c r="AF404" s="20">
        <f>Table5[[#This Row],[Etotal]]/3600</f>
        <v>-0.2420938362620188</v>
      </c>
      <c r="AG404" s="21">
        <f>Table5[[#This Row],[Average energy consumption]]/96</f>
        <v>-2.5218107943960292E-3</v>
      </c>
      <c r="AH404" s="20"/>
      <c r="AI404" s="20"/>
    </row>
    <row r="405" spans="2:35">
      <c r="B405" s="14">
        <v>402</v>
      </c>
      <c r="C405" s="7">
        <v>28.5</v>
      </c>
      <c r="D405" s="9">
        <v>-0.56999999999999995</v>
      </c>
      <c r="E405">
        <v>1500</v>
      </c>
      <c r="F405">
        <v>80</v>
      </c>
      <c r="G405">
        <f t="shared" si="42"/>
        <v>1580</v>
      </c>
      <c r="H405">
        <v>9.81</v>
      </c>
      <c r="I405" s="10">
        <v>0</v>
      </c>
      <c r="J405" s="10">
        <v>0</v>
      </c>
      <c r="K405">
        <f t="shared" si="43"/>
        <v>-900.59999999999991</v>
      </c>
      <c r="L405">
        <v>1.4999999999999999E-2</v>
      </c>
      <c r="M405">
        <f t="shared" si="44"/>
        <v>365.20543359083308</v>
      </c>
      <c r="N405">
        <v>1.204</v>
      </c>
      <c r="O405">
        <v>1.52</v>
      </c>
      <c r="P405">
        <v>2.52</v>
      </c>
      <c r="Q405">
        <f t="shared" si="45"/>
        <v>7.916666666666667</v>
      </c>
      <c r="R405">
        <f t="shared" si="46"/>
        <v>144.51912999999999</v>
      </c>
      <c r="S405">
        <f t="shared" si="47"/>
        <v>-390.87543640916681</v>
      </c>
      <c r="T405" s="11">
        <f t="shared" si="48"/>
        <v>-3.0944305382392372</v>
      </c>
      <c r="U405">
        <v>0.26834999999999998</v>
      </c>
      <c r="V405">
        <f>Table5[[#This Row],[Total force ]]*Table5[[#This Row],[Tyre radius]]</f>
        <v>-104.8914233603999</v>
      </c>
      <c r="W405">
        <v>8</v>
      </c>
      <c r="X405">
        <v>0.92</v>
      </c>
      <c r="Y405">
        <f>Table5[[#This Row],[Wheel torque]]/Table5[[#This Row],[Final drive ratio ]]/Table5[[#This Row],[Overall efficiency of enery conversion ]]</f>
        <v>-14.251552087010856</v>
      </c>
      <c r="Z405">
        <f>(Table5[[#This Row],[Vehicle speed in m/s]]*60)/(2*3.14*Table5[[#This Row],[Tyre radius]])</f>
        <v>281.85929821188461</v>
      </c>
      <c r="AA405">
        <f>Table5[[#This Row],[Wheel speed]]*Table5[[#This Row],[Final drive ratio ]]</f>
        <v>2254.8743856950769</v>
      </c>
      <c r="AB405" s="11">
        <f>(2*3.14*Table5[[#This Row],[Motor speed]]*Table5[[#This Row],[Motor torque]])/(60*1000)/Table5[[#This Row],[Overall efficiency of enery conversion ]]</f>
        <v>-3.6559907115302894</v>
      </c>
      <c r="AC405">
        <v>430</v>
      </c>
      <c r="AD405" s="20">
        <f>Table5[[#This Row],[Total elapsed time]]-B404</f>
        <v>1</v>
      </c>
      <c r="AE405" s="20">
        <f>(Table5[[#This Row],[Motor power]]*1000)*Table5[[#This Row],[Acceleration delT 1 second ]]</f>
        <v>-3655.9907115302894</v>
      </c>
      <c r="AF405" s="20">
        <f>Table5[[#This Row],[Etotal]]/3600</f>
        <v>-1.0155529754250805</v>
      </c>
      <c r="AG405" s="21">
        <f>Table5[[#This Row],[Average energy consumption]]/96</f>
        <v>-1.0578676827344589E-2</v>
      </c>
      <c r="AH405" s="20"/>
      <c r="AI405" s="20"/>
    </row>
    <row r="406" spans="2:35">
      <c r="B406" s="14">
        <v>403</v>
      </c>
      <c r="C406" s="7">
        <v>26.2</v>
      </c>
      <c r="D406" s="9">
        <v>-0.68</v>
      </c>
      <c r="E406">
        <v>1500</v>
      </c>
      <c r="F406">
        <v>80</v>
      </c>
      <c r="G406">
        <f t="shared" si="42"/>
        <v>1580</v>
      </c>
      <c r="H406">
        <v>9.81</v>
      </c>
      <c r="I406" s="10">
        <v>0</v>
      </c>
      <c r="J406" s="10">
        <v>0</v>
      </c>
      <c r="K406">
        <f t="shared" si="43"/>
        <v>-1074.4000000000001</v>
      </c>
      <c r="L406">
        <v>1.4999999999999999E-2</v>
      </c>
      <c r="M406">
        <f t="shared" si="44"/>
        <v>365.20543359083308</v>
      </c>
      <c r="N406">
        <v>1.204</v>
      </c>
      <c r="O406">
        <v>1.52</v>
      </c>
      <c r="P406">
        <v>2.52</v>
      </c>
      <c r="Q406">
        <f t="shared" si="45"/>
        <v>7.2777777777777777</v>
      </c>
      <c r="R406">
        <f t="shared" si="46"/>
        <v>122.13445564444443</v>
      </c>
      <c r="S406">
        <f t="shared" si="47"/>
        <v>-587.06011076472259</v>
      </c>
      <c r="T406" s="11">
        <f t="shared" si="48"/>
        <v>-4.2724930283432583</v>
      </c>
      <c r="U406">
        <v>0.26834999999999998</v>
      </c>
      <c r="V406">
        <f>Table5[[#This Row],[Total force ]]*Table5[[#This Row],[Tyre radius]]</f>
        <v>-157.53758072371329</v>
      </c>
      <c r="W406">
        <v>8</v>
      </c>
      <c r="X406">
        <v>0.92</v>
      </c>
      <c r="Y406">
        <f>Table5[[#This Row],[Wheel torque]]/Table5[[#This Row],[Final drive ratio ]]/Table5[[#This Row],[Overall efficiency of enery conversion ]]</f>
        <v>-21.40456259833061</v>
      </c>
      <c r="Z406">
        <f>(Table5[[#This Row],[Vehicle speed in m/s]]*60)/(2*3.14*Table5[[#This Row],[Tyre radius]])</f>
        <v>259.11275835618869</v>
      </c>
      <c r="AA406">
        <f>Table5[[#This Row],[Wheel speed]]*Table5[[#This Row],[Final drive ratio ]]</f>
        <v>2072.9020668495095</v>
      </c>
      <c r="AB406" s="11">
        <f>(2*3.14*Table5[[#This Row],[Motor speed]]*Table5[[#This Row],[Motor torque]])/(60*1000)/Table5[[#This Row],[Overall efficiency of enery conversion ]]</f>
        <v>-5.0478414796116011</v>
      </c>
      <c r="AC406">
        <v>430</v>
      </c>
      <c r="AD406" s="20">
        <f>Table5[[#This Row],[Total elapsed time]]-B405</f>
        <v>1</v>
      </c>
      <c r="AE406" s="20">
        <f>(Table5[[#This Row],[Motor power]]*1000)*Table5[[#This Row],[Acceleration delT 1 second ]]</f>
        <v>-5047.8414796116012</v>
      </c>
      <c r="AF406" s="20">
        <f>Table5[[#This Row],[Etotal]]/3600</f>
        <v>-1.4021781887810003</v>
      </c>
      <c r="AG406" s="21">
        <f>Table5[[#This Row],[Average energy consumption]]/96</f>
        <v>-1.4606022799802087E-2</v>
      </c>
      <c r="AH406" s="20"/>
      <c r="AI406" s="20"/>
    </row>
    <row r="407" spans="2:35">
      <c r="B407" s="14">
        <v>404</v>
      </c>
      <c r="C407" s="7">
        <v>23.6</v>
      </c>
      <c r="D407" s="9">
        <v>-0.71</v>
      </c>
      <c r="E407">
        <v>1500</v>
      </c>
      <c r="F407">
        <v>80</v>
      </c>
      <c r="G407">
        <f t="shared" si="42"/>
        <v>1580</v>
      </c>
      <c r="H407">
        <v>9.81</v>
      </c>
      <c r="I407" s="10">
        <v>0</v>
      </c>
      <c r="J407" s="10">
        <v>0</v>
      </c>
      <c r="K407">
        <f t="shared" si="43"/>
        <v>-1121.8</v>
      </c>
      <c r="L407">
        <v>1.4999999999999999E-2</v>
      </c>
      <c r="M407">
        <f t="shared" si="44"/>
        <v>365.20543359083308</v>
      </c>
      <c r="N407">
        <v>1.204</v>
      </c>
      <c r="O407">
        <v>1.52</v>
      </c>
      <c r="P407">
        <v>2.52</v>
      </c>
      <c r="Q407">
        <f t="shared" si="45"/>
        <v>6.5555555555555562</v>
      </c>
      <c r="R407">
        <f t="shared" si="46"/>
        <v>99.096798577777804</v>
      </c>
      <c r="S407">
        <f t="shared" si="47"/>
        <v>-657.49776783138907</v>
      </c>
      <c r="T407" s="11">
        <f t="shared" si="48"/>
        <v>-4.3102631446724402</v>
      </c>
      <c r="U407">
        <v>0.26834999999999998</v>
      </c>
      <c r="V407">
        <f>Table5[[#This Row],[Total force ]]*Table5[[#This Row],[Tyre radius]]</f>
        <v>-176.43952599755323</v>
      </c>
      <c r="W407">
        <v>8</v>
      </c>
      <c r="X407">
        <v>0.92</v>
      </c>
      <c r="Y407">
        <f>Table5[[#This Row],[Wheel torque]]/Table5[[#This Row],[Final drive ratio ]]/Table5[[#This Row],[Overall efficiency of enery conversion ]]</f>
        <v>-23.972761684450166</v>
      </c>
      <c r="Z407">
        <f>(Table5[[#This Row],[Vehicle speed in m/s]]*60)/(2*3.14*Table5[[#This Row],[Tyre radius]])</f>
        <v>233.399278519315</v>
      </c>
      <c r="AA407">
        <f>Table5[[#This Row],[Wheel speed]]*Table5[[#This Row],[Final drive ratio ]]</f>
        <v>1867.19422815452</v>
      </c>
      <c r="AB407" s="11">
        <f>(2*3.14*Table5[[#This Row],[Motor speed]]*Table5[[#This Row],[Motor torque]])/(60*1000)/Table5[[#This Row],[Overall efficiency of enery conversion ]]</f>
        <v>-5.0924659081668704</v>
      </c>
      <c r="AC407">
        <v>430</v>
      </c>
      <c r="AD407" s="20">
        <f>Table5[[#This Row],[Total elapsed time]]-B406</f>
        <v>1</v>
      </c>
      <c r="AE407" s="20">
        <f>(Table5[[#This Row],[Motor power]]*1000)*Table5[[#This Row],[Acceleration delT 1 second ]]</f>
        <v>-5092.4659081668706</v>
      </c>
      <c r="AF407" s="20">
        <f>Table5[[#This Row],[Etotal]]/3600</f>
        <v>-1.4145738633796863</v>
      </c>
      <c r="AG407" s="21">
        <f>Table5[[#This Row],[Average energy consumption]]/96</f>
        <v>-1.4735144410205065E-2</v>
      </c>
      <c r="AH407" s="20"/>
      <c r="AI407" s="20"/>
    </row>
    <row r="408" spans="2:35">
      <c r="B408" s="14">
        <v>405</v>
      </c>
      <c r="C408" s="7">
        <v>21.1</v>
      </c>
      <c r="D408" s="9">
        <v>-0.64</v>
      </c>
      <c r="E408">
        <v>1500</v>
      </c>
      <c r="F408">
        <v>80</v>
      </c>
      <c r="G408">
        <f t="shared" si="42"/>
        <v>1580</v>
      </c>
      <c r="H408">
        <v>9.81</v>
      </c>
      <c r="I408" s="10">
        <v>0</v>
      </c>
      <c r="J408" s="10">
        <v>0</v>
      </c>
      <c r="K408">
        <f t="shared" si="43"/>
        <v>-1011.2</v>
      </c>
      <c r="L408">
        <v>1.4999999999999999E-2</v>
      </c>
      <c r="M408">
        <f t="shared" si="44"/>
        <v>365.20543359083308</v>
      </c>
      <c r="N408">
        <v>1.204</v>
      </c>
      <c r="O408">
        <v>1.52</v>
      </c>
      <c r="P408">
        <v>2.52</v>
      </c>
      <c r="Q408">
        <f t="shared" si="45"/>
        <v>5.8611111111111116</v>
      </c>
      <c r="R408">
        <f t="shared" si="46"/>
        <v>79.213741911111129</v>
      </c>
      <c r="S408">
        <f t="shared" si="47"/>
        <v>-566.78082449805584</v>
      </c>
      <c r="T408" s="11">
        <f t="shared" si="48"/>
        <v>-3.321965388030272</v>
      </c>
      <c r="U408">
        <v>0.26834999999999998</v>
      </c>
      <c r="V408">
        <f>Table5[[#This Row],[Total force ]]*Table5[[#This Row],[Tyre radius]]</f>
        <v>-152.09563425405327</v>
      </c>
      <c r="W408">
        <v>8</v>
      </c>
      <c r="X408">
        <v>0.92</v>
      </c>
      <c r="Y408">
        <f>Table5[[#This Row],[Wheel torque]]/Table5[[#This Row],[Final drive ratio ]]/Table5[[#This Row],[Overall efficiency of enery conversion ]]</f>
        <v>-20.665167697561586</v>
      </c>
      <c r="Z408">
        <f>(Table5[[#This Row],[Vehicle speed in m/s]]*60)/(2*3.14*Table5[[#This Row],[Tyre radius]])</f>
        <v>208.67477867616722</v>
      </c>
      <c r="AA408">
        <f>Table5[[#This Row],[Wheel speed]]*Table5[[#This Row],[Final drive ratio ]]</f>
        <v>1669.3982294093378</v>
      </c>
      <c r="AB408" s="11">
        <f>(2*3.14*Table5[[#This Row],[Motor speed]]*Table5[[#This Row],[Motor torque]])/(60*1000)/Table5[[#This Row],[Overall efficiency of enery conversion ]]</f>
        <v>-3.9248173299034406</v>
      </c>
      <c r="AC408">
        <v>430</v>
      </c>
      <c r="AD408" s="20">
        <f>Table5[[#This Row],[Total elapsed time]]-B407</f>
        <v>1</v>
      </c>
      <c r="AE408" s="20">
        <f>(Table5[[#This Row],[Motor power]]*1000)*Table5[[#This Row],[Acceleration delT 1 second ]]</f>
        <v>-3924.8173299034406</v>
      </c>
      <c r="AF408" s="20">
        <f>Table5[[#This Row],[Etotal]]/3600</f>
        <v>-1.0902270360842892</v>
      </c>
      <c r="AG408" s="21">
        <f>Table5[[#This Row],[Average energy consumption]]/96</f>
        <v>-1.1356531625878012E-2</v>
      </c>
      <c r="AH408" s="20"/>
      <c r="AI408" s="20"/>
    </row>
    <row r="409" spans="2:35">
      <c r="B409" s="14">
        <v>406</v>
      </c>
      <c r="C409" s="7">
        <v>19</v>
      </c>
      <c r="D409" s="9">
        <v>-0.5</v>
      </c>
      <c r="E409">
        <v>1500</v>
      </c>
      <c r="F409">
        <v>80</v>
      </c>
      <c r="G409">
        <f t="shared" si="42"/>
        <v>1580</v>
      </c>
      <c r="H409">
        <v>9.81</v>
      </c>
      <c r="I409" s="10">
        <v>0</v>
      </c>
      <c r="J409" s="10">
        <v>0</v>
      </c>
      <c r="K409">
        <f t="shared" si="43"/>
        <v>-790</v>
      </c>
      <c r="L409">
        <v>1.4999999999999999E-2</v>
      </c>
      <c r="M409">
        <f t="shared" si="44"/>
        <v>365.20543359083308</v>
      </c>
      <c r="N409">
        <v>1.204</v>
      </c>
      <c r="O409">
        <v>1.52</v>
      </c>
      <c r="P409">
        <v>2.52</v>
      </c>
      <c r="Q409">
        <f t="shared" si="45"/>
        <v>5.2777777777777777</v>
      </c>
      <c r="R409">
        <f t="shared" si="46"/>
        <v>64.230724444444448</v>
      </c>
      <c r="S409">
        <f t="shared" si="47"/>
        <v>-360.56384196472249</v>
      </c>
      <c r="T409" s="11">
        <f t="shared" si="48"/>
        <v>-1.9029758325915909</v>
      </c>
      <c r="U409">
        <v>0.26834999999999998</v>
      </c>
      <c r="V409">
        <f>Table5[[#This Row],[Total force ]]*Table5[[#This Row],[Tyre radius]]</f>
        <v>-96.757306991233264</v>
      </c>
      <c r="W409">
        <v>8</v>
      </c>
      <c r="X409">
        <v>0.92</v>
      </c>
      <c r="Y409">
        <f>Table5[[#This Row],[Wheel torque]]/Table5[[#This Row],[Final drive ratio ]]/Table5[[#This Row],[Overall efficiency of enery conversion ]]</f>
        <v>-13.146373232504519</v>
      </c>
      <c r="Z409">
        <f>(Table5[[#This Row],[Vehicle speed in m/s]]*60)/(2*3.14*Table5[[#This Row],[Tyre radius]])</f>
        <v>187.90619880792309</v>
      </c>
      <c r="AA409">
        <f>Table5[[#This Row],[Wheel speed]]*Table5[[#This Row],[Final drive ratio ]]</f>
        <v>1503.2495904633847</v>
      </c>
      <c r="AB409" s="11">
        <f>(2*3.14*Table5[[#This Row],[Motor speed]]*Table5[[#This Row],[Motor torque]])/(60*1000)/Table5[[#This Row],[Overall efficiency of enery conversion ]]</f>
        <v>-2.2483173825515013</v>
      </c>
      <c r="AC409">
        <v>430</v>
      </c>
      <c r="AD409" s="20">
        <f>Table5[[#This Row],[Total elapsed time]]-B408</f>
        <v>1</v>
      </c>
      <c r="AE409" s="20">
        <f>(Table5[[#This Row],[Motor power]]*1000)*Table5[[#This Row],[Acceleration delT 1 second ]]</f>
        <v>-2248.3173825515014</v>
      </c>
      <c r="AF409" s="20">
        <f>Table5[[#This Row],[Etotal]]/3600</f>
        <v>-0.62453260626430596</v>
      </c>
      <c r="AG409" s="21">
        <f>Table5[[#This Row],[Average energy consumption]]/96</f>
        <v>-6.505547981919854E-3</v>
      </c>
      <c r="AH409" s="20"/>
      <c r="AI409" s="20"/>
    </row>
    <row r="410" spans="2:35">
      <c r="B410" s="14">
        <v>407</v>
      </c>
      <c r="C410" s="7">
        <v>17.5</v>
      </c>
      <c r="D410" s="9">
        <v>-0.42</v>
      </c>
      <c r="E410">
        <v>1500</v>
      </c>
      <c r="F410">
        <v>80</v>
      </c>
      <c r="G410">
        <f t="shared" si="42"/>
        <v>1580</v>
      </c>
      <c r="H410">
        <v>9.81</v>
      </c>
      <c r="I410" s="10">
        <v>0</v>
      </c>
      <c r="J410" s="10">
        <v>0</v>
      </c>
      <c r="K410">
        <f t="shared" si="43"/>
        <v>-663.6</v>
      </c>
      <c r="L410">
        <v>1.4999999999999999E-2</v>
      </c>
      <c r="M410">
        <f t="shared" si="44"/>
        <v>365.20543359083308</v>
      </c>
      <c r="N410">
        <v>1.204</v>
      </c>
      <c r="O410">
        <v>1.52</v>
      </c>
      <c r="P410">
        <v>2.52</v>
      </c>
      <c r="Q410">
        <f t="shared" si="45"/>
        <v>4.8611111111111116</v>
      </c>
      <c r="R410">
        <f t="shared" si="46"/>
        <v>54.48936111111113</v>
      </c>
      <c r="S410">
        <f t="shared" si="47"/>
        <v>-243.90520529805582</v>
      </c>
      <c r="T410" s="11">
        <f t="shared" si="48"/>
        <v>-1.1856503035322159</v>
      </c>
      <c r="U410">
        <v>0.26834999999999998</v>
      </c>
      <c r="V410">
        <f>Table5[[#This Row],[Total force ]]*Table5[[#This Row],[Tyre radius]]</f>
        <v>-65.451961841733279</v>
      </c>
      <c r="W410">
        <v>8</v>
      </c>
      <c r="X410">
        <v>0.92</v>
      </c>
      <c r="Y410">
        <f>Table5[[#This Row],[Wheel torque]]/Table5[[#This Row],[Final drive ratio ]]/Table5[[#This Row],[Overall efficiency of enery conversion ]]</f>
        <v>-8.8929295980615866</v>
      </c>
      <c r="Z410">
        <f>(Table5[[#This Row],[Vehicle speed in m/s]]*60)/(2*3.14*Table5[[#This Row],[Tyre radius]])</f>
        <v>173.07149890203442</v>
      </c>
      <c r="AA410">
        <f>Table5[[#This Row],[Wheel speed]]*Table5[[#This Row],[Final drive ratio ]]</f>
        <v>1384.5719912162754</v>
      </c>
      <c r="AB410" s="11">
        <f>(2*3.14*Table5[[#This Row],[Motor speed]]*Table5[[#This Row],[Motor torque]])/(60*1000)/Table5[[#This Row],[Overall efficiency of enery conversion ]]</f>
        <v>-1.4008155760068712</v>
      </c>
      <c r="AC410">
        <v>430</v>
      </c>
      <c r="AD410" s="20">
        <f>Table5[[#This Row],[Total elapsed time]]-B409</f>
        <v>1</v>
      </c>
      <c r="AE410" s="20">
        <f>(Table5[[#This Row],[Motor power]]*1000)*Table5[[#This Row],[Acceleration delT 1 second ]]</f>
        <v>-1400.8155760068712</v>
      </c>
      <c r="AF410" s="20">
        <f>Table5[[#This Row],[Etotal]]/3600</f>
        <v>-0.38911543777968643</v>
      </c>
      <c r="AG410" s="21">
        <f>Table5[[#This Row],[Average energy consumption]]/96</f>
        <v>-4.0532858102050673E-3</v>
      </c>
      <c r="AH410" s="20"/>
      <c r="AI410" s="20"/>
    </row>
    <row r="411" spans="2:35">
      <c r="B411" s="14">
        <v>408</v>
      </c>
      <c r="C411" s="7">
        <v>16</v>
      </c>
      <c r="D411" s="9">
        <v>-0.49</v>
      </c>
      <c r="E411">
        <v>1500</v>
      </c>
      <c r="F411">
        <v>80</v>
      </c>
      <c r="G411">
        <f t="shared" si="42"/>
        <v>1580</v>
      </c>
      <c r="H411">
        <v>9.81</v>
      </c>
      <c r="I411" s="10">
        <v>0</v>
      </c>
      <c r="J411" s="10">
        <v>0</v>
      </c>
      <c r="K411">
        <f t="shared" si="43"/>
        <v>-774.19999999999993</v>
      </c>
      <c r="L411">
        <v>1.4999999999999999E-2</v>
      </c>
      <c r="M411">
        <f t="shared" si="44"/>
        <v>365.20543359083308</v>
      </c>
      <c r="N411">
        <v>1.204</v>
      </c>
      <c r="O411">
        <v>1.52</v>
      </c>
      <c r="P411">
        <v>2.52</v>
      </c>
      <c r="Q411">
        <f t="shared" si="45"/>
        <v>4.4444444444444446</v>
      </c>
      <c r="R411">
        <f t="shared" si="46"/>
        <v>45.548657777777777</v>
      </c>
      <c r="S411">
        <f t="shared" si="47"/>
        <v>-363.4459086313891</v>
      </c>
      <c r="T411" s="11">
        <f t="shared" si="48"/>
        <v>-1.6153151494728406</v>
      </c>
      <c r="U411">
        <v>0.26834999999999998</v>
      </c>
      <c r="V411">
        <f>Table5[[#This Row],[Total force ]]*Table5[[#This Row],[Tyre radius]]</f>
        <v>-97.530709581233253</v>
      </c>
      <c r="W411">
        <v>8</v>
      </c>
      <c r="X411">
        <v>0.92</v>
      </c>
      <c r="Y411">
        <f>Table5[[#This Row],[Wheel torque]]/Table5[[#This Row],[Final drive ratio ]]/Table5[[#This Row],[Overall efficiency of enery conversion ]]</f>
        <v>-13.251455106145823</v>
      </c>
      <c r="Z411">
        <f>(Table5[[#This Row],[Vehicle speed in m/s]]*60)/(2*3.14*Table5[[#This Row],[Tyre radius]])</f>
        <v>158.23679899614575</v>
      </c>
      <c r="AA411">
        <f>Table5[[#This Row],[Wheel speed]]*Table5[[#This Row],[Final drive ratio ]]</f>
        <v>1265.894391969166</v>
      </c>
      <c r="AB411" s="11">
        <f>(2*3.14*Table5[[#This Row],[Motor speed]]*Table5[[#This Row],[Motor torque]])/(60*1000)/Table5[[#This Row],[Overall efficiency of enery conversion ]]</f>
        <v>-1.9084536265038285</v>
      </c>
      <c r="AC411">
        <v>430</v>
      </c>
      <c r="AD411" s="20">
        <f>Table5[[#This Row],[Total elapsed time]]-B410</f>
        <v>1</v>
      </c>
      <c r="AE411" s="20">
        <f>(Table5[[#This Row],[Motor power]]*1000)*Table5[[#This Row],[Acceleration delT 1 second ]]</f>
        <v>-1908.4536265038284</v>
      </c>
      <c r="AF411" s="20">
        <f>Table5[[#This Row],[Etotal]]/3600</f>
        <v>-0.53012600736217452</v>
      </c>
      <c r="AG411" s="21">
        <f>Table5[[#This Row],[Average energy consumption]]/96</f>
        <v>-5.522145910022651E-3</v>
      </c>
      <c r="AH411" s="20"/>
      <c r="AI411" s="20"/>
    </row>
    <row r="412" spans="2:35">
      <c r="B412" s="14">
        <v>409</v>
      </c>
      <c r="C412" s="7">
        <v>14</v>
      </c>
      <c r="D412" s="9">
        <v>-0.64</v>
      </c>
      <c r="E412">
        <v>1500</v>
      </c>
      <c r="F412">
        <v>80</v>
      </c>
      <c r="G412">
        <f t="shared" si="42"/>
        <v>1580</v>
      </c>
      <c r="H412">
        <v>9.81</v>
      </c>
      <c r="I412" s="10">
        <v>0</v>
      </c>
      <c r="J412" s="10">
        <v>0</v>
      </c>
      <c r="K412">
        <f t="shared" si="43"/>
        <v>-1011.2</v>
      </c>
      <c r="L412">
        <v>1.4999999999999999E-2</v>
      </c>
      <c r="M412">
        <f t="shared" si="44"/>
        <v>365.20543359083308</v>
      </c>
      <c r="N412">
        <v>1.204</v>
      </c>
      <c r="O412">
        <v>1.52</v>
      </c>
      <c r="P412">
        <v>2.52</v>
      </c>
      <c r="Q412">
        <f t="shared" si="45"/>
        <v>3.8888888888888893</v>
      </c>
      <c r="R412">
        <f t="shared" si="46"/>
        <v>34.873191111111119</v>
      </c>
      <c r="S412">
        <f t="shared" si="47"/>
        <v>-611.12137529805591</v>
      </c>
      <c r="T412" s="11">
        <f t="shared" si="48"/>
        <v>-2.3765831261591064</v>
      </c>
      <c r="U412">
        <v>0.26834999999999998</v>
      </c>
      <c r="V412">
        <f>Table5[[#This Row],[Total force ]]*Table5[[#This Row],[Tyre radius]]</f>
        <v>-163.99442106123328</v>
      </c>
      <c r="W412">
        <v>8</v>
      </c>
      <c r="X412">
        <v>0.92</v>
      </c>
      <c r="Y412">
        <f>Table5[[#This Row],[Wheel torque]]/Table5[[#This Row],[Final drive ratio ]]/Table5[[#This Row],[Overall efficiency of enery conversion ]]</f>
        <v>-22.281850687667564</v>
      </c>
      <c r="Z412">
        <f>(Table5[[#This Row],[Vehicle speed in m/s]]*60)/(2*3.14*Table5[[#This Row],[Tyre radius]])</f>
        <v>138.45719912162755</v>
      </c>
      <c r="AA412">
        <f>Table5[[#This Row],[Wheel speed]]*Table5[[#This Row],[Final drive ratio ]]</f>
        <v>1107.6575929730204</v>
      </c>
      <c r="AB412" s="11">
        <f>(2*3.14*Table5[[#This Row],[Motor speed]]*Table5[[#This Row],[Motor torque]])/(60*1000)/Table5[[#This Row],[Overall efficiency of enery conversion ]]</f>
        <v>-2.8078723135150119</v>
      </c>
      <c r="AC412">
        <v>430</v>
      </c>
      <c r="AD412" s="20">
        <f>Table5[[#This Row],[Total elapsed time]]-B411</f>
        <v>1</v>
      </c>
      <c r="AE412" s="20">
        <f>(Table5[[#This Row],[Motor power]]*1000)*Table5[[#This Row],[Acceleration delT 1 second ]]</f>
        <v>-2807.8723135150117</v>
      </c>
      <c r="AF412" s="20">
        <f>Table5[[#This Row],[Etotal]]/3600</f>
        <v>-0.77996453153194767</v>
      </c>
      <c r="AG412" s="21">
        <f>Table5[[#This Row],[Average energy consumption]]/96</f>
        <v>-8.124630536791121E-3</v>
      </c>
      <c r="AH412" s="20"/>
      <c r="AI412" s="20"/>
    </row>
    <row r="413" spans="2:35">
      <c r="B413" s="14">
        <v>410</v>
      </c>
      <c r="C413" s="7">
        <v>11.4</v>
      </c>
      <c r="D413" s="9">
        <v>-0.78</v>
      </c>
      <c r="E413">
        <v>1500</v>
      </c>
      <c r="F413">
        <v>80</v>
      </c>
      <c r="G413">
        <f t="shared" si="42"/>
        <v>1580</v>
      </c>
      <c r="H413">
        <v>9.81</v>
      </c>
      <c r="I413" s="10">
        <v>0</v>
      </c>
      <c r="J413" s="10">
        <v>0</v>
      </c>
      <c r="K413">
        <f t="shared" si="43"/>
        <v>-1232.4000000000001</v>
      </c>
      <c r="L413">
        <v>1.4999999999999999E-2</v>
      </c>
      <c r="M413">
        <f t="shared" si="44"/>
        <v>365.20543359083308</v>
      </c>
      <c r="N413">
        <v>1.204</v>
      </c>
      <c r="O413">
        <v>1.52</v>
      </c>
      <c r="P413">
        <v>2.52</v>
      </c>
      <c r="Q413">
        <f t="shared" si="45"/>
        <v>3.166666666666667</v>
      </c>
      <c r="R413">
        <f t="shared" si="46"/>
        <v>23.123060800000001</v>
      </c>
      <c r="S413">
        <f t="shared" si="47"/>
        <v>-844.07150560916693</v>
      </c>
      <c r="T413" s="11">
        <f t="shared" si="48"/>
        <v>-2.6728931010956951</v>
      </c>
      <c r="U413">
        <v>0.26834999999999998</v>
      </c>
      <c r="V413">
        <f>Table5[[#This Row],[Total force ]]*Table5[[#This Row],[Tyre radius]]</f>
        <v>-226.50658853021991</v>
      </c>
      <c r="W413">
        <v>8</v>
      </c>
      <c r="X413">
        <v>0.92</v>
      </c>
      <c r="Y413">
        <f>Table5[[#This Row],[Wheel torque]]/Table5[[#This Row],[Final drive ratio ]]/Table5[[#This Row],[Overall efficiency of enery conversion ]]</f>
        <v>-30.775351702475529</v>
      </c>
      <c r="Z413">
        <f>(Table5[[#This Row],[Vehicle speed in m/s]]*60)/(2*3.14*Table5[[#This Row],[Tyre radius]])</f>
        <v>112.74371928475387</v>
      </c>
      <c r="AA413">
        <f>Table5[[#This Row],[Wheel speed]]*Table5[[#This Row],[Final drive ratio ]]</f>
        <v>901.94975427803092</v>
      </c>
      <c r="AB413" s="11">
        <f>(2*3.14*Table5[[#This Row],[Motor speed]]*Table5[[#This Row],[Motor torque]])/(60*1000)/Table5[[#This Row],[Overall efficiency of enery conversion ]]</f>
        <v>-3.1579549871168426</v>
      </c>
      <c r="AC413">
        <v>430</v>
      </c>
      <c r="AD413" s="20">
        <f>Table5[[#This Row],[Total elapsed time]]-B412</f>
        <v>1</v>
      </c>
      <c r="AE413" s="20">
        <f>(Table5[[#This Row],[Motor power]]*1000)*Table5[[#This Row],[Acceleration delT 1 second ]]</f>
        <v>-3157.9549871168429</v>
      </c>
      <c r="AF413" s="20">
        <f>Table5[[#This Row],[Etotal]]/3600</f>
        <v>-0.87720971864356745</v>
      </c>
      <c r="AG413" s="21">
        <f>Table5[[#This Row],[Average energy consumption]]/96</f>
        <v>-9.1376012358704937E-3</v>
      </c>
      <c r="AH413" s="20"/>
      <c r="AI413" s="20"/>
    </row>
    <row r="414" spans="2:35">
      <c r="B414" s="14">
        <v>411</v>
      </c>
      <c r="C414" s="7">
        <v>8.4</v>
      </c>
      <c r="D414" s="9">
        <v>-0.85</v>
      </c>
      <c r="E414">
        <v>1500</v>
      </c>
      <c r="F414">
        <v>80</v>
      </c>
      <c r="G414">
        <f t="shared" si="42"/>
        <v>1580</v>
      </c>
      <c r="H414">
        <v>9.81</v>
      </c>
      <c r="I414" s="10">
        <v>0</v>
      </c>
      <c r="J414" s="10">
        <v>0</v>
      </c>
      <c r="K414">
        <f t="shared" si="43"/>
        <v>-1343</v>
      </c>
      <c r="L414">
        <v>1.4999999999999999E-2</v>
      </c>
      <c r="M414">
        <f t="shared" si="44"/>
        <v>365.20543359083308</v>
      </c>
      <c r="N414">
        <v>1.204</v>
      </c>
      <c r="O414">
        <v>1.52</v>
      </c>
      <c r="P414">
        <v>2.52</v>
      </c>
      <c r="Q414">
        <f t="shared" si="45"/>
        <v>2.3333333333333335</v>
      </c>
      <c r="R414">
        <f t="shared" si="46"/>
        <v>12.554348800000003</v>
      </c>
      <c r="S414">
        <f t="shared" si="47"/>
        <v>-965.24021760916685</v>
      </c>
      <c r="T414" s="11">
        <f t="shared" si="48"/>
        <v>-2.2522271744213893</v>
      </c>
      <c r="U414">
        <v>0.26834999999999998</v>
      </c>
      <c r="V414">
        <f>Table5[[#This Row],[Total force ]]*Table5[[#This Row],[Tyre radius]]</f>
        <v>-259.0222123954199</v>
      </c>
      <c r="W414">
        <v>8</v>
      </c>
      <c r="X414">
        <v>0.92</v>
      </c>
      <c r="Y414">
        <f>Table5[[#This Row],[Wheel torque]]/Table5[[#This Row],[Final drive ratio ]]/Table5[[#This Row],[Overall efficiency of enery conversion ]]</f>
        <v>-35.193235379812485</v>
      </c>
      <c r="Z414">
        <f>(Table5[[#This Row],[Vehicle speed in m/s]]*60)/(2*3.14*Table5[[#This Row],[Tyre radius]])</f>
        <v>83.074319472976512</v>
      </c>
      <c r="AA414">
        <f>Table5[[#This Row],[Wheel speed]]*Table5[[#This Row],[Final drive ratio ]]</f>
        <v>664.5945557838121</v>
      </c>
      <c r="AB414" s="11">
        <f>(2*3.14*Table5[[#This Row],[Motor speed]]*Table5[[#This Row],[Motor torque]])/(60*1000)/Table5[[#This Row],[Overall efficiency of enery conversion ]]</f>
        <v>-2.6609489300819811</v>
      </c>
      <c r="AC414">
        <v>430</v>
      </c>
      <c r="AD414" s="20">
        <f>Table5[[#This Row],[Total elapsed time]]-B413</f>
        <v>1</v>
      </c>
      <c r="AE414" s="20">
        <f>(Table5[[#This Row],[Motor power]]*1000)*Table5[[#This Row],[Acceleration delT 1 second ]]</f>
        <v>-2660.948930081981</v>
      </c>
      <c r="AF414" s="20">
        <f>Table5[[#This Row],[Etotal]]/3600</f>
        <v>-0.73915248057832805</v>
      </c>
      <c r="AG414" s="21">
        <f>Table5[[#This Row],[Average energy consumption]]/96</f>
        <v>-7.6995050060242503E-3</v>
      </c>
      <c r="AH414" s="20"/>
      <c r="AI414" s="20"/>
    </row>
    <row r="415" spans="2:35">
      <c r="B415" s="14">
        <v>412</v>
      </c>
      <c r="C415" s="7">
        <v>5.3</v>
      </c>
      <c r="D415" s="9">
        <v>-0.76</v>
      </c>
      <c r="E415">
        <v>1500</v>
      </c>
      <c r="F415">
        <v>80</v>
      </c>
      <c r="G415">
        <f t="shared" si="42"/>
        <v>1580</v>
      </c>
      <c r="H415">
        <v>9.81</v>
      </c>
      <c r="I415" s="10">
        <v>0</v>
      </c>
      <c r="J415" s="10">
        <v>0</v>
      </c>
      <c r="K415">
        <f t="shared" si="43"/>
        <v>-1200.8</v>
      </c>
      <c r="L415">
        <v>1.4999999999999999E-2</v>
      </c>
      <c r="M415">
        <f t="shared" si="44"/>
        <v>365.20543359083308</v>
      </c>
      <c r="N415">
        <v>1.204</v>
      </c>
      <c r="O415">
        <v>1.52</v>
      </c>
      <c r="P415">
        <v>2.52</v>
      </c>
      <c r="Q415">
        <f t="shared" si="45"/>
        <v>1.4722222222222223</v>
      </c>
      <c r="R415">
        <f t="shared" si="46"/>
        <v>4.9978976444444454</v>
      </c>
      <c r="S415">
        <f t="shared" si="47"/>
        <v>-830.59666876472238</v>
      </c>
      <c r="T415" s="11">
        <f t="shared" si="48"/>
        <v>-1.2228228734591746</v>
      </c>
      <c r="U415">
        <v>0.26834999999999998</v>
      </c>
      <c r="V415">
        <f>Table5[[#This Row],[Total force ]]*Table5[[#This Row],[Tyre radius]]</f>
        <v>-222.89061606301323</v>
      </c>
      <c r="W415">
        <v>8</v>
      </c>
      <c r="X415">
        <v>0.92</v>
      </c>
      <c r="Y415">
        <f>Table5[[#This Row],[Wheel torque]]/Table5[[#This Row],[Final drive ratio ]]/Table5[[#This Row],[Overall efficiency of enery conversion ]]</f>
        <v>-30.284051095518102</v>
      </c>
      <c r="Z415">
        <f>(Table5[[#This Row],[Vehicle speed in m/s]]*60)/(2*3.14*Table5[[#This Row],[Tyre radius]])</f>
        <v>52.415939667473282</v>
      </c>
      <c r="AA415">
        <f>Table5[[#This Row],[Wheel speed]]*Table5[[#This Row],[Final drive ratio ]]</f>
        <v>419.32751733978625</v>
      </c>
      <c r="AB415" s="11">
        <f>(2*3.14*Table5[[#This Row],[Motor speed]]*Table5[[#This Row],[Motor torque]])/(60*1000)/Table5[[#This Row],[Overall efficiency of enery conversion ]]</f>
        <v>-1.44473401873721</v>
      </c>
      <c r="AC415">
        <v>430</v>
      </c>
      <c r="AD415" s="20">
        <f>Table5[[#This Row],[Total elapsed time]]-B414</f>
        <v>1</v>
      </c>
      <c r="AE415" s="20">
        <f>(Table5[[#This Row],[Motor power]]*1000)*Table5[[#This Row],[Acceleration delT 1 second ]]</f>
        <v>-1444.7340187372099</v>
      </c>
      <c r="AF415" s="20">
        <f>Table5[[#This Row],[Etotal]]/3600</f>
        <v>-0.40131500520478053</v>
      </c>
      <c r="AG415" s="21">
        <f>Table5[[#This Row],[Average energy consumption]]/96</f>
        <v>-4.1803646375497975E-3</v>
      </c>
      <c r="AH415" s="20"/>
      <c r="AI415" s="20"/>
    </row>
    <row r="416" spans="2:35">
      <c r="B416" s="14">
        <v>413</v>
      </c>
      <c r="C416" s="7">
        <v>2.9</v>
      </c>
      <c r="D416" s="9">
        <v>-0.74</v>
      </c>
      <c r="E416">
        <v>1500</v>
      </c>
      <c r="F416">
        <v>80</v>
      </c>
      <c r="G416">
        <f t="shared" si="42"/>
        <v>1580</v>
      </c>
      <c r="H416">
        <v>9.81</v>
      </c>
      <c r="I416" s="10">
        <v>0</v>
      </c>
      <c r="J416" s="10">
        <v>0</v>
      </c>
      <c r="K416">
        <f t="shared" si="43"/>
        <v>-1169.2</v>
      </c>
      <c r="L416">
        <v>1.4999999999999999E-2</v>
      </c>
      <c r="M416">
        <f t="shared" si="44"/>
        <v>365.20543359083308</v>
      </c>
      <c r="N416">
        <v>1.204</v>
      </c>
      <c r="O416">
        <v>1.52</v>
      </c>
      <c r="P416">
        <v>2.52</v>
      </c>
      <c r="Q416">
        <f t="shared" si="45"/>
        <v>0.80555555555555558</v>
      </c>
      <c r="R416">
        <f t="shared" si="46"/>
        <v>1.496344577777778</v>
      </c>
      <c r="S416">
        <f t="shared" si="47"/>
        <v>-802.49822183138917</v>
      </c>
      <c r="T416" s="11">
        <f t="shared" si="48"/>
        <v>-0.64645690091973018</v>
      </c>
      <c r="U416">
        <v>0.26834999999999998</v>
      </c>
      <c r="V416">
        <f>Table5[[#This Row],[Total force ]]*Table5[[#This Row],[Tyre radius]]</f>
        <v>-215.35039782845325</v>
      </c>
      <c r="W416">
        <v>8</v>
      </c>
      <c r="X416">
        <v>0.92</v>
      </c>
      <c r="Y416">
        <f>Table5[[#This Row],[Wheel torque]]/Table5[[#This Row],[Final drive ratio ]]/Table5[[#This Row],[Overall efficiency of enery conversion ]]</f>
        <v>-29.25956492234419</v>
      </c>
      <c r="Z416">
        <f>(Table5[[#This Row],[Vehicle speed in m/s]]*60)/(2*3.14*Table5[[#This Row],[Tyre radius]])</f>
        <v>28.680419818051419</v>
      </c>
      <c r="AA416">
        <f>Table5[[#This Row],[Wheel speed]]*Table5[[#This Row],[Final drive ratio ]]</f>
        <v>229.44335854441135</v>
      </c>
      <c r="AB416" s="11">
        <f>(2*3.14*Table5[[#This Row],[Motor speed]]*Table5[[#This Row],[Motor torque]])/(60*1000)/Table5[[#This Row],[Overall efficiency of enery conversion ]]</f>
        <v>-0.76377233095431252</v>
      </c>
      <c r="AC416">
        <v>430</v>
      </c>
      <c r="AD416" s="20">
        <f>Table5[[#This Row],[Total elapsed time]]-B415</f>
        <v>1</v>
      </c>
      <c r="AE416" s="20">
        <f>(Table5[[#This Row],[Motor power]]*1000)*Table5[[#This Row],[Acceleration delT 1 second ]]</f>
        <v>-763.77233095431257</v>
      </c>
      <c r="AF416" s="20">
        <f>Table5[[#This Row],[Etotal]]/3600</f>
        <v>-0.21215898082064238</v>
      </c>
      <c r="AG416" s="21">
        <f>Table5[[#This Row],[Average energy consumption]]/96</f>
        <v>-2.2099893835483583E-3</v>
      </c>
      <c r="AH416" s="20"/>
      <c r="AI416" s="20"/>
    </row>
    <row r="417" spans="2:35">
      <c r="B417" s="14">
        <v>414</v>
      </c>
      <c r="C417" s="7">
        <v>0</v>
      </c>
      <c r="D417" s="9">
        <v>-0.4</v>
      </c>
      <c r="E417">
        <v>1500</v>
      </c>
      <c r="F417">
        <v>80</v>
      </c>
      <c r="G417">
        <f t="shared" si="42"/>
        <v>1580</v>
      </c>
      <c r="H417">
        <v>9.81</v>
      </c>
      <c r="I417" s="10">
        <v>0</v>
      </c>
      <c r="J417" s="10">
        <v>0</v>
      </c>
      <c r="K417">
        <f t="shared" si="43"/>
        <v>-632</v>
      </c>
      <c r="L417">
        <v>1.4999999999999999E-2</v>
      </c>
      <c r="M417">
        <f t="shared" si="44"/>
        <v>365.20543359083308</v>
      </c>
      <c r="N417">
        <v>1.204</v>
      </c>
      <c r="O417">
        <v>1.52</v>
      </c>
      <c r="P417">
        <v>2.52</v>
      </c>
      <c r="Q417">
        <f t="shared" si="45"/>
        <v>0</v>
      </c>
      <c r="R417">
        <f t="shared" si="46"/>
        <v>0</v>
      </c>
      <c r="S417">
        <f t="shared" si="47"/>
        <v>-266.79456640916692</v>
      </c>
      <c r="T417" s="11">
        <f t="shared" si="48"/>
        <v>0</v>
      </c>
      <c r="U417">
        <v>0.26834999999999998</v>
      </c>
      <c r="V417">
        <f>Table5[[#This Row],[Total force ]]*Table5[[#This Row],[Tyre radius]]</f>
        <v>-71.594321895899938</v>
      </c>
      <c r="W417">
        <v>8</v>
      </c>
      <c r="X417">
        <v>0.92</v>
      </c>
      <c r="Y417">
        <f>Table5[[#This Row],[Wheel torque]]/Table5[[#This Row],[Final drive ratio ]]/Table5[[#This Row],[Overall efficiency of enery conversion ]]</f>
        <v>-9.7274893880298823</v>
      </c>
      <c r="Z417">
        <f>(Table5[[#This Row],[Vehicle speed in m/s]]*60)/(2*3.14*Table5[[#This Row],[Tyre radius]])</f>
        <v>0</v>
      </c>
      <c r="AA417">
        <f>Table5[[#This Row],[Wheel speed]]*Table5[[#This Row],[Final drive ratio ]]</f>
        <v>0</v>
      </c>
      <c r="AB417" s="11">
        <f>(2*3.14*Table5[[#This Row],[Motor speed]]*Table5[[#This Row],[Motor torque]])/(60*1000)/Table5[[#This Row],[Overall efficiency of enery conversion ]]</f>
        <v>0</v>
      </c>
      <c r="AC417">
        <v>430</v>
      </c>
      <c r="AD417" s="20">
        <f>Table5[[#This Row],[Total elapsed time]]-B416</f>
        <v>1</v>
      </c>
      <c r="AE417" s="20">
        <f>(Table5[[#This Row],[Motor power]]*1000)*Table5[[#This Row],[Acceleration delT 1 second ]]</f>
        <v>0</v>
      </c>
      <c r="AF417" s="20">
        <f>Table5[[#This Row],[Etotal]]/3600</f>
        <v>0</v>
      </c>
      <c r="AG417" s="21">
        <f>Table5[[#This Row],[Average energy consumption]]/96</f>
        <v>0</v>
      </c>
      <c r="AH417" s="20"/>
      <c r="AI417" s="20"/>
    </row>
    <row r="418" spans="2:35">
      <c r="B418" s="14">
        <v>415</v>
      </c>
      <c r="C418" s="7">
        <v>0</v>
      </c>
      <c r="D418" s="9">
        <v>0</v>
      </c>
      <c r="E418">
        <v>1500</v>
      </c>
      <c r="F418">
        <v>80</v>
      </c>
      <c r="G418">
        <f t="shared" si="42"/>
        <v>1580</v>
      </c>
      <c r="H418">
        <v>9.81</v>
      </c>
      <c r="I418" s="10">
        <v>0</v>
      </c>
      <c r="J418" s="10">
        <v>0</v>
      </c>
      <c r="K418">
        <f t="shared" si="43"/>
        <v>0</v>
      </c>
      <c r="L418">
        <v>1.4999999999999999E-2</v>
      </c>
      <c r="M418">
        <f t="shared" si="44"/>
        <v>365.20543359083308</v>
      </c>
      <c r="N418">
        <v>1.204</v>
      </c>
      <c r="O418">
        <v>1.52</v>
      </c>
      <c r="P418">
        <v>2.52</v>
      </c>
      <c r="Q418">
        <f t="shared" si="45"/>
        <v>0</v>
      </c>
      <c r="R418">
        <f t="shared" si="46"/>
        <v>0</v>
      </c>
      <c r="S418">
        <f t="shared" si="47"/>
        <v>365.20543359083308</v>
      </c>
      <c r="T418" s="11">
        <f t="shared" si="48"/>
        <v>0</v>
      </c>
      <c r="U418">
        <v>0.26834999999999998</v>
      </c>
      <c r="V418">
        <f>Table5[[#This Row],[Total force ]]*Table5[[#This Row],[Tyre radius]]</f>
        <v>98.002878104100049</v>
      </c>
      <c r="W418">
        <v>8</v>
      </c>
      <c r="X418">
        <v>0.92</v>
      </c>
      <c r="Y418">
        <f>Table5[[#This Row],[Wheel torque]]/Table5[[#This Row],[Final drive ratio ]]/Table5[[#This Row],[Overall efficiency of enery conversion ]]</f>
        <v>13.315608438057071</v>
      </c>
      <c r="Z418">
        <f>(Table5[[#This Row],[Vehicle speed in m/s]]*60)/(2*3.14*Table5[[#This Row],[Tyre radius]])</f>
        <v>0</v>
      </c>
      <c r="AA418">
        <f>Table5[[#This Row],[Wheel speed]]*Table5[[#This Row],[Final drive ratio ]]</f>
        <v>0</v>
      </c>
      <c r="AB418" s="11">
        <f>(2*3.14*Table5[[#This Row],[Motor speed]]*Table5[[#This Row],[Motor torque]])/(60*1000)/Table5[[#This Row],[Overall efficiency of enery conversion ]]</f>
        <v>0</v>
      </c>
      <c r="AC418">
        <v>430</v>
      </c>
      <c r="AD418" s="20">
        <f>Table5[[#This Row],[Total elapsed time]]-B417</f>
        <v>1</v>
      </c>
      <c r="AE418" s="20">
        <f>(Table5[[#This Row],[Motor power]]*1000)*Table5[[#This Row],[Acceleration delT 1 second ]]</f>
        <v>0</v>
      </c>
      <c r="AF418" s="20">
        <f>Table5[[#This Row],[Etotal]]/3600</f>
        <v>0</v>
      </c>
      <c r="AG418" s="21">
        <f>Table5[[#This Row],[Average energy consumption]]/96</f>
        <v>0</v>
      </c>
      <c r="AH418" s="20"/>
      <c r="AI418" s="20"/>
    </row>
    <row r="419" spans="2:35">
      <c r="B419" s="14">
        <v>416</v>
      </c>
      <c r="C419" s="7">
        <v>0</v>
      </c>
      <c r="D419" s="9">
        <v>0</v>
      </c>
      <c r="E419">
        <v>1500</v>
      </c>
      <c r="F419">
        <v>80</v>
      </c>
      <c r="G419">
        <f t="shared" si="42"/>
        <v>1580</v>
      </c>
      <c r="H419">
        <v>9.81</v>
      </c>
      <c r="I419" s="10">
        <v>0</v>
      </c>
      <c r="J419" s="10">
        <v>0</v>
      </c>
      <c r="K419">
        <f t="shared" si="43"/>
        <v>0</v>
      </c>
      <c r="L419">
        <v>1.4999999999999999E-2</v>
      </c>
      <c r="M419">
        <f t="shared" si="44"/>
        <v>365.20543359083308</v>
      </c>
      <c r="N419">
        <v>1.204</v>
      </c>
      <c r="O419">
        <v>1.52</v>
      </c>
      <c r="P419">
        <v>2.52</v>
      </c>
      <c r="Q419">
        <f t="shared" si="45"/>
        <v>0</v>
      </c>
      <c r="R419">
        <f t="shared" si="46"/>
        <v>0</v>
      </c>
      <c r="S419">
        <f t="shared" si="47"/>
        <v>365.20543359083308</v>
      </c>
      <c r="T419" s="11">
        <f t="shared" si="48"/>
        <v>0</v>
      </c>
      <c r="U419">
        <v>0.26834999999999998</v>
      </c>
      <c r="V419">
        <f>Table5[[#This Row],[Total force ]]*Table5[[#This Row],[Tyre radius]]</f>
        <v>98.002878104100049</v>
      </c>
      <c r="W419">
        <v>8</v>
      </c>
      <c r="X419">
        <v>0.92</v>
      </c>
      <c r="Y419">
        <f>Table5[[#This Row],[Wheel torque]]/Table5[[#This Row],[Final drive ratio ]]/Table5[[#This Row],[Overall efficiency of enery conversion ]]</f>
        <v>13.315608438057071</v>
      </c>
      <c r="Z419">
        <f>(Table5[[#This Row],[Vehicle speed in m/s]]*60)/(2*3.14*Table5[[#This Row],[Tyre radius]])</f>
        <v>0</v>
      </c>
      <c r="AA419">
        <f>Table5[[#This Row],[Wheel speed]]*Table5[[#This Row],[Final drive ratio ]]</f>
        <v>0</v>
      </c>
      <c r="AB419" s="11">
        <f>(2*3.14*Table5[[#This Row],[Motor speed]]*Table5[[#This Row],[Motor torque]])/(60*1000)/Table5[[#This Row],[Overall efficiency of enery conversion ]]</f>
        <v>0</v>
      </c>
      <c r="AC419">
        <v>430</v>
      </c>
      <c r="AD419" s="20">
        <f>Table5[[#This Row],[Total elapsed time]]-B418</f>
        <v>1</v>
      </c>
      <c r="AE419" s="20">
        <f>(Table5[[#This Row],[Motor power]]*1000)*Table5[[#This Row],[Acceleration delT 1 second ]]</f>
        <v>0</v>
      </c>
      <c r="AF419" s="20">
        <f>Table5[[#This Row],[Etotal]]/3600</f>
        <v>0</v>
      </c>
      <c r="AG419" s="21">
        <f>Table5[[#This Row],[Average energy consumption]]/96</f>
        <v>0</v>
      </c>
      <c r="AH419" s="20"/>
      <c r="AI419" s="20"/>
    </row>
    <row r="420" spans="2:35">
      <c r="B420" s="14">
        <v>417</v>
      </c>
      <c r="C420" s="7">
        <v>0</v>
      </c>
      <c r="D420" s="9">
        <v>0</v>
      </c>
      <c r="E420">
        <v>1500</v>
      </c>
      <c r="F420">
        <v>80</v>
      </c>
      <c r="G420">
        <f t="shared" si="42"/>
        <v>1580</v>
      </c>
      <c r="H420">
        <v>9.81</v>
      </c>
      <c r="I420" s="10">
        <v>0</v>
      </c>
      <c r="J420" s="10">
        <v>0</v>
      </c>
      <c r="K420">
        <f t="shared" si="43"/>
        <v>0</v>
      </c>
      <c r="L420">
        <v>1.4999999999999999E-2</v>
      </c>
      <c r="M420">
        <f t="shared" si="44"/>
        <v>365.20543359083308</v>
      </c>
      <c r="N420">
        <v>1.204</v>
      </c>
      <c r="O420">
        <v>1.52</v>
      </c>
      <c r="P420">
        <v>2.52</v>
      </c>
      <c r="Q420">
        <f t="shared" si="45"/>
        <v>0</v>
      </c>
      <c r="R420">
        <f t="shared" si="46"/>
        <v>0</v>
      </c>
      <c r="S420">
        <f t="shared" si="47"/>
        <v>365.20543359083308</v>
      </c>
      <c r="T420" s="11">
        <f t="shared" si="48"/>
        <v>0</v>
      </c>
      <c r="U420">
        <v>0.26834999999999998</v>
      </c>
      <c r="V420">
        <f>Table5[[#This Row],[Total force ]]*Table5[[#This Row],[Tyre radius]]</f>
        <v>98.002878104100049</v>
      </c>
      <c r="W420">
        <v>8</v>
      </c>
      <c r="X420">
        <v>0.92</v>
      </c>
      <c r="Y420">
        <f>Table5[[#This Row],[Wheel torque]]/Table5[[#This Row],[Final drive ratio ]]/Table5[[#This Row],[Overall efficiency of enery conversion ]]</f>
        <v>13.315608438057071</v>
      </c>
      <c r="Z420">
        <f>(Table5[[#This Row],[Vehicle speed in m/s]]*60)/(2*3.14*Table5[[#This Row],[Tyre radius]])</f>
        <v>0</v>
      </c>
      <c r="AA420">
        <f>Table5[[#This Row],[Wheel speed]]*Table5[[#This Row],[Final drive ratio ]]</f>
        <v>0</v>
      </c>
      <c r="AB420" s="11">
        <f>(2*3.14*Table5[[#This Row],[Motor speed]]*Table5[[#This Row],[Motor torque]])/(60*1000)/Table5[[#This Row],[Overall efficiency of enery conversion ]]</f>
        <v>0</v>
      </c>
      <c r="AC420">
        <v>430</v>
      </c>
      <c r="AD420" s="20">
        <f>Table5[[#This Row],[Total elapsed time]]-B419</f>
        <v>1</v>
      </c>
      <c r="AE420" s="20">
        <f>(Table5[[#This Row],[Motor power]]*1000)*Table5[[#This Row],[Acceleration delT 1 second ]]</f>
        <v>0</v>
      </c>
      <c r="AF420" s="20">
        <f>Table5[[#This Row],[Etotal]]/3600</f>
        <v>0</v>
      </c>
      <c r="AG420" s="21">
        <f>Table5[[#This Row],[Average energy consumption]]/96</f>
        <v>0</v>
      </c>
      <c r="AH420" s="20"/>
      <c r="AI420" s="20"/>
    </row>
    <row r="421" spans="2:35">
      <c r="B421" s="14">
        <v>418</v>
      </c>
      <c r="C421" s="7">
        <v>0</v>
      </c>
      <c r="D421" s="9">
        <v>0</v>
      </c>
      <c r="E421">
        <v>1500</v>
      </c>
      <c r="F421">
        <v>80</v>
      </c>
      <c r="G421">
        <f t="shared" si="42"/>
        <v>1580</v>
      </c>
      <c r="H421">
        <v>9.81</v>
      </c>
      <c r="I421" s="10">
        <v>0</v>
      </c>
      <c r="J421" s="10">
        <v>0</v>
      </c>
      <c r="K421">
        <f t="shared" si="43"/>
        <v>0</v>
      </c>
      <c r="L421">
        <v>1.4999999999999999E-2</v>
      </c>
      <c r="M421">
        <f t="shared" si="44"/>
        <v>365.20543359083308</v>
      </c>
      <c r="N421">
        <v>1.204</v>
      </c>
      <c r="O421">
        <v>1.52</v>
      </c>
      <c r="P421">
        <v>2.52</v>
      </c>
      <c r="Q421">
        <f t="shared" si="45"/>
        <v>0</v>
      </c>
      <c r="R421">
        <f t="shared" si="46"/>
        <v>0</v>
      </c>
      <c r="S421">
        <f t="shared" si="47"/>
        <v>365.20543359083308</v>
      </c>
      <c r="T421" s="11">
        <f t="shared" si="48"/>
        <v>0</v>
      </c>
      <c r="U421">
        <v>0.26834999999999998</v>
      </c>
      <c r="V421">
        <f>Table5[[#This Row],[Total force ]]*Table5[[#This Row],[Tyre radius]]</f>
        <v>98.002878104100049</v>
      </c>
      <c r="W421">
        <v>8</v>
      </c>
      <c r="X421">
        <v>0.92</v>
      </c>
      <c r="Y421">
        <f>Table5[[#This Row],[Wheel torque]]/Table5[[#This Row],[Final drive ratio ]]/Table5[[#This Row],[Overall efficiency of enery conversion ]]</f>
        <v>13.315608438057071</v>
      </c>
      <c r="Z421">
        <f>(Table5[[#This Row],[Vehicle speed in m/s]]*60)/(2*3.14*Table5[[#This Row],[Tyre radius]])</f>
        <v>0</v>
      </c>
      <c r="AA421">
        <f>Table5[[#This Row],[Wheel speed]]*Table5[[#This Row],[Final drive ratio ]]</f>
        <v>0</v>
      </c>
      <c r="AB421" s="11">
        <f>(2*3.14*Table5[[#This Row],[Motor speed]]*Table5[[#This Row],[Motor torque]])/(60*1000)/Table5[[#This Row],[Overall efficiency of enery conversion ]]</f>
        <v>0</v>
      </c>
      <c r="AC421">
        <v>430</v>
      </c>
      <c r="AD421" s="20">
        <f>Table5[[#This Row],[Total elapsed time]]-B420</f>
        <v>1</v>
      </c>
      <c r="AE421" s="20">
        <f>(Table5[[#This Row],[Motor power]]*1000)*Table5[[#This Row],[Acceleration delT 1 second ]]</f>
        <v>0</v>
      </c>
      <c r="AF421" s="20">
        <f>Table5[[#This Row],[Etotal]]/3600</f>
        <v>0</v>
      </c>
      <c r="AG421" s="21">
        <f>Table5[[#This Row],[Average energy consumption]]/96</f>
        <v>0</v>
      </c>
      <c r="AH421" s="20"/>
      <c r="AI421" s="20"/>
    </row>
    <row r="422" spans="2:35">
      <c r="B422" s="14">
        <v>419</v>
      </c>
      <c r="C422" s="7">
        <v>0</v>
      </c>
      <c r="D422" s="9">
        <v>0</v>
      </c>
      <c r="E422">
        <v>1500</v>
      </c>
      <c r="F422">
        <v>80</v>
      </c>
      <c r="G422">
        <f t="shared" si="42"/>
        <v>1580</v>
      </c>
      <c r="H422">
        <v>9.81</v>
      </c>
      <c r="I422" s="10">
        <v>0</v>
      </c>
      <c r="J422" s="10">
        <v>0</v>
      </c>
      <c r="K422">
        <f t="shared" si="43"/>
        <v>0</v>
      </c>
      <c r="L422">
        <v>1.4999999999999999E-2</v>
      </c>
      <c r="M422">
        <f t="shared" si="44"/>
        <v>365.20543359083308</v>
      </c>
      <c r="N422">
        <v>1.204</v>
      </c>
      <c r="O422">
        <v>1.52</v>
      </c>
      <c r="P422">
        <v>2.52</v>
      </c>
      <c r="Q422">
        <f t="shared" si="45"/>
        <v>0</v>
      </c>
      <c r="R422">
        <f t="shared" si="46"/>
        <v>0</v>
      </c>
      <c r="S422">
        <f t="shared" si="47"/>
        <v>365.20543359083308</v>
      </c>
      <c r="T422" s="11">
        <f t="shared" si="48"/>
        <v>0</v>
      </c>
      <c r="U422">
        <v>0.26834999999999998</v>
      </c>
      <c r="V422">
        <f>Table5[[#This Row],[Total force ]]*Table5[[#This Row],[Tyre radius]]</f>
        <v>98.002878104100049</v>
      </c>
      <c r="W422">
        <v>8</v>
      </c>
      <c r="X422">
        <v>0.92</v>
      </c>
      <c r="Y422">
        <f>Table5[[#This Row],[Wheel torque]]/Table5[[#This Row],[Final drive ratio ]]/Table5[[#This Row],[Overall efficiency of enery conversion ]]</f>
        <v>13.315608438057071</v>
      </c>
      <c r="Z422">
        <f>(Table5[[#This Row],[Vehicle speed in m/s]]*60)/(2*3.14*Table5[[#This Row],[Tyre radius]])</f>
        <v>0</v>
      </c>
      <c r="AA422">
        <f>Table5[[#This Row],[Wheel speed]]*Table5[[#This Row],[Final drive ratio ]]</f>
        <v>0</v>
      </c>
      <c r="AB422" s="11">
        <f>(2*3.14*Table5[[#This Row],[Motor speed]]*Table5[[#This Row],[Motor torque]])/(60*1000)/Table5[[#This Row],[Overall efficiency of enery conversion ]]</f>
        <v>0</v>
      </c>
      <c r="AC422">
        <v>430</v>
      </c>
      <c r="AD422" s="20">
        <f>Table5[[#This Row],[Total elapsed time]]-B421</f>
        <v>1</v>
      </c>
      <c r="AE422" s="20">
        <f>(Table5[[#This Row],[Motor power]]*1000)*Table5[[#This Row],[Acceleration delT 1 second ]]</f>
        <v>0</v>
      </c>
      <c r="AF422" s="20">
        <f>Table5[[#This Row],[Etotal]]/3600</f>
        <v>0</v>
      </c>
      <c r="AG422" s="21">
        <f>Table5[[#This Row],[Average energy consumption]]/96</f>
        <v>0</v>
      </c>
      <c r="AH422" s="20"/>
      <c r="AI422" s="20"/>
    </row>
    <row r="423" spans="2:35">
      <c r="B423" s="14">
        <v>420</v>
      </c>
      <c r="C423" s="7">
        <v>0</v>
      </c>
      <c r="D423" s="9">
        <v>0</v>
      </c>
      <c r="E423">
        <v>1500</v>
      </c>
      <c r="F423">
        <v>80</v>
      </c>
      <c r="G423">
        <f t="shared" si="42"/>
        <v>1580</v>
      </c>
      <c r="H423">
        <v>9.81</v>
      </c>
      <c r="I423" s="10">
        <v>0</v>
      </c>
      <c r="J423" s="10">
        <v>0</v>
      </c>
      <c r="K423">
        <f t="shared" si="43"/>
        <v>0</v>
      </c>
      <c r="L423">
        <v>1.4999999999999999E-2</v>
      </c>
      <c r="M423">
        <f t="shared" si="44"/>
        <v>365.20543359083308</v>
      </c>
      <c r="N423">
        <v>1.204</v>
      </c>
      <c r="O423">
        <v>1.52</v>
      </c>
      <c r="P423">
        <v>2.52</v>
      </c>
      <c r="Q423">
        <f t="shared" si="45"/>
        <v>0</v>
      </c>
      <c r="R423">
        <f t="shared" si="46"/>
        <v>0</v>
      </c>
      <c r="S423">
        <f t="shared" si="47"/>
        <v>365.20543359083308</v>
      </c>
      <c r="T423" s="11">
        <f t="shared" si="48"/>
        <v>0</v>
      </c>
      <c r="U423">
        <v>0.26834999999999998</v>
      </c>
      <c r="V423">
        <f>Table5[[#This Row],[Total force ]]*Table5[[#This Row],[Tyre radius]]</f>
        <v>98.002878104100049</v>
      </c>
      <c r="W423">
        <v>8</v>
      </c>
      <c r="X423">
        <v>0.92</v>
      </c>
      <c r="Y423">
        <f>Table5[[#This Row],[Wheel torque]]/Table5[[#This Row],[Final drive ratio ]]/Table5[[#This Row],[Overall efficiency of enery conversion ]]</f>
        <v>13.315608438057071</v>
      </c>
      <c r="Z423">
        <f>(Table5[[#This Row],[Vehicle speed in m/s]]*60)/(2*3.14*Table5[[#This Row],[Tyre radius]])</f>
        <v>0</v>
      </c>
      <c r="AA423">
        <f>Table5[[#This Row],[Wheel speed]]*Table5[[#This Row],[Final drive ratio ]]</f>
        <v>0</v>
      </c>
      <c r="AB423" s="11">
        <f>(2*3.14*Table5[[#This Row],[Motor speed]]*Table5[[#This Row],[Motor torque]])/(60*1000)/Table5[[#This Row],[Overall efficiency of enery conversion ]]</f>
        <v>0</v>
      </c>
      <c r="AC423">
        <v>430</v>
      </c>
      <c r="AD423" s="20">
        <f>Table5[[#This Row],[Total elapsed time]]-B422</f>
        <v>1</v>
      </c>
      <c r="AE423" s="20">
        <f>(Table5[[#This Row],[Motor power]]*1000)*Table5[[#This Row],[Acceleration delT 1 second ]]</f>
        <v>0</v>
      </c>
      <c r="AF423" s="20">
        <f>Table5[[#This Row],[Etotal]]/3600</f>
        <v>0</v>
      </c>
      <c r="AG423" s="21">
        <f>Table5[[#This Row],[Average energy consumption]]/96</f>
        <v>0</v>
      </c>
      <c r="AH423" s="20"/>
      <c r="AI423" s="20"/>
    </row>
    <row r="424" spans="2:35">
      <c r="B424" s="14">
        <v>421</v>
      </c>
      <c r="C424" s="7">
        <v>0</v>
      </c>
      <c r="D424" s="9">
        <v>0</v>
      </c>
      <c r="E424">
        <v>1500</v>
      </c>
      <c r="F424">
        <v>80</v>
      </c>
      <c r="G424">
        <f t="shared" si="42"/>
        <v>1580</v>
      </c>
      <c r="H424">
        <v>9.81</v>
      </c>
      <c r="I424" s="10">
        <v>0</v>
      </c>
      <c r="J424" s="10">
        <v>0</v>
      </c>
      <c r="K424">
        <f t="shared" si="43"/>
        <v>0</v>
      </c>
      <c r="L424">
        <v>1.4999999999999999E-2</v>
      </c>
      <c r="M424">
        <f t="shared" si="44"/>
        <v>365.20543359083308</v>
      </c>
      <c r="N424">
        <v>1.204</v>
      </c>
      <c r="O424">
        <v>1.52</v>
      </c>
      <c r="P424">
        <v>2.52</v>
      </c>
      <c r="Q424">
        <f t="shared" si="45"/>
        <v>0</v>
      </c>
      <c r="R424">
        <f t="shared" si="46"/>
        <v>0</v>
      </c>
      <c r="S424">
        <f t="shared" si="47"/>
        <v>365.20543359083308</v>
      </c>
      <c r="T424" s="11">
        <f t="shared" si="48"/>
        <v>0</v>
      </c>
      <c r="U424">
        <v>0.26834999999999998</v>
      </c>
      <c r="V424">
        <f>Table5[[#This Row],[Total force ]]*Table5[[#This Row],[Tyre radius]]</f>
        <v>98.002878104100049</v>
      </c>
      <c r="W424">
        <v>8</v>
      </c>
      <c r="X424">
        <v>0.92</v>
      </c>
      <c r="Y424">
        <f>Table5[[#This Row],[Wheel torque]]/Table5[[#This Row],[Final drive ratio ]]/Table5[[#This Row],[Overall efficiency of enery conversion ]]</f>
        <v>13.315608438057071</v>
      </c>
      <c r="Z424">
        <f>(Table5[[#This Row],[Vehicle speed in m/s]]*60)/(2*3.14*Table5[[#This Row],[Tyre radius]])</f>
        <v>0</v>
      </c>
      <c r="AA424">
        <f>Table5[[#This Row],[Wheel speed]]*Table5[[#This Row],[Final drive ratio ]]</f>
        <v>0</v>
      </c>
      <c r="AB424" s="11">
        <f>(2*3.14*Table5[[#This Row],[Motor speed]]*Table5[[#This Row],[Motor torque]])/(60*1000)/Table5[[#This Row],[Overall efficiency of enery conversion ]]</f>
        <v>0</v>
      </c>
      <c r="AC424">
        <v>430</v>
      </c>
      <c r="AD424" s="20">
        <f>Table5[[#This Row],[Total elapsed time]]-B423</f>
        <v>1</v>
      </c>
      <c r="AE424" s="20">
        <f>(Table5[[#This Row],[Motor power]]*1000)*Table5[[#This Row],[Acceleration delT 1 second ]]</f>
        <v>0</v>
      </c>
      <c r="AF424" s="20">
        <f>Table5[[#This Row],[Etotal]]/3600</f>
        <v>0</v>
      </c>
      <c r="AG424" s="21">
        <f>Table5[[#This Row],[Average energy consumption]]/96</f>
        <v>0</v>
      </c>
      <c r="AH424" s="20"/>
      <c r="AI424" s="20"/>
    </row>
    <row r="425" spans="2:35">
      <c r="B425" s="14">
        <v>422</v>
      </c>
      <c r="C425" s="7">
        <v>0</v>
      </c>
      <c r="D425" s="9">
        <v>0</v>
      </c>
      <c r="E425">
        <v>1500</v>
      </c>
      <c r="F425">
        <v>80</v>
      </c>
      <c r="G425">
        <f t="shared" si="42"/>
        <v>1580</v>
      </c>
      <c r="H425">
        <v>9.81</v>
      </c>
      <c r="I425" s="10">
        <v>0</v>
      </c>
      <c r="J425" s="10">
        <v>0</v>
      </c>
      <c r="K425">
        <f t="shared" si="43"/>
        <v>0</v>
      </c>
      <c r="L425">
        <v>1.4999999999999999E-2</v>
      </c>
      <c r="M425">
        <f t="shared" si="44"/>
        <v>365.20543359083308</v>
      </c>
      <c r="N425">
        <v>1.204</v>
      </c>
      <c r="O425">
        <v>1.52</v>
      </c>
      <c r="P425">
        <v>2.52</v>
      </c>
      <c r="Q425">
        <f t="shared" si="45"/>
        <v>0</v>
      </c>
      <c r="R425">
        <f t="shared" si="46"/>
        <v>0</v>
      </c>
      <c r="S425">
        <f t="shared" si="47"/>
        <v>365.20543359083308</v>
      </c>
      <c r="T425" s="11">
        <f t="shared" si="48"/>
        <v>0</v>
      </c>
      <c r="U425">
        <v>0.26834999999999998</v>
      </c>
      <c r="V425">
        <f>Table5[[#This Row],[Total force ]]*Table5[[#This Row],[Tyre radius]]</f>
        <v>98.002878104100049</v>
      </c>
      <c r="W425">
        <v>8</v>
      </c>
      <c r="X425">
        <v>0.92</v>
      </c>
      <c r="Y425">
        <f>Table5[[#This Row],[Wheel torque]]/Table5[[#This Row],[Final drive ratio ]]/Table5[[#This Row],[Overall efficiency of enery conversion ]]</f>
        <v>13.315608438057071</v>
      </c>
      <c r="Z425">
        <f>(Table5[[#This Row],[Vehicle speed in m/s]]*60)/(2*3.14*Table5[[#This Row],[Tyre radius]])</f>
        <v>0</v>
      </c>
      <c r="AA425">
        <f>Table5[[#This Row],[Wheel speed]]*Table5[[#This Row],[Final drive ratio ]]</f>
        <v>0</v>
      </c>
      <c r="AB425" s="11">
        <f>(2*3.14*Table5[[#This Row],[Motor speed]]*Table5[[#This Row],[Motor torque]])/(60*1000)/Table5[[#This Row],[Overall efficiency of enery conversion ]]</f>
        <v>0</v>
      </c>
      <c r="AC425">
        <v>430</v>
      </c>
      <c r="AD425" s="20">
        <f>Table5[[#This Row],[Total elapsed time]]-B424</f>
        <v>1</v>
      </c>
      <c r="AE425" s="20">
        <f>(Table5[[#This Row],[Motor power]]*1000)*Table5[[#This Row],[Acceleration delT 1 second ]]</f>
        <v>0</v>
      </c>
      <c r="AF425" s="20">
        <f>Table5[[#This Row],[Etotal]]/3600</f>
        <v>0</v>
      </c>
      <c r="AG425" s="21">
        <f>Table5[[#This Row],[Average energy consumption]]/96</f>
        <v>0</v>
      </c>
      <c r="AH425" s="20"/>
      <c r="AI425" s="20"/>
    </row>
    <row r="426" spans="2:35">
      <c r="B426" s="14">
        <v>423</v>
      </c>
      <c r="C426" s="7">
        <v>0</v>
      </c>
      <c r="D426" s="9">
        <v>0</v>
      </c>
      <c r="E426">
        <v>1500</v>
      </c>
      <c r="F426">
        <v>80</v>
      </c>
      <c r="G426">
        <f t="shared" si="42"/>
        <v>1580</v>
      </c>
      <c r="H426">
        <v>9.81</v>
      </c>
      <c r="I426" s="10">
        <v>0</v>
      </c>
      <c r="J426" s="10">
        <v>0</v>
      </c>
      <c r="K426">
        <f t="shared" si="43"/>
        <v>0</v>
      </c>
      <c r="L426">
        <v>1.4999999999999999E-2</v>
      </c>
      <c r="M426">
        <f t="shared" si="44"/>
        <v>365.20543359083308</v>
      </c>
      <c r="N426">
        <v>1.204</v>
      </c>
      <c r="O426">
        <v>1.52</v>
      </c>
      <c r="P426">
        <v>2.52</v>
      </c>
      <c r="Q426">
        <f t="shared" si="45"/>
        <v>0</v>
      </c>
      <c r="R426">
        <f t="shared" si="46"/>
        <v>0</v>
      </c>
      <c r="S426">
        <f t="shared" si="47"/>
        <v>365.20543359083308</v>
      </c>
      <c r="T426" s="11">
        <f t="shared" si="48"/>
        <v>0</v>
      </c>
      <c r="U426">
        <v>0.26834999999999998</v>
      </c>
      <c r="V426">
        <f>Table5[[#This Row],[Total force ]]*Table5[[#This Row],[Tyre radius]]</f>
        <v>98.002878104100049</v>
      </c>
      <c r="W426">
        <v>8</v>
      </c>
      <c r="X426">
        <v>0.92</v>
      </c>
      <c r="Y426">
        <f>Table5[[#This Row],[Wheel torque]]/Table5[[#This Row],[Final drive ratio ]]/Table5[[#This Row],[Overall efficiency of enery conversion ]]</f>
        <v>13.315608438057071</v>
      </c>
      <c r="Z426">
        <f>(Table5[[#This Row],[Vehicle speed in m/s]]*60)/(2*3.14*Table5[[#This Row],[Tyre radius]])</f>
        <v>0</v>
      </c>
      <c r="AA426">
        <f>Table5[[#This Row],[Wheel speed]]*Table5[[#This Row],[Final drive ratio ]]</f>
        <v>0</v>
      </c>
      <c r="AB426" s="11">
        <f>(2*3.14*Table5[[#This Row],[Motor speed]]*Table5[[#This Row],[Motor torque]])/(60*1000)/Table5[[#This Row],[Overall efficiency of enery conversion ]]</f>
        <v>0</v>
      </c>
      <c r="AC426">
        <v>430</v>
      </c>
      <c r="AD426" s="20">
        <f>Table5[[#This Row],[Total elapsed time]]-B425</f>
        <v>1</v>
      </c>
      <c r="AE426" s="20">
        <f>(Table5[[#This Row],[Motor power]]*1000)*Table5[[#This Row],[Acceleration delT 1 second ]]</f>
        <v>0</v>
      </c>
      <c r="AF426" s="20">
        <f>Table5[[#This Row],[Etotal]]/3600</f>
        <v>0</v>
      </c>
      <c r="AG426" s="21">
        <f>Table5[[#This Row],[Average energy consumption]]/96</f>
        <v>0</v>
      </c>
      <c r="AH426" s="20"/>
      <c r="AI426" s="20"/>
    </row>
    <row r="427" spans="2:35">
      <c r="B427" s="14">
        <v>424</v>
      </c>
      <c r="C427" s="7">
        <v>0</v>
      </c>
      <c r="D427" s="9">
        <v>0</v>
      </c>
      <c r="E427">
        <v>1500</v>
      </c>
      <c r="F427">
        <v>80</v>
      </c>
      <c r="G427">
        <f t="shared" si="42"/>
        <v>1580</v>
      </c>
      <c r="H427">
        <v>9.81</v>
      </c>
      <c r="I427" s="10">
        <v>0</v>
      </c>
      <c r="J427" s="10">
        <v>0</v>
      </c>
      <c r="K427">
        <f t="shared" si="43"/>
        <v>0</v>
      </c>
      <c r="L427">
        <v>1.4999999999999999E-2</v>
      </c>
      <c r="M427">
        <f t="shared" si="44"/>
        <v>365.20543359083308</v>
      </c>
      <c r="N427">
        <v>1.204</v>
      </c>
      <c r="O427">
        <v>1.52</v>
      </c>
      <c r="P427">
        <v>2.52</v>
      </c>
      <c r="Q427">
        <f t="shared" si="45"/>
        <v>0</v>
      </c>
      <c r="R427">
        <f t="shared" si="46"/>
        <v>0</v>
      </c>
      <c r="S427">
        <f t="shared" si="47"/>
        <v>365.20543359083308</v>
      </c>
      <c r="T427" s="11">
        <f t="shared" si="48"/>
        <v>0</v>
      </c>
      <c r="U427">
        <v>0.26834999999999998</v>
      </c>
      <c r="V427">
        <f>Table5[[#This Row],[Total force ]]*Table5[[#This Row],[Tyre radius]]</f>
        <v>98.002878104100049</v>
      </c>
      <c r="W427">
        <v>8</v>
      </c>
      <c r="X427">
        <v>0.92</v>
      </c>
      <c r="Y427">
        <f>Table5[[#This Row],[Wheel torque]]/Table5[[#This Row],[Final drive ratio ]]/Table5[[#This Row],[Overall efficiency of enery conversion ]]</f>
        <v>13.315608438057071</v>
      </c>
      <c r="Z427">
        <f>(Table5[[#This Row],[Vehicle speed in m/s]]*60)/(2*3.14*Table5[[#This Row],[Tyre radius]])</f>
        <v>0</v>
      </c>
      <c r="AA427">
        <f>Table5[[#This Row],[Wheel speed]]*Table5[[#This Row],[Final drive ratio ]]</f>
        <v>0</v>
      </c>
      <c r="AB427" s="11">
        <f>(2*3.14*Table5[[#This Row],[Motor speed]]*Table5[[#This Row],[Motor torque]])/(60*1000)/Table5[[#This Row],[Overall efficiency of enery conversion ]]</f>
        <v>0</v>
      </c>
      <c r="AC427">
        <v>430</v>
      </c>
      <c r="AD427" s="20">
        <f>Table5[[#This Row],[Total elapsed time]]-B426</f>
        <v>1</v>
      </c>
      <c r="AE427" s="20">
        <f>(Table5[[#This Row],[Motor power]]*1000)*Table5[[#This Row],[Acceleration delT 1 second ]]</f>
        <v>0</v>
      </c>
      <c r="AF427" s="20">
        <f>Table5[[#This Row],[Etotal]]/3600</f>
        <v>0</v>
      </c>
      <c r="AG427" s="21">
        <f>Table5[[#This Row],[Average energy consumption]]/96</f>
        <v>0</v>
      </c>
      <c r="AH427" s="20"/>
      <c r="AI427" s="20"/>
    </row>
    <row r="428" spans="2:35">
      <c r="B428" s="14">
        <v>425</v>
      </c>
      <c r="C428" s="7">
        <v>0</v>
      </c>
      <c r="D428" s="9">
        <v>0</v>
      </c>
      <c r="E428">
        <v>1500</v>
      </c>
      <c r="F428">
        <v>80</v>
      </c>
      <c r="G428">
        <f t="shared" si="42"/>
        <v>1580</v>
      </c>
      <c r="H428">
        <v>9.81</v>
      </c>
      <c r="I428" s="10">
        <v>0</v>
      </c>
      <c r="J428" s="10">
        <v>0</v>
      </c>
      <c r="K428">
        <f t="shared" si="43"/>
        <v>0</v>
      </c>
      <c r="L428">
        <v>1.4999999999999999E-2</v>
      </c>
      <c r="M428">
        <f t="shared" si="44"/>
        <v>365.20543359083308</v>
      </c>
      <c r="N428">
        <v>1.204</v>
      </c>
      <c r="O428">
        <v>1.52</v>
      </c>
      <c r="P428">
        <v>2.52</v>
      </c>
      <c r="Q428">
        <f t="shared" si="45"/>
        <v>0</v>
      </c>
      <c r="R428">
        <f t="shared" si="46"/>
        <v>0</v>
      </c>
      <c r="S428">
        <f t="shared" si="47"/>
        <v>365.20543359083308</v>
      </c>
      <c r="T428" s="11">
        <f t="shared" si="48"/>
        <v>0</v>
      </c>
      <c r="U428">
        <v>0.26834999999999998</v>
      </c>
      <c r="V428">
        <f>Table5[[#This Row],[Total force ]]*Table5[[#This Row],[Tyre radius]]</f>
        <v>98.002878104100049</v>
      </c>
      <c r="W428">
        <v>8</v>
      </c>
      <c r="X428">
        <v>0.92</v>
      </c>
      <c r="Y428">
        <f>Table5[[#This Row],[Wheel torque]]/Table5[[#This Row],[Final drive ratio ]]/Table5[[#This Row],[Overall efficiency of enery conversion ]]</f>
        <v>13.315608438057071</v>
      </c>
      <c r="Z428">
        <f>(Table5[[#This Row],[Vehicle speed in m/s]]*60)/(2*3.14*Table5[[#This Row],[Tyre radius]])</f>
        <v>0</v>
      </c>
      <c r="AA428">
        <f>Table5[[#This Row],[Wheel speed]]*Table5[[#This Row],[Final drive ratio ]]</f>
        <v>0</v>
      </c>
      <c r="AB428" s="11">
        <f>(2*3.14*Table5[[#This Row],[Motor speed]]*Table5[[#This Row],[Motor torque]])/(60*1000)/Table5[[#This Row],[Overall efficiency of enery conversion ]]</f>
        <v>0</v>
      </c>
      <c r="AC428">
        <v>430</v>
      </c>
      <c r="AD428" s="20">
        <f>Table5[[#This Row],[Total elapsed time]]-B427</f>
        <v>1</v>
      </c>
      <c r="AE428" s="20">
        <f>(Table5[[#This Row],[Motor power]]*1000)*Table5[[#This Row],[Acceleration delT 1 second ]]</f>
        <v>0</v>
      </c>
      <c r="AF428" s="20">
        <f>Table5[[#This Row],[Etotal]]/3600</f>
        <v>0</v>
      </c>
      <c r="AG428" s="21">
        <f>Table5[[#This Row],[Average energy consumption]]/96</f>
        <v>0</v>
      </c>
      <c r="AH428" s="20"/>
      <c r="AI428" s="20"/>
    </row>
    <row r="429" spans="2:35">
      <c r="B429" s="14">
        <v>426</v>
      </c>
      <c r="C429" s="7">
        <v>0</v>
      </c>
      <c r="D429" s="9">
        <v>0</v>
      </c>
      <c r="E429">
        <v>1500</v>
      </c>
      <c r="F429">
        <v>80</v>
      </c>
      <c r="G429">
        <f t="shared" si="42"/>
        <v>1580</v>
      </c>
      <c r="H429">
        <v>9.81</v>
      </c>
      <c r="I429" s="10">
        <v>0</v>
      </c>
      <c r="J429" s="10">
        <v>0</v>
      </c>
      <c r="K429">
        <f t="shared" si="43"/>
        <v>0</v>
      </c>
      <c r="L429">
        <v>1.4999999999999999E-2</v>
      </c>
      <c r="M429">
        <f t="shared" si="44"/>
        <v>365.20543359083308</v>
      </c>
      <c r="N429">
        <v>1.204</v>
      </c>
      <c r="O429">
        <v>1.52</v>
      </c>
      <c r="P429">
        <v>2.52</v>
      </c>
      <c r="Q429">
        <f t="shared" si="45"/>
        <v>0</v>
      </c>
      <c r="R429">
        <f t="shared" si="46"/>
        <v>0</v>
      </c>
      <c r="S429">
        <f t="shared" si="47"/>
        <v>365.20543359083308</v>
      </c>
      <c r="T429" s="11">
        <f t="shared" si="48"/>
        <v>0</v>
      </c>
      <c r="U429">
        <v>0.26834999999999998</v>
      </c>
      <c r="V429">
        <f>Table5[[#This Row],[Total force ]]*Table5[[#This Row],[Tyre radius]]</f>
        <v>98.002878104100049</v>
      </c>
      <c r="W429">
        <v>8</v>
      </c>
      <c r="X429">
        <v>0.92</v>
      </c>
      <c r="Y429">
        <f>Table5[[#This Row],[Wheel torque]]/Table5[[#This Row],[Final drive ratio ]]/Table5[[#This Row],[Overall efficiency of enery conversion ]]</f>
        <v>13.315608438057071</v>
      </c>
      <c r="Z429">
        <f>(Table5[[#This Row],[Vehicle speed in m/s]]*60)/(2*3.14*Table5[[#This Row],[Tyre radius]])</f>
        <v>0</v>
      </c>
      <c r="AA429">
        <f>Table5[[#This Row],[Wheel speed]]*Table5[[#This Row],[Final drive ratio ]]</f>
        <v>0</v>
      </c>
      <c r="AB429" s="11">
        <f>(2*3.14*Table5[[#This Row],[Motor speed]]*Table5[[#This Row],[Motor torque]])/(60*1000)/Table5[[#This Row],[Overall efficiency of enery conversion ]]</f>
        <v>0</v>
      </c>
      <c r="AC429">
        <v>430</v>
      </c>
      <c r="AD429" s="20">
        <f>Table5[[#This Row],[Total elapsed time]]-B428</f>
        <v>1</v>
      </c>
      <c r="AE429" s="20">
        <f>(Table5[[#This Row],[Motor power]]*1000)*Table5[[#This Row],[Acceleration delT 1 second ]]</f>
        <v>0</v>
      </c>
      <c r="AF429" s="20">
        <f>Table5[[#This Row],[Etotal]]/3600</f>
        <v>0</v>
      </c>
      <c r="AG429" s="21">
        <f>Table5[[#This Row],[Average energy consumption]]/96</f>
        <v>0</v>
      </c>
      <c r="AH429" s="20"/>
      <c r="AI429" s="20"/>
    </row>
    <row r="430" spans="2:35">
      <c r="B430" s="14">
        <v>427</v>
      </c>
      <c r="C430" s="7">
        <v>0</v>
      </c>
      <c r="D430" s="9">
        <v>0</v>
      </c>
      <c r="E430">
        <v>1500</v>
      </c>
      <c r="F430">
        <v>80</v>
      </c>
      <c r="G430">
        <f t="shared" si="42"/>
        <v>1580</v>
      </c>
      <c r="H430">
        <v>9.81</v>
      </c>
      <c r="I430" s="10">
        <v>0</v>
      </c>
      <c r="J430" s="10">
        <v>0</v>
      </c>
      <c r="K430">
        <f t="shared" si="43"/>
        <v>0</v>
      </c>
      <c r="L430">
        <v>1.4999999999999999E-2</v>
      </c>
      <c r="M430">
        <f t="shared" si="44"/>
        <v>365.20543359083308</v>
      </c>
      <c r="N430">
        <v>1.204</v>
      </c>
      <c r="O430">
        <v>1.52</v>
      </c>
      <c r="P430">
        <v>2.52</v>
      </c>
      <c r="Q430">
        <f t="shared" si="45"/>
        <v>0</v>
      </c>
      <c r="R430">
        <f t="shared" si="46"/>
        <v>0</v>
      </c>
      <c r="S430">
        <f t="shared" si="47"/>
        <v>365.20543359083308</v>
      </c>
      <c r="T430" s="11">
        <f t="shared" si="48"/>
        <v>0</v>
      </c>
      <c r="U430">
        <v>0.26834999999999998</v>
      </c>
      <c r="V430">
        <f>Table5[[#This Row],[Total force ]]*Table5[[#This Row],[Tyre radius]]</f>
        <v>98.002878104100049</v>
      </c>
      <c r="W430">
        <v>8</v>
      </c>
      <c r="X430">
        <v>0.92</v>
      </c>
      <c r="Y430">
        <f>Table5[[#This Row],[Wheel torque]]/Table5[[#This Row],[Final drive ratio ]]/Table5[[#This Row],[Overall efficiency of enery conversion ]]</f>
        <v>13.315608438057071</v>
      </c>
      <c r="Z430">
        <f>(Table5[[#This Row],[Vehicle speed in m/s]]*60)/(2*3.14*Table5[[#This Row],[Tyre radius]])</f>
        <v>0</v>
      </c>
      <c r="AA430">
        <f>Table5[[#This Row],[Wheel speed]]*Table5[[#This Row],[Final drive ratio ]]</f>
        <v>0</v>
      </c>
      <c r="AB430" s="11">
        <f>(2*3.14*Table5[[#This Row],[Motor speed]]*Table5[[#This Row],[Motor torque]])/(60*1000)/Table5[[#This Row],[Overall efficiency of enery conversion ]]</f>
        <v>0</v>
      </c>
      <c r="AC430">
        <v>430</v>
      </c>
      <c r="AD430" s="20">
        <f>Table5[[#This Row],[Total elapsed time]]-B429</f>
        <v>1</v>
      </c>
      <c r="AE430" s="20">
        <f>(Table5[[#This Row],[Motor power]]*1000)*Table5[[#This Row],[Acceleration delT 1 second ]]</f>
        <v>0</v>
      </c>
      <c r="AF430" s="20">
        <f>Table5[[#This Row],[Etotal]]/3600</f>
        <v>0</v>
      </c>
      <c r="AG430" s="21">
        <f>Table5[[#This Row],[Average energy consumption]]/96</f>
        <v>0</v>
      </c>
      <c r="AH430" s="20"/>
      <c r="AI430" s="20"/>
    </row>
    <row r="431" spans="2:35">
      <c r="B431" s="14">
        <v>428</v>
      </c>
      <c r="C431" s="7">
        <v>0</v>
      </c>
      <c r="D431" s="9">
        <v>0</v>
      </c>
      <c r="E431">
        <v>1500</v>
      </c>
      <c r="F431">
        <v>80</v>
      </c>
      <c r="G431">
        <f t="shared" si="42"/>
        <v>1580</v>
      </c>
      <c r="H431">
        <v>9.81</v>
      </c>
      <c r="I431" s="10">
        <v>0</v>
      </c>
      <c r="J431" s="10">
        <v>0</v>
      </c>
      <c r="K431">
        <f t="shared" si="43"/>
        <v>0</v>
      </c>
      <c r="L431">
        <v>1.4999999999999999E-2</v>
      </c>
      <c r="M431">
        <f t="shared" si="44"/>
        <v>365.20543359083308</v>
      </c>
      <c r="N431">
        <v>1.204</v>
      </c>
      <c r="O431">
        <v>1.52</v>
      </c>
      <c r="P431">
        <v>2.52</v>
      </c>
      <c r="Q431">
        <f t="shared" si="45"/>
        <v>0</v>
      </c>
      <c r="R431">
        <f t="shared" si="46"/>
        <v>0</v>
      </c>
      <c r="S431">
        <f t="shared" si="47"/>
        <v>365.20543359083308</v>
      </c>
      <c r="T431" s="11">
        <f t="shared" si="48"/>
        <v>0</v>
      </c>
      <c r="U431">
        <v>0.26834999999999998</v>
      </c>
      <c r="V431">
        <f>Table5[[#This Row],[Total force ]]*Table5[[#This Row],[Tyre radius]]</f>
        <v>98.002878104100049</v>
      </c>
      <c r="W431">
        <v>8</v>
      </c>
      <c r="X431">
        <v>0.92</v>
      </c>
      <c r="Y431">
        <f>Table5[[#This Row],[Wheel torque]]/Table5[[#This Row],[Final drive ratio ]]/Table5[[#This Row],[Overall efficiency of enery conversion ]]</f>
        <v>13.315608438057071</v>
      </c>
      <c r="Z431">
        <f>(Table5[[#This Row],[Vehicle speed in m/s]]*60)/(2*3.14*Table5[[#This Row],[Tyre radius]])</f>
        <v>0</v>
      </c>
      <c r="AA431">
        <f>Table5[[#This Row],[Wheel speed]]*Table5[[#This Row],[Final drive ratio ]]</f>
        <v>0</v>
      </c>
      <c r="AB431" s="11">
        <f>(2*3.14*Table5[[#This Row],[Motor speed]]*Table5[[#This Row],[Motor torque]])/(60*1000)/Table5[[#This Row],[Overall efficiency of enery conversion ]]</f>
        <v>0</v>
      </c>
      <c r="AC431">
        <v>430</v>
      </c>
      <c r="AD431" s="20">
        <f>Table5[[#This Row],[Total elapsed time]]-B430</f>
        <v>1</v>
      </c>
      <c r="AE431" s="20">
        <f>(Table5[[#This Row],[Motor power]]*1000)*Table5[[#This Row],[Acceleration delT 1 second ]]</f>
        <v>0</v>
      </c>
      <c r="AF431" s="20">
        <f>Table5[[#This Row],[Etotal]]/3600</f>
        <v>0</v>
      </c>
      <c r="AG431" s="21">
        <f>Table5[[#This Row],[Average energy consumption]]/96</f>
        <v>0</v>
      </c>
      <c r="AH431" s="20"/>
      <c r="AI431" s="20"/>
    </row>
    <row r="432" spans="2:35">
      <c r="B432" s="14">
        <v>429</v>
      </c>
      <c r="C432" s="7">
        <v>0</v>
      </c>
      <c r="D432" s="9">
        <v>0</v>
      </c>
      <c r="E432">
        <v>1500</v>
      </c>
      <c r="F432">
        <v>80</v>
      </c>
      <c r="G432">
        <f t="shared" si="42"/>
        <v>1580</v>
      </c>
      <c r="H432">
        <v>9.81</v>
      </c>
      <c r="I432" s="10">
        <v>0</v>
      </c>
      <c r="J432" s="10">
        <v>0</v>
      </c>
      <c r="K432">
        <f t="shared" si="43"/>
        <v>0</v>
      </c>
      <c r="L432">
        <v>1.4999999999999999E-2</v>
      </c>
      <c r="M432">
        <f t="shared" si="44"/>
        <v>365.20543359083308</v>
      </c>
      <c r="N432">
        <v>1.204</v>
      </c>
      <c r="O432">
        <v>1.52</v>
      </c>
      <c r="P432">
        <v>2.52</v>
      </c>
      <c r="Q432">
        <f t="shared" si="45"/>
        <v>0</v>
      </c>
      <c r="R432">
        <f t="shared" si="46"/>
        <v>0</v>
      </c>
      <c r="S432">
        <f t="shared" si="47"/>
        <v>365.20543359083308</v>
      </c>
      <c r="T432" s="11">
        <f t="shared" si="48"/>
        <v>0</v>
      </c>
      <c r="U432">
        <v>0.26834999999999998</v>
      </c>
      <c r="V432">
        <f>Table5[[#This Row],[Total force ]]*Table5[[#This Row],[Tyre radius]]</f>
        <v>98.002878104100049</v>
      </c>
      <c r="W432">
        <v>8</v>
      </c>
      <c r="X432">
        <v>0.92</v>
      </c>
      <c r="Y432">
        <f>Table5[[#This Row],[Wheel torque]]/Table5[[#This Row],[Final drive ratio ]]/Table5[[#This Row],[Overall efficiency of enery conversion ]]</f>
        <v>13.315608438057071</v>
      </c>
      <c r="Z432">
        <f>(Table5[[#This Row],[Vehicle speed in m/s]]*60)/(2*3.14*Table5[[#This Row],[Tyre radius]])</f>
        <v>0</v>
      </c>
      <c r="AA432">
        <f>Table5[[#This Row],[Wheel speed]]*Table5[[#This Row],[Final drive ratio ]]</f>
        <v>0</v>
      </c>
      <c r="AB432" s="11">
        <f>(2*3.14*Table5[[#This Row],[Motor speed]]*Table5[[#This Row],[Motor torque]])/(60*1000)/Table5[[#This Row],[Overall efficiency of enery conversion ]]</f>
        <v>0</v>
      </c>
      <c r="AC432">
        <v>430</v>
      </c>
      <c r="AD432" s="20">
        <f>Table5[[#This Row],[Total elapsed time]]-B431</f>
        <v>1</v>
      </c>
      <c r="AE432" s="20">
        <f>(Table5[[#This Row],[Motor power]]*1000)*Table5[[#This Row],[Acceleration delT 1 second ]]</f>
        <v>0</v>
      </c>
      <c r="AF432" s="20">
        <f>Table5[[#This Row],[Etotal]]/3600</f>
        <v>0</v>
      </c>
      <c r="AG432" s="21">
        <f>Table5[[#This Row],[Average energy consumption]]/96</f>
        <v>0</v>
      </c>
      <c r="AH432" s="20"/>
      <c r="AI432" s="20"/>
    </row>
    <row r="433" spans="2:35">
      <c r="B433" s="14">
        <v>430</v>
      </c>
      <c r="C433" s="7">
        <v>0</v>
      </c>
      <c r="D433" s="9">
        <v>0</v>
      </c>
      <c r="E433">
        <v>1500</v>
      </c>
      <c r="F433">
        <v>80</v>
      </c>
      <c r="G433">
        <f t="shared" si="42"/>
        <v>1580</v>
      </c>
      <c r="H433">
        <v>9.81</v>
      </c>
      <c r="I433" s="10">
        <v>0</v>
      </c>
      <c r="J433" s="10">
        <v>0</v>
      </c>
      <c r="K433">
        <f t="shared" si="43"/>
        <v>0</v>
      </c>
      <c r="L433">
        <v>1.4999999999999999E-2</v>
      </c>
      <c r="M433">
        <f t="shared" si="44"/>
        <v>365.20543359083308</v>
      </c>
      <c r="N433">
        <v>1.204</v>
      </c>
      <c r="O433">
        <v>1.52</v>
      </c>
      <c r="P433">
        <v>2.52</v>
      </c>
      <c r="Q433">
        <f t="shared" si="45"/>
        <v>0</v>
      </c>
      <c r="R433">
        <f t="shared" si="46"/>
        <v>0</v>
      </c>
      <c r="S433">
        <f t="shared" si="47"/>
        <v>365.20543359083308</v>
      </c>
      <c r="T433" s="11">
        <f t="shared" si="48"/>
        <v>0</v>
      </c>
      <c r="U433">
        <v>0.26834999999999998</v>
      </c>
      <c r="V433">
        <f>Table5[[#This Row],[Total force ]]*Table5[[#This Row],[Tyre radius]]</f>
        <v>98.002878104100049</v>
      </c>
      <c r="W433">
        <v>8</v>
      </c>
      <c r="X433">
        <v>0.92</v>
      </c>
      <c r="Y433">
        <f>Table5[[#This Row],[Wheel torque]]/Table5[[#This Row],[Final drive ratio ]]/Table5[[#This Row],[Overall efficiency of enery conversion ]]</f>
        <v>13.315608438057071</v>
      </c>
      <c r="Z433">
        <f>(Table5[[#This Row],[Vehicle speed in m/s]]*60)/(2*3.14*Table5[[#This Row],[Tyre radius]])</f>
        <v>0</v>
      </c>
      <c r="AA433">
        <f>Table5[[#This Row],[Wheel speed]]*Table5[[#This Row],[Final drive ratio ]]</f>
        <v>0</v>
      </c>
      <c r="AB433" s="11">
        <f>(2*3.14*Table5[[#This Row],[Motor speed]]*Table5[[#This Row],[Motor torque]])/(60*1000)/Table5[[#This Row],[Overall efficiency of enery conversion ]]</f>
        <v>0</v>
      </c>
      <c r="AC433">
        <v>430</v>
      </c>
      <c r="AD433" s="20">
        <f>Table5[[#This Row],[Total elapsed time]]-B432</f>
        <v>1</v>
      </c>
      <c r="AE433" s="20">
        <f>(Table5[[#This Row],[Motor power]]*1000)*Table5[[#This Row],[Acceleration delT 1 second ]]</f>
        <v>0</v>
      </c>
      <c r="AF433" s="20">
        <f>Table5[[#This Row],[Etotal]]/3600</f>
        <v>0</v>
      </c>
      <c r="AG433" s="21">
        <f>Table5[[#This Row],[Average energy consumption]]/96</f>
        <v>0</v>
      </c>
      <c r="AH433" s="20"/>
      <c r="AI433" s="20"/>
    </row>
    <row r="434" spans="2:35">
      <c r="B434" s="14">
        <v>431</v>
      </c>
      <c r="C434" s="7">
        <v>0</v>
      </c>
      <c r="D434" s="9">
        <v>0</v>
      </c>
      <c r="E434">
        <v>1500</v>
      </c>
      <c r="F434">
        <v>80</v>
      </c>
      <c r="G434">
        <f t="shared" si="42"/>
        <v>1580</v>
      </c>
      <c r="H434">
        <v>9.81</v>
      </c>
      <c r="I434" s="10">
        <v>0</v>
      </c>
      <c r="J434" s="10">
        <v>0</v>
      </c>
      <c r="K434">
        <f t="shared" si="43"/>
        <v>0</v>
      </c>
      <c r="L434">
        <v>1.4999999999999999E-2</v>
      </c>
      <c r="M434">
        <f t="shared" si="44"/>
        <v>365.20543359083308</v>
      </c>
      <c r="N434">
        <v>1.204</v>
      </c>
      <c r="O434">
        <v>1.52</v>
      </c>
      <c r="P434">
        <v>2.52</v>
      </c>
      <c r="Q434">
        <f t="shared" si="45"/>
        <v>0</v>
      </c>
      <c r="R434">
        <f t="shared" si="46"/>
        <v>0</v>
      </c>
      <c r="S434">
        <f t="shared" si="47"/>
        <v>365.20543359083308</v>
      </c>
      <c r="T434" s="11">
        <f t="shared" si="48"/>
        <v>0</v>
      </c>
      <c r="U434">
        <v>0.26834999999999998</v>
      </c>
      <c r="V434">
        <f>Table5[[#This Row],[Total force ]]*Table5[[#This Row],[Tyre radius]]</f>
        <v>98.002878104100049</v>
      </c>
      <c r="W434">
        <v>8</v>
      </c>
      <c r="X434">
        <v>0.92</v>
      </c>
      <c r="Y434">
        <f>Table5[[#This Row],[Wheel torque]]/Table5[[#This Row],[Final drive ratio ]]/Table5[[#This Row],[Overall efficiency of enery conversion ]]</f>
        <v>13.315608438057071</v>
      </c>
      <c r="Z434">
        <f>(Table5[[#This Row],[Vehicle speed in m/s]]*60)/(2*3.14*Table5[[#This Row],[Tyre radius]])</f>
        <v>0</v>
      </c>
      <c r="AA434">
        <f>Table5[[#This Row],[Wheel speed]]*Table5[[#This Row],[Final drive ratio ]]</f>
        <v>0</v>
      </c>
      <c r="AB434" s="11">
        <f>(2*3.14*Table5[[#This Row],[Motor speed]]*Table5[[#This Row],[Motor torque]])/(60*1000)/Table5[[#This Row],[Overall efficiency of enery conversion ]]</f>
        <v>0</v>
      </c>
      <c r="AC434">
        <v>430</v>
      </c>
      <c r="AD434" s="20">
        <f>Table5[[#This Row],[Total elapsed time]]-B433</f>
        <v>1</v>
      </c>
      <c r="AE434" s="20">
        <f>(Table5[[#This Row],[Motor power]]*1000)*Table5[[#This Row],[Acceleration delT 1 second ]]</f>
        <v>0</v>
      </c>
      <c r="AF434" s="20">
        <f>Table5[[#This Row],[Etotal]]/3600</f>
        <v>0</v>
      </c>
      <c r="AG434" s="21">
        <f>Table5[[#This Row],[Average energy consumption]]/96</f>
        <v>0</v>
      </c>
      <c r="AH434" s="20"/>
      <c r="AI434" s="20"/>
    </row>
    <row r="435" spans="2:35">
      <c r="B435" s="14">
        <v>432</v>
      </c>
      <c r="C435" s="7">
        <v>0</v>
      </c>
      <c r="D435" s="9">
        <v>0</v>
      </c>
      <c r="E435">
        <v>1500</v>
      </c>
      <c r="F435">
        <v>80</v>
      </c>
      <c r="G435">
        <f t="shared" si="42"/>
        <v>1580</v>
      </c>
      <c r="H435">
        <v>9.81</v>
      </c>
      <c r="I435" s="10">
        <v>0</v>
      </c>
      <c r="J435" s="10">
        <v>0</v>
      </c>
      <c r="K435">
        <f t="shared" si="43"/>
        <v>0</v>
      </c>
      <c r="L435">
        <v>1.4999999999999999E-2</v>
      </c>
      <c r="M435">
        <f t="shared" si="44"/>
        <v>365.20543359083308</v>
      </c>
      <c r="N435">
        <v>1.204</v>
      </c>
      <c r="O435">
        <v>1.52</v>
      </c>
      <c r="P435">
        <v>2.52</v>
      </c>
      <c r="Q435">
        <f t="shared" si="45"/>
        <v>0</v>
      </c>
      <c r="R435">
        <f t="shared" si="46"/>
        <v>0</v>
      </c>
      <c r="S435">
        <f t="shared" si="47"/>
        <v>365.20543359083308</v>
      </c>
      <c r="T435" s="11">
        <f t="shared" si="48"/>
        <v>0</v>
      </c>
      <c r="U435">
        <v>0.26834999999999998</v>
      </c>
      <c r="V435">
        <f>Table5[[#This Row],[Total force ]]*Table5[[#This Row],[Tyre radius]]</f>
        <v>98.002878104100049</v>
      </c>
      <c r="W435">
        <v>8</v>
      </c>
      <c r="X435">
        <v>0.92</v>
      </c>
      <c r="Y435">
        <f>Table5[[#This Row],[Wheel torque]]/Table5[[#This Row],[Final drive ratio ]]/Table5[[#This Row],[Overall efficiency of enery conversion ]]</f>
        <v>13.315608438057071</v>
      </c>
      <c r="Z435">
        <f>(Table5[[#This Row],[Vehicle speed in m/s]]*60)/(2*3.14*Table5[[#This Row],[Tyre radius]])</f>
        <v>0</v>
      </c>
      <c r="AA435">
        <f>Table5[[#This Row],[Wheel speed]]*Table5[[#This Row],[Final drive ratio ]]</f>
        <v>0</v>
      </c>
      <c r="AB435" s="11">
        <f>(2*3.14*Table5[[#This Row],[Motor speed]]*Table5[[#This Row],[Motor torque]])/(60*1000)/Table5[[#This Row],[Overall efficiency of enery conversion ]]</f>
        <v>0</v>
      </c>
      <c r="AC435">
        <v>430</v>
      </c>
      <c r="AD435" s="20">
        <f>Table5[[#This Row],[Total elapsed time]]-B434</f>
        <v>1</v>
      </c>
      <c r="AE435" s="20">
        <f>(Table5[[#This Row],[Motor power]]*1000)*Table5[[#This Row],[Acceleration delT 1 second ]]</f>
        <v>0</v>
      </c>
      <c r="AF435" s="20">
        <f>Table5[[#This Row],[Etotal]]/3600</f>
        <v>0</v>
      </c>
      <c r="AG435" s="21">
        <f>Table5[[#This Row],[Average energy consumption]]/96</f>
        <v>0</v>
      </c>
      <c r="AH435" s="20"/>
      <c r="AI435" s="20"/>
    </row>
    <row r="436" spans="2:35">
      <c r="B436" s="14">
        <v>433</v>
      </c>
      <c r="C436" s="7">
        <v>0</v>
      </c>
      <c r="D436" s="9">
        <v>0</v>
      </c>
      <c r="E436">
        <v>1500</v>
      </c>
      <c r="F436">
        <v>80</v>
      </c>
      <c r="G436">
        <f t="shared" si="42"/>
        <v>1580</v>
      </c>
      <c r="H436">
        <v>9.81</v>
      </c>
      <c r="I436" s="10">
        <v>0</v>
      </c>
      <c r="J436" s="10">
        <v>0</v>
      </c>
      <c r="K436">
        <f t="shared" si="43"/>
        <v>0</v>
      </c>
      <c r="L436">
        <v>1.4999999999999999E-2</v>
      </c>
      <c r="M436">
        <f t="shared" si="44"/>
        <v>365.20543359083308</v>
      </c>
      <c r="N436">
        <v>1.204</v>
      </c>
      <c r="O436">
        <v>1.52</v>
      </c>
      <c r="P436">
        <v>2.52</v>
      </c>
      <c r="Q436">
        <f t="shared" si="45"/>
        <v>0</v>
      </c>
      <c r="R436">
        <f t="shared" si="46"/>
        <v>0</v>
      </c>
      <c r="S436">
        <f t="shared" si="47"/>
        <v>365.20543359083308</v>
      </c>
      <c r="T436" s="11">
        <f t="shared" si="48"/>
        <v>0</v>
      </c>
      <c r="U436">
        <v>0.26834999999999998</v>
      </c>
      <c r="V436">
        <f>Table5[[#This Row],[Total force ]]*Table5[[#This Row],[Tyre radius]]</f>
        <v>98.002878104100049</v>
      </c>
      <c r="W436">
        <v>8</v>
      </c>
      <c r="X436">
        <v>0.92</v>
      </c>
      <c r="Y436">
        <f>Table5[[#This Row],[Wheel torque]]/Table5[[#This Row],[Final drive ratio ]]/Table5[[#This Row],[Overall efficiency of enery conversion ]]</f>
        <v>13.315608438057071</v>
      </c>
      <c r="Z436">
        <f>(Table5[[#This Row],[Vehicle speed in m/s]]*60)/(2*3.14*Table5[[#This Row],[Tyre radius]])</f>
        <v>0</v>
      </c>
      <c r="AA436">
        <f>Table5[[#This Row],[Wheel speed]]*Table5[[#This Row],[Final drive ratio ]]</f>
        <v>0</v>
      </c>
      <c r="AB436" s="11">
        <f>(2*3.14*Table5[[#This Row],[Motor speed]]*Table5[[#This Row],[Motor torque]])/(60*1000)/Table5[[#This Row],[Overall efficiency of enery conversion ]]</f>
        <v>0</v>
      </c>
      <c r="AC436">
        <v>430</v>
      </c>
      <c r="AD436" s="20">
        <f>Table5[[#This Row],[Total elapsed time]]-B435</f>
        <v>1</v>
      </c>
      <c r="AE436" s="20">
        <f>(Table5[[#This Row],[Motor power]]*1000)*Table5[[#This Row],[Acceleration delT 1 second ]]</f>
        <v>0</v>
      </c>
      <c r="AF436" s="20">
        <f>Table5[[#This Row],[Etotal]]/3600</f>
        <v>0</v>
      </c>
      <c r="AG436" s="21">
        <f>Table5[[#This Row],[Average energy consumption]]/96</f>
        <v>0</v>
      </c>
      <c r="AH436" s="20"/>
      <c r="AI436" s="20"/>
    </row>
    <row r="437" spans="2:35">
      <c r="B437" s="14">
        <v>434</v>
      </c>
      <c r="C437" s="7">
        <v>0</v>
      </c>
      <c r="D437" s="9">
        <v>0</v>
      </c>
      <c r="E437">
        <v>1500</v>
      </c>
      <c r="F437">
        <v>80</v>
      </c>
      <c r="G437">
        <f t="shared" si="42"/>
        <v>1580</v>
      </c>
      <c r="H437">
        <v>9.81</v>
      </c>
      <c r="I437" s="10">
        <v>0</v>
      </c>
      <c r="J437" s="10">
        <v>0</v>
      </c>
      <c r="K437">
        <f t="shared" si="43"/>
        <v>0</v>
      </c>
      <c r="L437">
        <v>1.4999999999999999E-2</v>
      </c>
      <c r="M437">
        <f t="shared" si="44"/>
        <v>365.20543359083308</v>
      </c>
      <c r="N437">
        <v>1.204</v>
      </c>
      <c r="O437">
        <v>1.52</v>
      </c>
      <c r="P437">
        <v>2.52</v>
      </c>
      <c r="Q437">
        <f t="shared" si="45"/>
        <v>0</v>
      </c>
      <c r="R437">
        <f t="shared" si="46"/>
        <v>0</v>
      </c>
      <c r="S437">
        <f t="shared" si="47"/>
        <v>365.20543359083308</v>
      </c>
      <c r="T437" s="11">
        <f t="shared" si="48"/>
        <v>0</v>
      </c>
      <c r="U437">
        <v>0.26834999999999998</v>
      </c>
      <c r="V437">
        <f>Table5[[#This Row],[Total force ]]*Table5[[#This Row],[Tyre radius]]</f>
        <v>98.002878104100049</v>
      </c>
      <c r="W437">
        <v>8</v>
      </c>
      <c r="X437">
        <v>0.92</v>
      </c>
      <c r="Y437">
        <f>Table5[[#This Row],[Wheel torque]]/Table5[[#This Row],[Final drive ratio ]]/Table5[[#This Row],[Overall efficiency of enery conversion ]]</f>
        <v>13.315608438057071</v>
      </c>
      <c r="Z437">
        <f>(Table5[[#This Row],[Vehicle speed in m/s]]*60)/(2*3.14*Table5[[#This Row],[Tyre radius]])</f>
        <v>0</v>
      </c>
      <c r="AA437">
        <f>Table5[[#This Row],[Wheel speed]]*Table5[[#This Row],[Final drive ratio ]]</f>
        <v>0</v>
      </c>
      <c r="AB437" s="11">
        <f>(2*3.14*Table5[[#This Row],[Motor speed]]*Table5[[#This Row],[Motor torque]])/(60*1000)/Table5[[#This Row],[Overall efficiency of enery conversion ]]</f>
        <v>0</v>
      </c>
      <c r="AC437">
        <v>430</v>
      </c>
      <c r="AD437" s="20">
        <f>Table5[[#This Row],[Total elapsed time]]-B436</f>
        <v>1</v>
      </c>
      <c r="AE437" s="20">
        <f>(Table5[[#This Row],[Motor power]]*1000)*Table5[[#This Row],[Acceleration delT 1 second ]]</f>
        <v>0</v>
      </c>
      <c r="AF437" s="20">
        <f>Table5[[#This Row],[Etotal]]/3600</f>
        <v>0</v>
      </c>
      <c r="AG437" s="21">
        <f>Table5[[#This Row],[Average energy consumption]]/96</f>
        <v>0</v>
      </c>
      <c r="AH437" s="20"/>
      <c r="AI437" s="20"/>
    </row>
    <row r="438" spans="2:35">
      <c r="B438" s="14">
        <v>435</v>
      </c>
      <c r="C438" s="7">
        <v>0</v>
      </c>
      <c r="D438" s="9">
        <v>0</v>
      </c>
      <c r="E438">
        <v>1500</v>
      </c>
      <c r="F438">
        <v>80</v>
      </c>
      <c r="G438">
        <f t="shared" si="42"/>
        <v>1580</v>
      </c>
      <c r="H438">
        <v>9.81</v>
      </c>
      <c r="I438" s="10">
        <v>0</v>
      </c>
      <c r="J438" s="10">
        <v>0</v>
      </c>
      <c r="K438">
        <f t="shared" si="43"/>
        <v>0</v>
      </c>
      <c r="L438">
        <v>1.4999999999999999E-2</v>
      </c>
      <c r="M438">
        <f t="shared" si="44"/>
        <v>365.20543359083308</v>
      </c>
      <c r="N438">
        <v>1.204</v>
      </c>
      <c r="O438">
        <v>1.52</v>
      </c>
      <c r="P438">
        <v>2.52</v>
      </c>
      <c r="Q438">
        <f t="shared" si="45"/>
        <v>0</v>
      </c>
      <c r="R438">
        <f t="shared" si="46"/>
        <v>0</v>
      </c>
      <c r="S438">
        <f t="shared" si="47"/>
        <v>365.20543359083308</v>
      </c>
      <c r="T438" s="11">
        <f t="shared" si="48"/>
        <v>0</v>
      </c>
      <c r="U438">
        <v>0.26834999999999998</v>
      </c>
      <c r="V438">
        <f>Table5[[#This Row],[Total force ]]*Table5[[#This Row],[Tyre radius]]</f>
        <v>98.002878104100049</v>
      </c>
      <c r="W438">
        <v>8</v>
      </c>
      <c r="X438">
        <v>0.92</v>
      </c>
      <c r="Y438">
        <f>Table5[[#This Row],[Wheel torque]]/Table5[[#This Row],[Final drive ratio ]]/Table5[[#This Row],[Overall efficiency of enery conversion ]]</f>
        <v>13.315608438057071</v>
      </c>
      <c r="Z438">
        <f>(Table5[[#This Row],[Vehicle speed in m/s]]*60)/(2*3.14*Table5[[#This Row],[Tyre radius]])</f>
        <v>0</v>
      </c>
      <c r="AA438">
        <f>Table5[[#This Row],[Wheel speed]]*Table5[[#This Row],[Final drive ratio ]]</f>
        <v>0</v>
      </c>
      <c r="AB438" s="11">
        <f>(2*3.14*Table5[[#This Row],[Motor speed]]*Table5[[#This Row],[Motor torque]])/(60*1000)/Table5[[#This Row],[Overall efficiency of enery conversion ]]</f>
        <v>0</v>
      </c>
      <c r="AC438">
        <v>430</v>
      </c>
      <c r="AD438" s="20">
        <f>Table5[[#This Row],[Total elapsed time]]-B437</f>
        <v>1</v>
      </c>
      <c r="AE438" s="20">
        <f>(Table5[[#This Row],[Motor power]]*1000)*Table5[[#This Row],[Acceleration delT 1 second ]]</f>
        <v>0</v>
      </c>
      <c r="AF438" s="20">
        <f>Table5[[#This Row],[Etotal]]/3600</f>
        <v>0</v>
      </c>
      <c r="AG438" s="21">
        <f>Table5[[#This Row],[Average energy consumption]]/96</f>
        <v>0</v>
      </c>
      <c r="AH438" s="20"/>
      <c r="AI438" s="20"/>
    </row>
    <row r="439" spans="2:35">
      <c r="B439" s="14">
        <v>436</v>
      </c>
      <c r="C439" s="7">
        <v>0</v>
      </c>
      <c r="D439" s="9">
        <v>0</v>
      </c>
      <c r="E439">
        <v>1500</v>
      </c>
      <c r="F439">
        <v>80</v>
      </c>
      <c r="G439">
        <f t="shared" si="42"/>
        <v>1580</v>
      </c>
      <c r="H439">
        <v>9.81</v>
      </c>
      <c r="I439" s="10">
        <v>0</v>
      </c>
      <c r="J439" s="10">
        <v>0</v>
      </c>
      <c r="K439">
        <f t="shared" si="43"/>
        <v>0</v>
      </c>
      <c r="L439">
        <v>1.4999999999999999E-2</v>
      </c>
      <c r="M439">
        <f t="shared" si="44"/>
        <v>365.20543359083308</v>
      </c>
      <c r="N439">
        <v>1.204</v>
      </c>
      <c r="O439">
        <v>1.52</v>
      </c>
      <c r="P439">
        <v>2.52</v>
      </c>
      <c r="Q439">
        <f t="shared" si="45"/>
        <v>0</v>
      </c>
      <c r="R439">
        <f t="shared" si="46"/>
        <v>0</v>
      </c>
      <c r="S439">
        <f t="shared" si="47"/>
        <v>365.20543359083308</v>
      </c>
      <c r="T439" s="11">
        <f t="shared" si="48"/>
        <v>0</v>
      </c>
      <c r="U439">
        <v>0.26834999999999998</v>
      </c>
      <c r="V439">
        <f>Table5[[#This Row],[Total force ]]*Table5[[#This Row],[Tyre radius]]</f>
        <v>98.002878104100049</v>
      </c>
      <c r="W439">
        <v>8</v>
      </c>
      <c r="X439">
        <v>0.92</v>
      </c>
      <c r="Y439">
        <f>Table5[[#This Row],[Wheel torque]]/Table5[[#This Row],[Final drive ratio ]]/Table5[[#This Row],[Overall efficiency of enery conversion ]]</f>
        <v>13.315608438057071</v>
      </c>
      <c r="Z439">
        <f>(Table5[[#This Row],[Vehicle speed in m/s]]*60)/(2*3.14*Table5[[#This Row],[Tyre radius]])</f>
        <v>0</v>
      </c>
      <c r="AA439">
        <f>Table5[[#This Row],[Wheel speed]]*Table5[[#This Row],[Final drive ratio ]]</f>
        <v>0</v>
      </c>
      <c r="AB439" s="11">
        <f>(2*3.14*Table5[[#This Row],[Motor speed]]*Table5[[#This Row],[Motor torque]])/(60*1000)/Table5[[#This Row],[Overall efficiency of enery conversion ]]</f>
        <v>0</v>
      </c>
      <c r="AC439">
        <v>430</v>
      </c>
      <c r="AD439" s="20">
        <f>Table5[[#This Row],[Total elapsed time]]-B438</f>
        <v>1</v>
      </c>
      <c r="AE439" s="20">
        <f>(Table5[[#This Row],[Motor power]]*1000)*Table5[[#This Row],[Acceleration delT 1 second ]]</f>
        <v>0</v>
      </c>
      <c r="AF439" s="20">
        <f>Table5[[#This Row],[Etotal]]/3600</f>
        <v>0</v>
      </c>
      <c r="AG439" s="21">
        <f>Table5[[#This Row],[Average energy consumption]]/96</f>
        <v>0</v>
      </c>
      <c r="AH439" s="20"/>
      <c r="AI439" s="20"/>
    </row>
    <row r="440" spans="2:35">
      <c r="B440" s="14">
        <v>437</v>
      </c>
      <c r="C440" s="7">
        <v>0</v>
      </c>
      <c r="D440" s="9">
        <v>0</v>
      </c>
      <c r="E440">
        <v>1500</v>
      </c>
      <c r="F440">
        <v>80</v>
      </c>
      <c r="G440">
        <f t="shared" si="42"/>
        <v>1580</v>
      </c>
      <c r="H440">
        <v>9.81</v>
      </c>
      <c r="I440" s="10">
        <v>0</v>
      </c>
      <c r="J440" s="10">
        <v>0</v>
      </c>
      <c r="K440">
        <f t="shared" si="43"/>
        <v>0</v>
      </c>
      <c r="L440">
        <v>1.4999999999999999E-2</v>
      </c>
      <c r="M440">
        <f t="shared" si="44"/>
        <v>365.20543359083308</v>
      </c>
      <c r="N440">
        <v>1.204</v>
      </c>
      <c r="O440">
        <v>1.52</v>
      </c>
      <c r="P440">
        <v>2.52</v>
      </c>
      <c r="Q440">
        <f t="shared" si="45"/>
        <v>0</v>
      </c>
      <c r="R440">
        <f t="shared" si="46"/>
        <v>0</v>
      </c>
      <c r="S440">
        <f t="shared" si="47"/>
        <v>365.20543359083308</v>
      </c>
      <c r="T440" s="11">
        <f t="shared" si="48"/>
        <v>0</v>
      </c>
      <c r="U440">
        <v>0.26834999999999998</v>
      </c>
      <c r="V440">
        <f>Table5[[#This Row],[Total force ]]*Table5[[#This Row],[Tyre radius]]</f>
        <v>98.002878104100049</v>
      </c>
      <c r="W440">
        <v>8</v>
      </c>
      <c r="X440">
        <v>0.92</v>
      </c>
      <c r="Y440">
        <f>Table5[[#This Row],[Wheel torque]]/Table5[[#This Row],[Final drive ratio ]]/Table5[[#This Row],[Overall efficiency of enery conversion ]]</f>
        <v>13.315608438057071</v>
      </c>
      <c r="Z440">
        <f>(Table5[[#This Row],[Vehicle speed in m/s]]*60)/(2*3.14*Table5[[#This Row],[Tyre radius]])</f>
        <v>0</v>
      </c>
      <c r="AA440">
        <f>Table5[[#This Row],[Wheel speed]]*Table5[[#This Row],[Final drive ratio ]]</f>
        <v>0</v>
      </c>
      <c r="AB440" s="11">
        <f>(2*3.14*Table5[[#This Row],[Motor speed]]*Table5[[#This Row],[Motor torque]])/(60*1000)/Table5[[#This Row],[Overall efficiency of enery conversion ]]</f>
        <v>0</v>
      </c>
      <c r="AC440">
        <v>430</v>
      </c>
      <c r="AD440" s="20">
        <f>Table5[[#This Row],[Total elapsed time]]-B439</f>
        <v>1</v>
      </c>
      <c r="AE440" s="20">
        <f>(Table5[[#This Row],[Motor power]]*1000)*Table5[[#This Row],[Acceleration delT 1 second ]]</f>
        <v>0</v>
      </c>
      <c r="AF440" s="20">
        <f>Table5[[#This Row],[Etotal]]/3600</f>
        <v>0</v>
      </c>
      <c r="AG440" s="21">
        <f>Table5[[#This Row],[Average energy consumption]]/96</f>
        <v>0</v>
      </c>
      <c r="AH440" s="20"/>
      <c r="AI440" s="20"/>
    </row>
    <row r="441" spans="2:35">
      <c r="B441" s="14">
        <v>438</v>
      </c>
      <c r="C441" s="7">
        <v>0</v>
      </c>
      <c r="D441" s="9">
        <v>0</v>
      </c>
      <c r="E441">
        <v>1500</v>
      </c>
      <c r="F441">
        <v>80</v>
      </c>
      <c r="G441">
        <f t="shared" si="42"/>
        <v>1580</v>
      </c>
      <c r="H441">
        <v>9.81</v>
      </c>
      <c r="I441" s="10">
        <v>0</v>
      </c>
      <c r="J441" s="10">
        <v>0</v>
      </c>
      <c r="K441">
        <f t="shared" si="43"/>
        <v>0</v>
      </c>
      <c r="L441">
        <v>1.4999999999999999E-2</v>
      </c>
      <c r="M441">
        <f t="shared" si="44"/>
        <v>365.20543359083308</v>
      </c>
      <c r="N441">
        <v>1.204</v>
      </c>
      <c r="O441">
        <v>1.52</v>
      </c>
      <c r="P441">
        <v>2.52</v>
      </c>
      <c r="Q441">
        <f t="shared" si="45"/>
        <v>0</v>
      </c>
      <c r="R441">
        <f t="shared" si="46"/>
        <v>0</v>
      </c>
      <c r="S441">
        <f t="shared" si="47"/>
        <v>365.20543359083308</v>
      </c>
      <c r="T441" s="11">
        <f t="shared" si="48"/>
        <v>0</v>
      </c>
      <c r="U441">
        <v>0.26834999999999998</v>
      </c>
      <c r="V441">
        <f>Table5[[#This Row],[Total force ]]*Table5[[#This Row],[Tyre radius]]</f>
        <v>98.002878104100049</v>
      </c>
      <c r="W441">
        <v>8</v>
      </c>
      <c r="X441">
        <v>0.92</v>
      </c>
      <c r="Y441">
        <f>Table5[[#This Row],[Wheel torque]]/Table5[[#This Row],[Final drive ratio ]]/Table5[[#This Row],[Overall efficiency of enery conversion ]]</f>
        <v>13.315608438057071</v>
      </c>
      <c r="Z441">
        <f>(Table5[[#This Row],[Vehicle speed in m/s]]*60)/(2*3.14*Table5[[#This Row],[Tyre radius]])</f>
        <v>0</v>
      </c>
      <c r="AA441">
        <f>Table5[[#This Row],[Wheel speed]]*Table5[[#This Row],[Final drive ratio ]]</f>
        <v>0</v>
      </c>
      <c r="AB441" s="11">
        <f>(2*3.14*Table5[[#This Row],[Motor speed]]*Table5[[#This Row],[Motor torque]])/(60*1000)/Table5[[#This Row],[Overall efficiency of enery conversion ]]</f>
        <v>0</v>
      </c>
      <c r="AC441">
        <v>430</v>
      </c>
      <c r="AD441" s="20">
        <f>Table5[[#This Row],[Total elapsed time]]-B440</f>
        <v>1</v>
      </c>
      <c r="AE441" s="20">
        <f>(Table5[[#This Row],[Motor power]]*1000)*Table5[[#This Row],[Acceleration delT 1 second ]]</f>
        <v>0</v>
      </c>
      <c r="AF441" s="20">
        <f>Table5[[#This Row],[Etotal]]/3600</f>
        <v>0</v>
      </c>
      <c r="AG441" s="21">
        <f>Table5[[#This Row],[Average energy consumption]]/96</f>
        <v>0</v>
      </c>
      <c r="AH441" s="20"/>
      <c r="AI441" s="20"/>
    </row>
    <row r="442" spans="2:35">
      <c r="B442" s="14">
        <v>439</v>
      </c>
      <c r="C442" s="7">
        <v>0</v>
      </c>
      <c r="D442" s="9">
        <v>0</v>
      </c>
      <c r="E442">
        <v>1500</v>
      </c>
      <c r="F442">
        <v>80</v>
      </c>
      <c r="G442">
        <f t="shared" si="42"/>
        <v>1580</v>
      </c>
      <c r="H442">
        <v>9.81</v>
      </c>
      <c r="I442" s="10">
        <v>0</v>
      </c>
      <c r="J442" s="10">
        <v>0</v>
      </c>
      <c r="K442">
        <f t="shared" si="43"/>
        <v>0</v>
      </c>
      <c r="L442">
        <v>1.4999999999999999E-2</v>
      </c>
      <c r="M442">
        <f t="shared" si="44"/>
        <v>365.20543359083308</v>
      </c>
      <c r="N442">
        <v>1.204</v>
      </c>
      <c r="O442">
        <v>1.52</v>
      </c>
      <c r="P442">
        <v>2.52</v>
      </c>
      <c r="Q442">
        <f t="shared" si="45"/>
        <v>0</v>
      </c>
      <c r="R442">
        <f t="shared" si="46"/>
        <v>0</v>
      </c>
      <c r="S442">
        <f t="shared" si="47"/>
        <v>365.20543359083308</v>
      </c>
      <c r="T442" s="11">
        <f t="shared" si="48"/>
        <v>0</v>
      </c>
      <c r="U442">
        <v>0.26834999999999998</v>
      </c>
      <c r="V442">
        <f>Table5[[#This Row],[Total force ]]*Table5[[#This Row],[Tyre radius]]</f>
        <v>98.002878104100049</v>
      </c>
      <c r="W442">
        <v>8</v>
      </c>
      <c r="X442">
        <v>0.92</v>
      </c>
      <c r="Y442">
        <f>Table5[[#This Row],[Wheel torque]]/Table5[[#This Row],[Final drive ratio ]]/Table5[[#This Row],[Overall efficiency of enery conversion ]]</f>
        <v>13.315608438057071</v>
      </c>
      <c r="Z442">
        <f>(Table5[[#This Row],[Vehicle speed in m/s]]*60)/(2*3.14*Table5[[#This Row],[Tyre radius]])</f>
        <v>0</v>
      </c>
      <c r="AA442">
        <f>Table5[[#This Row],[Wheel speed]]*Table5[[#This Row],[Final drive ratio ]]</f>
        <v>0</v>
      </c>
      <c r="AB442" s="11">
        <f>(2*3.14*Table5[[#This Row],[Motor speed]]*Table5[[#This Row],[Motor torque]])/(60*1000)/Table5[[#This Row],[Overall efficiency of enery conversion ]]</f>
        <v>0</v>
      </c>
      <c r="AC442">
        <v>430</v>
      </c>
      <c r="AD442" s="20">
        <f>Table5[[#This Row],[Total elapsed time]]-B441</f>
        <v>1</v>
      </c>
      <c r="AE442" s="20">
        <f>(Table5[[#This Row],[Motor power]]*1000)*Table5[[#This Row],[Acceleration delT 1 second ]]</f>
        <v>0</v>
      </c>
      <c r="AF442" s="20">
        <f>Table5[[#This Row],[Etotal]]/3600</f>
        <v>0</v>
      </c>
      <c r="AG442" s="21">
        <f>Table5[[#This Row],[Average energy consumption]]/96</f>
        <v>0</v>
      </c>
      <c r="AH442" s="20"/>
      <c r="AI442" s="20"/>
    </row>
    <row r="443" spans="2:35">
      <c r="B443" s="14">
        <v>440</v>
      </c>
      <c r="C443" s="7">
        <v>0</v>
      </c>
      <c r="D443" s="9">
        <v>0</v>
      </c>
      <c r="E443">
        <v>1500</v>
      </c>
      <c r="F443">
        <v>80</v>
      </c>
      <c r="G443">
        <f t="shared" si="42"/>
        <v>1580</v>
      </c>
      <c r="H443">
        <v>9.81</v>
      </c>
      <c r="I443" s="10">
        <v>0</v>
      </c>
      <c r="J443" s="10">
        <v>0</v>
      </c>
      <c r="K443">
        <f t="shared" si="43"/>
        <v>0</v>
      </c>
      <c r="L443">
        <v>1.4999999999999999E-2</v>
      </c>
      <c r="M443">
        <f t="shared" si="44"/>
        <v>365.20543359083308</v>
      </c>
      <c r="N443">
        <v>1.204</v>
      </c>
      <c r="O443">
        <v>1.52</v>
      </c>
      <c r="P443">
        <v>2.52</v>
      </c>
      <c r="Q443">
        <f t="shared" si="45"/>
        <v>0</v>
      </c>
      <c r="R443">
        <f t="shared" si="46"/>
        <v>0</v>
      </c>
      <c r="S443">
        <f t="shared" si="47"/>
        <v>365.20543359083308</v>
      </c>
      <c r="T443" s="11">
        <f t="shared" si="48"/>
        <v>0</v>
      </c>
      <c r="U443">
        <v>0.26834999999999998</v>
      </c>
      <c r="V443">
        <f>Table5[[#This Row],[Total force ]]*Table5[[#This Row],[Tyre radius]]</f>
        <v>98.002878104100049</v>
      </c>
      <c r="W443">
        <v>8</v>
      </c>
      <c r="X443">
        <v>0.92</v>
      </c>
      <c r="Y443">
        <f>Table5[[#This Row],[Wheel torque]]/Table5[[#This Row],[Final drive ratio ]]/Table5[[#This Row],[Overall efficiency of enery conversion ]]</f>
        <v>13.315608438057071</v>
      </c>
      <c r="Z443">
        <f>(Table5[[#This Row],[Vehicle speed in m/s]]*60)/(2*3.14*Table5[[#This Row],[Tyre radius]])</f>
        <v>0</v>
      </c>
      <c r="AA443">
        <f>Table5[[#This Row],[Wheel speed]]*Table5[[#This Row],[Final drive ratio ]]</f>
        <v>0</v>
      </c>
      <c r="AB443" s="11">
        <f>(2*3.14*Table5[[#This Row],[Motor speed]]*Table5[[#This Row],[Motor torque]])/(60*1000)/Table5[[#This Row],[Overall efficiency of enery conversion ]]</f>
        <v>0</v>
      </c>
      <c r="AC443">
        <v>430</v>
      </c>
      <c r="AD443" s="20">
        <f>Table5[[#This Row],[Total elapsed time]]-B442</f>
        <v>1</v>
      </c>
      <c r="AE443" s="20">
        <f>(Table5[[#This Row],[Motor power]]*1000)*Table5[[#This Row],[Acceleration delT 1 second ]]</f>
        <v>0</v>
      </c>
      <c r="AF443" s="20">
        <f>Table5[[#This Row],[Etotal]]/3600</f>
        <v>0</v>
      </c>
      <c r="AG443" s="21">
        <f>Table5[[#This Row],[Average energy consumption]]/96</f>
        <v>0</v>
      </c>
      <c r="AH443" s="20"/>
      <c r="AI443" s="20"/>
    </row>
    <row r="444" spans="2:35">
      <c r="B444" s="14">
        <v>441</v>
      </c>
      <c r="C444" s="7">
        <v>0</v>
      </c>
      <c r="D444" s="9">
        <v>0</v>
      </c>
      <c r="E444">
        <v>1500</v>
      </c>
      <c r="F444">
        <v>80</v>
      </c>
      <c r="G444">
        <f t="shared" si="42"/>
        <v>1580</v>
      </c>
      <c r="H444">
        <v>9.81</v>
      </c>
      <c r="I444" s="10">
        <v>0</v>
      </c>
      <c r="J444" s="10">
        <v>0</v>
      </c>
      <c r="K444">
        <f t="shared" si="43"/>
        <v>0</v>
      </c>
      <c r="L444">
        <v>1.4999999999999999E-2</v>
      </c>
      <c r="M444">
        <f t="shared" si="44"/>
        <v>365.20543359083308</v>
      </c>
      <c r="N444">
        <v>1.204</v>
      </c>
      <c r="O444">
        <v>1.52</v>
      </c>
      <c r="P444">
        <v>2.52</v>
      </c>
      <c r="Q444">
        <f t="shared" si="45"/>
        <v>0</v>
      </c>
      <c r="R444">
        <f t="shared" si="46"/>
        <v>0</v>
      </c>
      <c r="S444">
        <f t="shared" si="47"/>
        <v>365.20543359083308</v>
      </c>
      <c r="T444" s="11">
        <f t="shared" si="48"/>
        <v>0</v>
      </c>
      <c r="U444">
        <v>0.26834999999999998</v>
      </c>
      <c r="V444">
        <f>Table5[[#This Row],[Total force ]]*Table5[[#This Row],[Tyre radius]]</f>
        <v>98.002878104100049</v>
      </c>
      <c r="W444">
        <v>8</v>
      </c>
      <c r="X444">
        <v>0.92</v>
      </c>
      <c r="Y444">
        <f>Table5[[#This Row],[Wheel torque]]/Table5[[#This Row],[Final drive ratio ]]/Table5[[#This Row],[Overall efficiency of enery conversion ]]</f>
        <v>13.315608438057071</v>
      </c>
      <c r="Z444">
        <f>(Table5[[#This Row],[Vehicle speed in m/s]]*60)/(2*3.14*Table5[[#This Row],[Tyre radius]])</f>
        <v>0</v>
      </c>
      <c r="AA444">
        <f>Table5[[#This Row],[Wheel speed]]*Table5[[#This Row],[Final drive ratio ]]</f>
        <v>0</v>
      </c>
      <c r="AB444" s="11">
        <f>(2*3.14*Table5[[#This Row],[Motor speed]]*Table5[[#This Row],[Motor torque]])/(60*1000)/Table5[[#This Row],[Overall efficiency of enery conversion ]]</f>
        <v>0</v>
      </c>
      <c r="AC444">
        <v>430</v>
      </c>
      <c r="AD444" s="20">
        <f>Table5[[#This Row],[Total elapsed time]]-B443</f>
        <v>1</v>
      </c>
      <c r="AE444" s="20">
        <f>(Table5[[#This Row],[Motor power]]*1000)*Table5[[#This Row],[Acceleration delT 1 second ]]</f>
        <v>0</v>
      </c>
      <c r="AF444" s="20">
        <f>Table5[[#This Row],[Etotal]]/3600</f>
        <v>0</v>
      </c>
      <c r="AG444" s="21">
        <f>Table5[[#This Row],[Average energy consumption]]/96</f>
        <v>0</v>
      </c>
      <c r="AH444" s="20"/>
      <c r="AI444" s="20"/>
    </row>
    <row r="445" spans="2:35">
      <c r="B445" s="14">
        <v>442</v>
      </c>
      <c r="C445" s="7">
        <v>0</v>
      </c>
      <c r="D445" s="9">
        <v>0</v>
      </c>
      <c r="E445">
        <v>1500</v>
      </c>
      <c r="F445">
        <v>80</v>
      </c>
      <c r="G445">
        <f t="shared" si="42"/>
        <v>1580</v>
      </c>
      <c r="H445">
        <v>9.81</v>
      </c>
      <c r="I445" s="10">
        <v>0</v>
      </c>
      <c r="J445" s="10">
        <v>0</v>
      </c>
      <c r="K445">
        <f t="shared" si="43"/>
        <v>0</v>
      </c>
      <c r="L445">
        <v>1.4999999999999999E-2</v>
      </c>
      <c r="M445">
        <f t="shared" si="44"/>
        <v>365.20543359083308</v>
      </c>
      <c r="N445">
        <v>1.204</v>
      </c>
      <c r="O445">
        <v>1.52</v>
      </c>
      <c r="P445">
        <v>2.52</v>
      </c>
      <c r="Q445">
        <f t="shared" si="45"/>
        <v>0</v>
      </c>
      <c r="R445">
        <f t="shared" si="46"/>
        <v>0</v>
      </c>
      <c r="S445">
        <f t="shared" si="47"/>
        <v>365.20543359083308</v>
      </c>
      <c r="T445" s="11">
        <f t="shared" si="48"/>
        <v>0</v>
      </c>
      <c r="U445">
        <v>0.26834999999999998</v>
      </c>
      <c r="V445">
        <f>Table5[[#This Row],[Total force ]]*Table5[[#This Row],[Tyre radius]]</f>
        <v>98.002878104100049</v>
      </c>
      <c r="W445">
        <v>8</v>
      </c>
      <c r="X445">
        <v>0.92</v>
      </c>
      <c r="Y445">
        <f>Table5[[#This Row],[Wheel torque]]/Table5[[#This Row],[Final drive ratio ]]/Table5[[#This Row],[Overall efficiency of enery conversion ]]</f>
        <v>13.315608438057071</v>
      </c>
      <c r="Z445">
        <f>(Table5[[#This Row],[Vehicle speed in m/s]]*60)/(2*3.14*Table5[[#This Row],[Tyre radius]])</f>
        <v>0</v>
      </c>
      <c r="AA445">
        <f>Table5[[#This Row],[Wheel speed]]*Table5[[#This Row],[Final drive ratio ]]</f>
        <v>0</v>
      </c>
      <c r="AB445" s="11">
        <f>(2*3.14*Table5[[#This Row],[Motor speed]]*Table5[[#This Row],[Motor torque]])/(60*1000)/Table5[[#This Row],[Overall efficiency of enery conversion ]]</f>
        <v>0</v>
      </c>
      <c r="AC445">
        <v>430</v>
      </c>
      <c r="AD445" s="20">
        <f>Table5[[#This Row],[Total elapsed time]]-B444</f>
        <v>1</v>
      </c>
      <c r="AE445" s="20">
        <f>(Table5[[#This Row],[Motor power]]*1000)*Table5[[#This Row],[Acceleration delT 1 second ]]</f>
        <v>0</v>
      </c>
      <c r="AF445" s="20">
        <f>Table5[[#This Row],[Etotal]]/3600</f>
        <v>0</v>
      </c>
      <c r="AG445" s="21">
        <f>Table5[[#This Row],[Average energy consumption]]/96</f>
        <v>0</v>
      </c>
      <c r="AH445" s="20"/>
      <c r="AI445" s="20"/>
    </row>
    <row r="446" spans="2:35">
      <c r="B446" s="14">
        <v>443</v>
      </c>
      <c r="C446" s="7">
        <v>0</v>
      </c>
      <c r="D446" s="9">
        <v>0</v>
      </c>
      <c r="E446">
        <v>1500</v>
      </c>
      <c r="F446">
        <v>80</v>
      </c>
      <c r="G446">
        <f t="shared" si="42"/>
        <v>1580</v>
      </c>
      <c r="H446">
        <v>9.81</v>
      </c>
      <c r="I446" s="10">
        <v>0</v>
      </c>
      <c r="J446" s="10">
        <v>0</v>
      </c>
      <c r="K446">
        <f t="shared" si="43"/>
        <v>0</v>
      </c>
      <c r="L446">
        <v>1.4999999999999999E-2</v>
      </c>
      <c r="M446">
        <f t="shared" si="44"/>
        <v>365.20543359083308</v>
      </c>
      <c r="N446">
        <v>1.204</v>
      </c>
      <c r="O446">
        <v>1.52</v>
      </c>
      <c r="P446">
        <v>2.52</v>
      </c>
      <c r="Q446">
        <f t="shared" si="45"/>
        <v>0</v>
      </c>
      <c r="R446">
        <f t="shared" si="46"/>
        <v>0</v>
      </c>
      <c r="S446">
        <f t="shared" si="47"/>
        <v>365.20543359083308</v>
      </c>
      <c r="T446" s="11">
        <f t="shared" si="48"/>
        <v>0</v>
      </c>
      <c r="U446">
        <v>0.26834999999999998</v>
      </c>
      <c r="V446">
        <f>Table5[[#This Row],[Total force ]]*Table5[[#This Row],[Tyre radius]]</f>
        <v>98.002878104100049</v>
      </c>
      <c r="W446">
        <v>8</v>
      </c>
      <c r="X446">
        <v>0.92</v>
      </c>
      <c r="Y446">
        <f>Table5[[#This Row],[Wheel torque]]/Table5[[#This Row],[Final drive ratio ]]/Table5[[#This Row],[Overall efficiency of enery conversion ]]</f>
        <v>13.315608438057071</v>
      </c>
      <c r="Z446">
        <f>(Table5[[#This Row],[Vehicle speed in m/s]]*60)/(2*3.14*Table5[[#This Row],[Tyre radius]])</f>
        <v>0</v>
      </c>
      <c r="AA446">
        <f>Table5[[#This Row],[Wheel speed]]*Table5[[#This Row],[Final drive ratio ]]</f>
        <v>0</v>
      </c>
      <c r="AB446" s="11">
        <f>(2*3.14*Table5[[#This Row],[Motor speed]]*Table5[[#This Row],[Motor torque]])/(60*1000)/Table5[[#This Row],[Overall efficiency of enery conversion ]]</f>
        <v>0</v>
      </c>
      <c r="AC446">
        <v>430</v>
      </c>
      <c r="AD446" s="20">
        <f>Table5[[#This Row],[Total elapsed time]]-B445</f>
        <v>1</v>
      </c>
      <c r="AE446" s="20">
        <f>(Table5[[#This Row],[Motor power]]*1000)*Table5[[#This Row],[Acceleration delT 1 second ]]</f>
        <v>0</v>
      </c>
      <c r="AF446" s="20">
        <f>Table5[[#This Row],[Etotal]]/3600</f>
        <v>0</v>
      </c>
      <c r="AG446" s="21">
        <f>Table5[[#This Row],[Average energy consumption]]/96</f>
        <v>0</v>
      </c>
      <c r="AH446" s="20"/>
      <c r="AI446" s="20"/>
    </row>
    <row r="447" spans="2:35">
      <c r="B447" s="14">
        <v>444</v>
      </c>
      <c r="C447" s="7">
        <v>0</v>
      </c>
      <c r="D447" s="9">
        <v>0</v>
      </c>
      <c r="E447">
        <v>1500</v>
      </c>
      <c r="F447">
        <v>80</v>
      </c>
      <c r="G447">
        <f t="shared" si="42"/>
        <v>1580</v>
      </c>
      <c r="H447">
        <v>9.81</v>
      </c>
      <c r="I447" s="10">
        <v>0</v>
      </c>
      <c r="J447" s="10">
        <v>0</v>
      </c>
      <c r="K447">
        <f t="shared" si="43"/>
        <v>0</v>
      </c>
      <c r="L447">
        <v>1.4999999999999999E-2</v>
      </c>
      <c r="M447">
        <f t="shared" si="44"/>
        <v>365.20543359083308</v>
      </c>
      <c r="N447">
        <v>1.204</v>
      </c>
      <c r="O447">
        <v>1.52</v>
      </c>
      <c r="P447">
        <v>2.52</v>
      </c>
      <c r="Q447">
        <f t="shared" si="45"/>
        <v>0</v>
      </c>
      <c r="R447">
        <f t="shared" si="46"/>
        <v>0</v>
      </c>
      <c r="S447">
        <f t="shared" si="47"/>
        <v>365.20543359083308</v>
      </c>
      <c r="T447" s="11">
        <f t="shared" si="48"/>
        <v>0</v>
      </c>
      <c r="U447">
        <v>0.26834999999999998</v>
      </c>
      <c r="V447">
        <f>Table5[[#This Row],[Total force ]]*Table5[[#This Row],[Tyre radius]]</f>
        <v>98.002878104100049</v>
      </c>
      <c r="W447">
        <v>8</v>
      </c>
      <c r="X447">
        <v>0.92</v>
      </c>
      <c r="Y447">
        <f>Table5[[#This Row],[Wheel torque]]/Table5[[#This Row],[Final drive ratio ]]/Table5[[#This Row],[Overall efficiency of enery conversion ]]</f>
        <v>13.315608438057071</v>
      </c>
      <c r="Z447">
        <f>(Table5[[#This Row],[Vehicle speed in m/s]]*60)/(2*3.14*Table5[[#This Row],[Tyre radius]])</f>
        <v>0</v>
      </c>
      <c r="AA447">
        <f>Table5[[#This Row],[Wheel speed]]*Table5[[#This Row],[Final drive ratio ]]</f>
        <v>0</v>
      </c>
      <c r="AB447" s="11">
        <f>(2*3.14*Table5[[#This Row],[Motor speed]]*Table5[[#This Row],[Motor torque]])/(60*1000)/Table5[[#This Row],[Overall efficiency of enery conversion ]]</f>
        <v>0</v>
      </c>
      <c r="AC447">
        <v>430</v>
      </c>
      <c r="AD447" s="20">
        <f>Table5[[#This Row],[Total elapsed time]]-B446</f>
        <v>1</v>
      </c>
      <c r="AE447" s="20">
        <f>(Table5[[#This Row],[Motor power]]*1000)*Table5[[#This Row],[Acceleration delT 1 second ]]</f>
        <v>0</v>
      </c>
      <c r="AF447" s="20">
        <f>Table5[[#This Row],[Etotal]]/3600</f>
        <v>0</v>
      </c>
      <c r="AG447" s="21">
        <f>Table5[[#This Row],[Average energy consumption]]/96</f>
        <v>0</v>
      </c>
      <c r="AH447" s="20"/>
      <c r="AI447" s="20"/>
    </row>
    <row r="448" spans="2:35">
      <c r="B448" s="14">
        <v>445</v>
      </c>
      <c r="C448" s="7">
        <v>0</v>
      </c>
      <c r="D448" s="9">
        <v>0</v>
      </c>
      <c r="E448">
        <v>1500</v>
      </c>
      <c r="F448">
        <v>80</v>
      </c>
      <c r="G448">
        <f t="shared" si="42"/>
        <v>1580</v>
      </c>
      <c r="H448">
        <v>9.81</v>
      </c>
      <c r="I448" s="10">
        <v>0</v>
      </c>
      <c r="J448" s="10">
        <v>0</v>
      </c>
      <c r="K448">
        <f t="shared" si="43"/>
        <v>0</v>
      </c>
      <c r="L448">
        <v>1.4999999999999999E-2</v>
      </c>
      <c r="M448">
        <f t="shared" si="44"/>
        <v>365.20543359083308</v>
      </c>
      <c r="N448">
        <v>1.204</v>
      </c>
      <c r="O448">
        <v>1.52</v>
      </c>
      <c r="P448">
        <v>2.52</v>
      </c>
      <c r="Q448">
        <f t="shared" si="45"/>
        <v>0</v>
      </c>
      <c r="R448">
        <f t="shared" si="46"/>
        <v>0</v>
      </c>
      <c r="S448">
        <f t="shared" si="47"/>
        <v>365.20543359083308</v>
      </c>
      <c r="T448" s="11">
        <f t="shared" si="48"/>
        <v>0</v>
      </c>
      <c r="U448">
        <v>0.26834999999999998</v>
      </c>
      <c r="V448">
        <f>Table5[[#This Row],[Total force ]]*Table5[[#This Row],[Tyre radius]]</f>
        <v>98.002878104100049</v>
      </c>
      <c r="W448">
        <v>8</v>
      </c>
      <c r="X448">
        <v>0.92</v>
      </c>
      <c r="Y448">
        <f>Table5[[#This Row],[Wheel torque]]/Table5[[#This Row],[Final drive ratio ]]/Table5[[#This Row],[Overall efficiency of enery conversion ]]</f>
        <v>13.315608438057071</v>
      </c>
      <c r="Z448">
        <f>(Table5[[#This Row],[Vehicle speed in m/s]]*60)/(2*3.14*Table5[[#This Row],[Tyre radius]])</f>
        <v>0</v>
      </c>
      <c r="AA448">
        <f>Table5[[#This Row],[Wheel speed]]*Table5[[#This Row],[Final drive ratio ]]</f>
        <v>0</v>
      </c>
      <c r="AB448" s="11">
        <f>(2*3.14*Table5[[#This Row],[Motor speed]]*Table5[[#This Row],[Motor torque]])/(60*1000)/Table5[[#This Row],[Overall efficiency of enery conversion ]]</f>
        <v>0</v>
      </c>
      <c r="AC448">
        <v>430</v>
      </c>
      <c r="AD448" s="20">
        <f>Table5[[#This Row],[Total elapsed time]]-B447</f>
        <v>1</v>
      </c>
      <c r="AE448" s="20">
        <f>(Table5[[#This Row],[Motor power]]*1000)*Table5[[#This Row],[Acceleration delT 1 second ]]</f>
        <v>0</v>
      </c>
      <c r="AF448" s="20">
        <f>Table5[[#This Row],[Etotal]]/3600</f>
        <v>0</v>
      </c>
      <c r="AG448" s="21">
        <f>Table5[[#This Row],[Average energy consumption]]/96</f>
        <v>0</v>
      </c>
      <c r="AH448" s="20"/>
      <c r="AI448" s="20"/>
    </row>
    <row r="449" spans="2:35">
      <c r="B449" s="14">
        <v>446</v>
      </c>
      <c r="C449" s="7">
        <v>0</v>
      </c>
      <c r="D449" s="9">
        <v>0</v>
      </c>
      <c r="E449">
        <v>1500</v>
      </c>
      <c r="F449">
        <v>80</v>
      </c>
      <c r="G449">
        <f t="shared" si="42"/>
        <v>1580</v>
      </c>
      <c r="H449">
        <v>9.81</v>
      </c>
      <c r="I449" s="10">
        <v>0</v>
      </c>
      <c r="J449" s="10">
        <v>0</v>
      </c>
      <c r="K449">
        <f t="shared" si="43"/>
        <v>0</v>
      </c>
      <c r="L449">
        <v>1.4999999999999999E-2</v>
      </c>
      <c r="M449">
        <f t="shared" si="44"/>
        <v>365.20543359083308</v>
      </c>
      <c r="N449">
        <v>1.204</v>
      </c>
      <c r="O449">
        <v>1.52</v>
      </c>
      <c r="P449">
        <v>2.52</v>
      </c>
      <c r="Q449">
        <f t="shared" si="45"/>
        <v>0</v>
      </c>
      <c r="R449">
        <f t="shared" si="46"/>
        <v>0</v>
      </c>
      <c r="S449">
        <f t="shared" si="47"/>
        <v>365.20543359083308</v>
      </c>
      <c r="T449" s="11">
        <f t="shared" si="48"/>
        <v>0</v>
      </c>
      <c r="U449">
        <v>0.26834999999999998</v>
      </c>
      <c r="V449">
        <f>Table5[[#This Row],[Total force ]]*Table5[[#This Row],[Tyre radius]]</f>
        <v>98.002878104100049</v>
      </c>
      <c r="W449">
        <v>8</v>
      </c>
      <c r="X449">
        <v>0.92</v>
      </c>
      <c r="Y449">
        <f>Table5[[#This Row],[Wheel torque]]/Table5[[#This Row],[Final drive ratio ]]/Table5[[#This Row],[Overall efficiency of enery conversion ]]</f>
        <v>13.315608438057071</v>
      </c>
      <c r="Z449">
        <f>(Table5[[#This Row],[Vehicle speed in m/s]]*60)/(2*3.14*Table5[[#This Row],[Tyre radius]])</f>
        <v>0</v>
      </c>
      <c r="AA449">
        <f>Table5[[#This Row],[Wheel speed]]*Table5[[#This Row],[Final drive ratio ]]</f>
        <v>0</v>
      </c>
      <c r="AB449" s="11">
        <f>(2*3.14*Table5[[#This Row],[Motor speed]]*Table5[[#This Row],[Motor torque]])/(60*1000)/Table5[[#This Row],[Overall efficiency of enery conversion ]]</f>
        <v>0</v>
      </c>
      <c r="AC449">
        <v>430</v>
      </c>
      <c r="AD449" s="20">
        <f>Table5[[#This Row],[Total elapsed time]]-B448</f>
        <v>1</v>
      </c>
      <c r="AE449" s="20">
        <f>(Table5[[#This Row],[Motor power]]*1000)*Table5[[#This Row],[Acceleration delT 1 second ]]</f>
        <v>0</v>
      </c>
      <c r="AF449" s="20">
        <f>Table5[[#This Row],[Etotal]]/3600</f>
        <v>0</v>
      </c>
      <c r="AG449" s="21">
        <f>Table5[[#This Row],[Average energy consumption]]/96</f>
        <v>0</v>
      </c>
      <c r="AH449" s="20"/>
      <c r="AI449" s="20"/>
    </row>
    <row r="450" spans="2:35">
      <c r="B450" s="14">
        <v>447</v>
      </c>
      <c r="C450" s="7">
        <v>0</v>
      </c>
      <c r="D450" s="9">
        <v>0</v>
      </c>
      <c r="E450">
        <v>1500</v>
      </c>
      <c r="F450">
        <v>80</v>
      </c>
      <c r="G450">
        <f t="shared" si="42"/>
        <v>1580</v>
      </c>
      <c r="H450">
        <v>9.81</v>
      </c>
      <c r="I450" s="10">
        <v>0</v>
      </c>
      <c r="J450" s="10">
        <v>0</v>
      </c>
      <c r="K450">
        <f t="shared" si="43"/>
        <v>0</v>
      </c>
      <c r="L450">
        <v>1.4999999999999999E-2</v>
      </c>
      <c r="M450">
        <f t="shared" si="44"/>
        <v>365.20543359083308</v>
      </c>
      <c r="N450">
        <v>1.204</v>
      </c>
      <c r="O450">
        <v>1.52</v>
      </c>
      <c r="P450">
        <v>2.52</v>
      </c>
      <c r="Q450">
        <f t="shared" si="45"/>
        <v>0</v>
      </c>
      <c r="R450">
        <f t="shared" si="46"/>
        <v>0</v>
      </c>
      <c r="S450">
        <f t="shared" si="47"/>
        <v>365.20543359083308</v>
      </c>
      <c r="T450" s="11">
        <f t="shared" si="48"/>
        <v>0</v>
      </c>
      <c r="U450">
        <v>0.26834999999999998</v>
      </c>
      <c r="V450">
        <f>Table5[[#This Row],[Total force ]]*Table5[[#This Row],[Tyre radius]]</f>
        <v>98.002878104100049</v>
      </c>
      <c r="W450">
        <v>8</v>
      </c>
      <c r="X450">
        <v>0.92</v>
      </c>
      <c r="Y450">
        <f>Table5[[#This Row],[Wheel torque]]/Table5[[#This Row],[Final drive ratio ]]/Table5[[#This Row],[Overall efficiency of enery conversion ]]</f>
        <v>13.315608438057071</v>
      </c>
      <c r="Z450">
        <f>(Table5[[#This Row],[Vehicle speed in m/s]]*60)/(2*3.14*Table5[[#This Row],[Tyre radius]])</f>
        <v>0</v>
      </c>
      <c r="AA450">
        <f>Table5[[#This Row],[Wheel speed]]*Table5[[#This Row],[Final drive ratio ]]</f>
        <v>0</v>
      </c>
      <c r="AB450" s="11">
        <f>(2*3.14*Table5[[#This Row],[Motor speed]]*Table5[[#This Row],[Motor torque]])/(60*1000)/Table5[[#This Row],[Overall efficiency of enery conversion ]]</f>
        <v>0</v>
      </c>
      <c r="AC450">
        <v>430</v>
      </c>
      <c r="AD450" s="20">
        <f>Table5[[#This Row],[Total elapsed time]]-B449</f>
        <v>1</v>
      </c>
      <c r="AE450" s="20">
        <f>(Table5[[#This Row],[Motor power]]*1000)*Table5[[#This Row],[Acceleration delT 1 second ]]</f>
        <v>0</v>
      </c>
      <c r="AF450" s="20">
        <f>Table5[[#This Row],[Etotal]]/3600</f>
        <v>0</v>
      </c>
      <c r="AG450" s="21">
        <f>Table5[[#This Row],[Average energy consumption]]/96</f>
        <v>0</v>
      </c>
      <c r="AH450" s="20"/>
      <c r="AI450" s="20"/>
    </row>
    <row r="451" spans="2:35">
      <c r="B451" s="14">
        <v>448</v>
      </c>
      <c r="C451" s="7">
        <v>0</v>
      </c>
      <c r="D451" s="9">
        <v>0</v>
      </c>
      <c r="E451">
        <v>1500</v>
      </c>
      <c r="F451">
        <v>80</v>
      </c>
      <c r="G451">
        <f t="shared" si="42"/>
        <v>1580</v>
      </c>
      <c r="H451">
        <v>9.81</v>
      </c>
      <c r="I451" s="10">
        <v>0</v>
      </c>
      <c r="J451" s="10">
        <v>0</v>
      </c>
      <c r="K451">
        <f t="shared" si="43"/>
        <v>0</v>
      </c>
      <c r="L451">
        <v>1.4999999999999999E-2</v>
      </c>
      <c r="M451">
        <f t="shared" si="44"/>
        <v>365.20543359083308</v>
      </c>
      <c r="N451">
        <v>1.204</v>
      </c>
      <c r="O451">
        <v>1.52</v>
      </c>
      <c r="P451">
        <v>2.52</v>
      </c>
      <c r="Q451">
        <f t="shared" si="45"/>
        <v>0</v>
      </c>
      <c r="R451">
        <f t="shared" si="46"/>
        <v>0</v>
      </c>
      <c r="S451">
        <f t="shared" si="47"/>
        <v>365.20543359083308</v>
      </c>
      <c r="T451" s="11">
        <f t="shared" si="48"/>
        <v>0</v>
      </c>
      <c r="U451">
        <v>0.26834999999999998</v>
      </c>
      <c r="V451">
        <f>Table5[[#This Row],[Total force ]]*Table5[[#This Row],[Tyre radius]]</f>
        <v>98.002878104100049</v>
      </c>
      <c r="W451">
        <v>8</v>
      </c>
      <c r="X451">
        <v>0.92</v>
      </c>
      <c r="Y451">
        <f>Table5[[#This Row],[Wheel torque]]/Table5[[#This Row],[Final drive ratio ]]/Table5[[#This Row],[Overall efficiency of enery conversion ]]</f>
        <v>13.315608438057071</v>
      </c>
      <c r="Z451">
        <f>(Table5[[#This Row],[Vehicle speed in m/s]]*60)/(2*3.14*Table5[[#This Row],[Tyre radius]])</f>
        <v>0</v>
      </c>
      <c r="AA451">
        <f>Table5[[#This Row],[Wheel speed]]*Table5[[#This Row],[Final drive ratio ]]</f>
        <v>0</v>
      </c>
      <c r="AB451" s="11">
        <f>(2*3.14*Table5[[#This Row],[Motor speed]]*Table5[[#This Row],[Motor torque]])/(60*1000)/Table5[[#This Row],[Overall efficiency of enery conversion ]]</f>
        <v>0</v>
      </c>
      <c r="AC451">
        <v>430</v>
      </c>
      <c r="AD451" s="20">
        <f>Table5[[#This Row],[Total elapsed time]]-B450</f>
        <v>1</v>
      </c>
      <c r="AE451" s="20">
        <f>(Table5[[#This Row],[Motor power]]*1000)*Table5[[#This Row],[Acceleration delT 1 second ]]</f>
        <v>0</v>
      </c>
      <c r="AF451" s="20">
        <f>Table5[[#This Row],[Etotal]]/3600</f>
        <v>0</v>
      </c>
      <c r="AG451" s="21">
        <f>Table5[[#This Row],[Average energy consumption]]/96</f>
        <v>0</v>
      </c>
      <c r="AH451" s="20"/>
      <c r="AI451" s="20"/>
    </row>
    <row r="452" spans="2:35">
      <c r="B452" s="14">
        <v>449</v>
      </c>
      <c r="C452" s="7">
        <v>0</v>
      </c>
      <c r="D452" s="9">
        <v>0</v>
      </c>
      <c r="E452">
        <v>1500</v>
      </c>
      <c r="F452">
        <v>80</v>
      </c>
      <c r="G452">
        <f t="shared" ref="G452:G515" si="49">E452+F452</f>
        <v>1580</v>
      </c>
      <c r="H452">
        <v>9.81</v>
      </c>
      <c r="I452" s="10">
        <v>0</v>
      </c>
      <c r="J452" s="10">
        <v>0</v>
      </c>
      <c r="K452">
        <f t="shared" ref="K452:K515" si="50">G452*D452</f>
        <v>0</v>
      </c>
      <c r="L452">
        <v>1.4999999999999999E-2</v>
      </c>
      <c r="M452">
        <f t="shared" ref="M452:M515" si="51">G452*H452*L452*ACOS(I452)</f>
        <v>365.20543359083308</v>
      </c>
      <c r="N452">
        <v>1.204</v>
      </c>
      <c r="O452">
        <v>1.52</v>
      </c>
      <c r="P452">
        <v>2.52</v>
      </c>
      <c r="Q452">
        <f t="shared" ref="Q452:Q515" si="52">C452*(5/18)</f>
        <v>0</v>
      </c>
      <c r="R452">
        <f t="shared" ref="R452:R515" si="53">(Q452*P452*O452*N452*Q452)/2</f>
        <v>0</v>
      </c>
      <c r="S452">
        <f t="shared" ref="S452:S515" si="54">R452+M452+K452+J452</f>
        <v>365.20543359083308</v>
      </c>
      <c r="T452" s="11">
        <f t="shared" ref="T452:T515" si="55">(S452*Q452)/1000</f>
        <v>0</v>
      </c>
      <c r="U452">
        <v>0.26834999999999998</v>
      </c>
      <c r="V452">
        <f>Table5[[#This Row],[Total force ]]*Table5[[#This Row],[Tyre radius]]</f>
        <v>98.002878104100049</v>
      </c>
      <c r="W452">
        <v>8</v>
      </c>
      <c r="X452">
        <v>0.92</v>
      </c>
      <c r="Y452">
        <f>Table5[[#This Row],[Wheel torque]]/Table5[[#This Row],[Final drive ratio ]]/Table5[[#This Row],[Overall efficiency of enery conversion ]]</f>
        <v>13.315608438057071</v>
      </c>
      <c r="Z452">
        <f>(Table5[[#This Row],[Vehicle speed in m/s]]*60)/(2*3.14*Table5[[#This Row],[Tyre radius]])</f>
        <v>0</v>
      </c>
      <c r="AA452">
        <f>Table5[[#This Row],[Wheel speed]]*Table5[[#This Row],[Final drive ratio ]]</f>
        <v>0</v>
      </c>
      <c r="AB452" s="11">
        <f>(2*3.14*Table5[[#This Row],[Motor speed]]*Table5[[#This Row],[Motor torque]])/(60*1000)/Table5[[#This Row],[Overall efficiency of enery conversion ]]</f>
        <v>0</v>
      </c>
      <c r="AC452">
        <v>430</v>
      </c>
      <c r="AD452" s="20">
        <f>Table5[[#This Row],[Total elapsed time]]-B451</f>
        <v>1</v>
      </c>
      <c r="AE452" s="20">
        <f>(Table5[[#This Row],[Motor power]]*1000)*Table5[[#This Row],[Acceleration delT 1 second ]]</f>
        <v>0</v>
      </c>
      <c r="AF452" s="20">
        <f>Table5[[#This Row],[Etotal]]/3600</f>
        <v>0</v>
      </c>
      <c r="AG452" s="21">
        <f>Table5[[#This Row],[Average energy consumption]]/96</f>
        <v>0</v>
      </c>
      <c r="AH452" s="20"/>
      <c r="AI452" s="20"/>
    </row>
    <row r="453" spans="2:35">
      <c r="B453" s="14">
        <v>450</v>
      </c>
      <c r="C453" s="7">
        <v>0</v>
      </c>
      <c r="D453" s="9">
        <v>0</v>
      </c>
      <c r="E453">
        <v>1500</v>
      </c>
      <c r="F453">
        <v>80</v>
      </c>
      <c r="G453">
        <f t="shared" si="49"/>
        <v>1580</v>
      </c>
      <c r="H453">
        <v>9.81</v>
      </c>
      <c r="I453" s="10">
        <v>0</v>
      </c>
      <c r="J453" s="10">
        <v>0</v>
      </c>
      <c r="K453">
        <f t="shared" si="50"/>
        <v>0</v>
      </c>
      <c r="L453">
        <v>1.4999999999999999E-2</v>
      </c>
      <c r="M453">
        <f t="shared" si="51"/>
        <v>365.20543359083308</v>
      </c>
      <c r="N453">
        <v>1.204</v>
      </c>
      <c r="O453">
        <v>1.52</v>
      </c>
      <c r="P453">
        <v>2.52</v>
      </c>
      <c r="Q453">
        <f t="shared" si="52"/>
        <v>0</v>
      </c>
      <c r="R453">
        <f t="shared" si="53"/>
        <v>0</v>
      </c>
      <c r="S453">
        <f t="shared" si="54"/>
        <v>365.20543359083308</v>
      </c>
      <c r="T453" s="11">
        <f t="shared" si="55"/>
        <v>0</v>
      </c>
      <c r="U453">
        <v>0.26834999999999998</v>
      </c>
      <c r="V453">
        <f>Table5[[#This Row],[Total force ]]*Table5[[#This Row],[Tyre radius]]</f>
        <v>98.002878104100049</v>
      </c>
      <c r="W453">
        <v>8</v>
      </c>
      <c r="X453">
        <v>0.92</v>
      </c>
      <c r="Y453">
        <f>Table5[[#This Row],[Wheel torque]]/Table5[[#This Row],[Final drive ratio ]]/Table5[[#This Row],[Overall efficiency of enery conversion ]]</f>
        <v>13.315608438057071</v>
      </c>
      <c r="Z453">
        <f>(Table5[[#This Row],[Vehicle speed in m/s]]*60)/(2*3.14*Table5[[#This Row],[Tyre radius]])</f>
        <v>0</v>
      </c>
      <c r="AA453">
        <f>Table5[[#This Row],[Wheel speed]]*Table5[[#This Row],[Final drive ratio ]]</f>
        <v>0</v>
      </c>
      <c r="AB453" s="11">
        <f>(2*3.14*Table5[[#This Row],[Motor speed]]*Table5[[#This Row],[Motor torque]])/(60*1000)/Table5[[#This Row],[Overall efficiency of enery conversion ]]</f>
        <v>0</v>
      </c>
      <c r="AC453">
        <v>430</v>
      </c>
      <c r="AD453" s="20">
        <f>Table5[[#This Row],[Total elapsed time]]-B452</f>
        <v>1</v>
      </c>
      <c r="AE453" s="20">
        <f>(Table5[[#This Row],[Motor power]]*1000)*Table5[[#This Row],[Acceleration delT 1 second ]]</f>
        <v>0</v>
      </c>
      <c r="AF453" s="20">
        <f>Table5[[#This Row],[Etotal]]/3600</f>
        <v>0</v>
      </c>
      <c r="AG453" s="21">
        <f>Table5[[#This Row],[Average energy consumption]]/96</f>
        <v>0</v>
      </c>
      <c r="AH453" s="20"/>
      <c r="AI453" s="20"/>
    </row>
    <row r="454" spans="2:35">
      <c r="B454" s="14">
        <v>451</v>
      </c>
      <c r="C454" s="7">
        <v>0</v>
      </c>
      <c r="D454" s="9">
        <v>0</v>
      </c>
      <c r="E454">
        <v>1500</v>
      </c>
      <c r="F454">
        <v>80</v>
      </c>
      <c r="G454">
        <f t="shared" si="49"/>
        <v>1580</v>
      </c>
      <c r="H454">
        <v>9.81</v>
      </c>
      <c r="I454" s="10">
        <v>0</v>
      </c>
      <c r="J454" s="10">
        <v>0</v>
      </c>
      <c r="K454">
        <f t="shared" si="50"/>
        <v>0</v>
      </c>
      <c r="L454">
        <v>1.4999999999999999E-2</v>
      </c>
      <c r="M454">
        <f t="shared" si="51"/>
        <v>365.20543359083308</v>
      </c>
      <c r="N454">
        <v>1.204</v>
      </c>
      <c r="O454">
        <v>1.52</v>
      </c>
      <c r="P454">
        <v>2.52</v>
      </c>
      <c r="Q454">
        <f t="shared" si="52"/>
        <v>0</v>
      </c>
      <c r="R454">
        <f t="shared" si="53"/>
        <v>0</v>
      </c>
      <c r="S454">
        <f t="shared" si="54"/>
        <v>365.20543359083308</v>
      </c>
      <c r="T454" s="11">
        <f t="shared" si="55"/>
        <v>0</v>
      </c>
      <c r="U454">
        <v>0.26834999999999998</v>
      </c>
      <c r="V454">
        <f>Table5[[#This Row],[Total force ]]*Table5[[#This Row],[Tyre radius]]</f>
        <v>98.002878104100049</v>
      </c>
      <c r="W454">
        <v>8</v>
      </c>
      <c r="X454">
        <v>0.92</v>
      </c>
      <c r="Y454">
        <f>Table5[[#This Row],[Wheel torque]]/Table5[[#This Row],[Final drive ratio ]]/Table5[[#This Row],[Overall efficiency of enery conversion ]]</f>
        <v>13.315608438057071</v>
      </c>
      <c r="Z454">
        <f>(Table5[[#This Row],[Vehicle speed in m/s]]*60)/(2*3.14*Table5[[#This Row],[Tyre radius]])</f>
        <v>0</v>
      </c>
      <c r="AA454">
        <f>Table5[[#This Row],[Wheel speed]]*Table5[[#This Row],[Final drive ratio ]]</f>
        <v>0</v>
      </c>
      <c r="AB454" s="11">
        <f>(2*3.14*Table5[[#This Row],[Motor speed]]*Table5[[#This Row],[Motor torque]])/(60*1000)/Table5[[#This Row],[Overall efficiency of enery conversion ]]</f>
        <v>0</v>
      </c>
      <c r="AC454">
        <v>430</v>
      </c>
      <c r="AD454" s="20">
        <f>Table5[[#This Row],[Total elapsed time]]-B453</f>
        <v>1</v>
      </c>
      <c r="AE454" s="20">
        <f>(Table5[[#This Row],[Motor power]]*1000)*Table5[[#This Row],[Acceleration delT 1 second ]]</f>
        <v>0</v>
      </c>
      <c r="AF454" s="20">
        <f>Table5[[#This Row],[Etotal]]/3600</f>
        <v>0</v>
      </c>
      <c r="AG454" s="21">
        <f>Table5[[#This Row],[Average energy consumption]]/96</f>
        <v>0</v>
      </c>
      <c r="AH454" s="20"/>
      <c r="AI454" s="20"/>
    </row>
    <row r="455" spans="2:35">
      <c r="B455" s="14">
        <v>452</v>
      </c>
      <c r="C455" s="7">
        <v>0</v>
      </c>
      <c r="D455" s="9">
        <v>0</v>
      </c>
      <c r="E455">
        <v>1500</v>
      </c>
      <c r="F455">
        <v>80</v>
      </c>
      <c r="G455">
        <f t="shared" si="49"/>
        <v>1580</v>
      </c>
      <c r="H455">
        <v>9.81</v>
      </c>
      <c r="I455" s="10">
        <v>0</v>
      </c>
      <c r="J455" s="10">
        <v>0</v>
      </c>
      <c r="K455">
        <f t="shared" si="50"/>
        <v>0</v>
      </c>
      <c r="L455">
        <v>1.4999999999999999E-2</v>
      </c>
      <c r="M455">
        <f t="shared" si="51"/>
        <v>365.20543359083308</v>
      </c>
      <c r="N455">
        <v>1.204</v>
      </c>
      <c r="O455">
        <v>1.52</v>
      </c>
      <c r="P455">
        <v>2.52</v>
      </c>
      <c r="Q455">
        <f t="shared" si="52"/>
        <v>0</v>
      </c>
      <c r="R455">
        <f t="shared" si="53"/>
        <v>0</v>
      </c>
      <c r="S455">
        <f t="shared" si="54"/>
        <v>365.20543359083308</v>
      </c>
      <c r="T455" s="11">
        <f t="shared" si="55"/>
        <v>0</v>
      </c>
      <c r="U455">
        <v>0.26834999999999998</v>
      </c>
      <c r="V455">
        <f>Table5[[#This Row],[Total force ]]*Table5[[#This Row],[Tyre radius]]</f>
        <v>98.002878104100049</v>
      </c>
      <c r="W455">
        <v>8</v>
      </c>
      <c r="X455">
        <v>0.92</v>
      </c>
      <c r="Y455">
        <f>Table5[[#This Row],[Wheel torque]]/Table5[[#This Row],[Final drive ratio ]]/Table5[[#This Row],[Overall efficiency of enery conversion ]]</f>
        <v>13.315608438057071</v>
      </c>
      <c r="Z455">
        <f>(Table5[[#This Row],[Vehicle speed in m/s]]*60)/(2*3.14*Table5[[#This Row],[Tyre radius]])</f>
        <v>0</v>
      </c>
      <c r="AA455">
        <f>Table5[[#This Row],[Wheel speed]]*Table5[[#This Row],[Final drive ratio ]]</f>
        <v>0</v>
      </c>
      <c r="AB455" s="11">
        <f>(2*3.14*Table5[[#This Row],[Motor speed]]*Table5[[#This Row],[Motor torque]])/(60*1000)/Table5[[#This Row],[Overall efficiency of enery conversion ]]</f>
        <v>0</v>
      </c>
      <c r="AC455">
        <v>430</v>
      </c>
      <c r="AD455" s="20">
        <f>Table5[[#This Row],[Total elapsed time]]-B454</f>
        <v>1</v>
      </c>
      <c r="AE455" s="20">
        <f>(Table5[[#This Row],[Motor power]]*1000)*Table5[[#This Row],[Acceleration delT 1 second ]]</f>
        <v>0</v>
      </c>
      <c r="AF455" s="20">
        <f>Table5[[#This Row],[Etotal]]/3600</f>
        <v>0</v>
      </c>
      <c r="AG455" s="21">
        <f>Table5[[#This Row],[Average energy consumption]]/96</f>
        <v>0</v>
      </c>
      <c r="AH455" s="20"/>
      <c r="AI455" s="20"/>
    </row>
    <row r="456" spans="2:35">
      <c r="B456" s="14">
        <v>453</v>
      </c>
      <c r="C456" s="7">
        <v>0</v>
      </c>
      <c r="D456" s="9">
        <v>0</v>
      </c>
      <c r="E456">
        <v>1500</v>
      </c>
      <c r="F456">
        <v>80</v>
      </c>
      <c r="G456">
        <f t="shared" si="49"/>
        <v>1580</v>
      </c>
      <c r="H456">
        <v>9.81</v>
      </c>
      <c r="I456" s="10">
        <v>0</v>
      </c>
      <c r="J456" s="10">
        <v>0</v>
      </c>
      <c r="K456">
        <f t="shared" si="50"/>
        <v>0</v>
      </c>
      <c r="L456">
        <v>1.4999999999999999E-2</v>
      </c>
      <c r="M456">
        <f t="shared" si="51"/>
        <v>365.20543359083308</v>
      </c>
      <c r="N456">
        <v>1.204</v>
      </c>
      <c r="O456">
        <v>1.52</v>
      </c>
      <c r="P456">
        <v>2.52</v>
      </c>
      <c r="Q456">
        <f t="shared" si="52"/>
        <v>0</v>
      </c>
      <c r="R456">
        <f t="shared" si="53"/>
        <v>0</v>
      </c>
      <c r="S456">
        <f t="shared" si="54"/>
        <v>365.20543359083308</v>
      </c>
      <c r="T456" s="11">
        <f t="shared" si="55"/>
        <v>0</v>
      </c>
      <c r="U456">
        <v>0.26834999999999998</v>
      </c>
      <c r="V456">
        <f>Table5[[#This Row],[Total force ]]*Table5[[#This Row],[Tyre radius]]</f>
        <v>98.002878104100049</v>
      </c>
      <c r="W456">
        <v>8</v>
      </c>
      <c r="X456">
        <v>0.92</v>
      </c>
      <c r="Y456">
        <f>Table5[[#This Row],[Wheel torque]]/Table5[[#This Row],[Final drive ratio ]]/Table5[[#This Row],[Overall efficiency of enery conversion ]]</f>
        <v>13.315608438057071</v>
      </c>
      <c r="Z456">
        <f>(Table5[[#This Row],[Vehicle speed in m/s]]*60)/(2*3.14*Table5[[#This Row],[Tyre radius]])</f>
        <v>0</v>
      </c>
      <c r="AA456">
        <f>Table5[[#This Row],[Wheel speed]]*Table5[[#This Row],[Final drive ratio ]]</f>
        <v>0</v>
      </c>
      <c r="AB456" s="11">
        <f>(2*3.14*Table5[[#This Row],[Motor speed]]*Table5[[#This Row],[Motor torque]])/(60*1000)/Table5[[#This Row],[Overall efficiency of enery conversion ]]</f>
        <v>0</v>
      </c>
      <c r="AC456">
        <v>430</v>
      </c>
      <c r="AD456" s="20">
        <f>Table5[[#This Row],[Total elapsed time]]-B455</f>
        <v>1</v>
      </c>
      <c r="AE456" s="20">
        <f>(Table5[[#This Row],[Motor power]]*1000)*Table5[[#This Row],[Acceleration delT 1 second ]]</f>
        <v>0</v>
      </c>
      <c r="AF456" s="20">
        <f>Table5[[#This Row],[Etotal]]/3600</f>
        <v>0</v>
      </c>
      <c r="AG456" s="21">
        <f>Table5[[#This Row],[Average energy consumption]]/96</f>
        <v>0</v>
      </c>
      <c r="AH456" s="20"/>
      <c r="AI456" s="20"/>
    </row>
    <row r="457" spans="2:35">
      <c r="B457" s="14">
        <v>454</v>
      </c>
      <c r="C457" s="7">
        <v>0</v>
      </c>
      <c r="D457" s="9">
        <v>0</v>
      </c>
      <c r="E457">
        <v>1500</v>
      </c>
      <c r="F457">
        <v>80</v>
      </c>
      <c r="G457">
        <f t="shared" si="49"/>
        <v>1580</v>
      </c>
      <c r="H457">
        <v>9.81</v>
      </c>
      <c r="I457" s="10">
        <v>0</v>
      </c>
      <c r="J457" s="10">
        <v>0</v>
      </c>
      <c r="K457">
        <f t="shared" si="50"/>
        <v>0</v>
      </c>
      <c r="L457">
        <v>1.4999999999999999E-2</v>
      </c>
      <c r="M457">
        <f t="shared" si="51"/>
        <v>365.20543359083308</v>
      </c>
      <c r="N457">
        <v>1.204</v>
      </c>
      <c r="O457">
        <v>1.52</v>
      </c>
      <c r="P457">
        <v>2.52</v>
      </c>
      <c r="Q457">
        <f t="shared" si="52"/>
        <v>0</v>
      </c>
      <c r="R457">
        <f t="shared" si="53"/>
        <v>0</v>
      </c>
      <c r="S457">
        <f t="shared" si="54"/>
        <v>365.20543359083308</v>
      </c>
      <c r="T457" s="11">
        <f t="shared" si="55"/>
        <v>0</v>
      </c>
      <c r="U457">
        <v>0.26834999999999998</v>
      </c>
      <c r="V457">
        <f>Table5[[#This Row],[Total force ]]*Table5[[#This Row],[Tyre radius]]</f>
        <v>98.002878104100049</v>
      </c>
      <c r="W457">
        <v>8</v>
      </c>
      <c r="X457">
        <v>0.92</v>
      </c>
      <c r="Y457">
        <f>Table5[[#This Row],[Wheel torque]]/Table5[[#This Row],[Final drive ratio ]]/Table5[[#This Row],[Overall efficiency of enery conversion ]]</f>
        <v>13.315608438057071</v>
      </c>
      <c r="Z457">
        <f>(Table5[[#This Row],[Vehicle speed in m/s]]*60)/(2*3.14*Table5[[#This Row],[Tyre radius]])</f>
        <v>0</v>
      </c>
      <c r="AA457">
        <f>Table5[[#This Row],[Wheel speed]]*Table5[[#This Row],[Final drive ratio ]]</f>
        <v>0</v>
      </c>
      <c r="AB457" s="11">
        <f>(2*3.14*Table5[[#This Row],[Motor speed]]*Table5[[#This Row],[Motor torque]])/(60*1000)/Table5[[#This Row],[Overall efficiency of enery conversion ]]</f>
        <v>0</v>
      </c>
      <c r="AC457">
        <v>430</v>
      </c>
      <c r="AD457" s="20">
        <f>Table5[[#This Row],[Total elapsed time]]-B456</f>
        <v>1</v>
      </c>
      <c r="AE457" s="20">
        <f>(Table5[[#This Row],[Motor power]]*1000)*Table5[[#This Row],[Acceleration delT 1 second ]]</f>
        <v>0</v>
      </c>
      <c r="AF457" s="20">
        <f>Table5[[#This Row],[Etotal]]/3600</f>
        <v>0</v>
      </c>
      <c r="AG457" s="21">
        <f>Table5[[#This Row],[Average energy consumption]]/96</f>
        <v>0</v>
      </c>
      <c r="AH457" s="20"/>
      <c r="AI457" s="20"/>
    </row>
    <row r="458" spans="2:35">
      <c r="B458" s="14">
        <v>455</v>
      </c>
      <c r="C458" s="7">
        <v>0</v>
      </c>
      <c r="D458" s="9">
        <v>0</v>
      </c>
      <c r="E458">
        <v>1500</v>
      </c>
      <c r="F458">
        <v>80</v>
      </c>
      <c r="G458">
        <f t="shared" si="49"/>
        <v>1580</v>
      </c>
      <c r="H458">
        <v>9.81</v>
      </c>
      <c r="I458" s="10">
        <v>0</v>
      </c>
      <c r="J458" s="10">
        <v>0</v>
      </c>
      <c r="K458">
        <f t="shared" si="50"/>
        <v>0</v>
      </c>
      <c r="L458">
        <v>1.4999999999999999E-2</v>
      </c>
      <c r="M458">
        <f t="shared" si="51"/>
        <v>365.20543359083308</v>
      </c>
      <c r="N458">
        <v>1.204</v>
      </c>
      <c r="O458">
        <v>1.52</v>
      </c>
      <c r="P458">
        <v>2.52</v>
      </c>
      <c r="Q458">
        <f t="shared" si="52"/>
        <v>0</v>
      </c>
      <c r="R458">
        <f t="shared" si="53"/>
        <v>0</v>
      </c>
      <c r="S458">
        <f t="shared" si="54"/>
        <v>365.20543359083308</v>
      </c>
      <c r="T458" s="11">
        <f t="shared" si="55"/>
        <v>0</v>
      </c>
      <c r="U458">
        <v>0.26834999999999998</v>
      </c>
      <c r="V458">
        <f>Table5[[#This Row],[Total force ]]*Table5[[#This Row],[Tyre radius]]</f>
        <v>98.002878104100049</v>
      </c>
      <c r="W458">
        <v>8</v>
      </c>
      <c r="X458">
        <v>0.92</v>
      </c>
      <c r="Y458">
        <f>Table5[[#This Row],[Wheel torque]]/Table5[[#This Row],[Final drive ratio ]]/Table5[[#This Row],[Overall efficiency of enery conversion ]]</f>
        <v>13.315608438057071</v>
      </c>
      <c r="Z458">
        <f>(Table5[[#This Row],[Vehicle speed in m/s]]*60)/(2*3.14*Table5[[#This Row],[Tyre radius]])</f>
        <v>0</v>
      </c>
      <c r="AA458">
        <f>Table5[[#This Row],[Wheel speed]]*Table5[[#This Row],[Final drive ratio ]]</f>
        <v>0</v>
      </c>
      <c r="AB458" s="11">
        <f>(2*3.14*Table5[[#This Row],[Motor speed]]*Table5[[#This Row],[Motor torque]])/(60*1000)/Table5[[#This Row],[Overall efficiency of enery conversion ]]</f>
        <v>0</v>
      </c>
      <c r="AC458">
        <v>430</v>
      </c>
      <c r="AD458" s="20">
        <f>Table5[[#This Row],[Total elapsed time]]-B457</f>
        <v>1</v>
      </c>
      <c r="AE458" s="20">
        <f>(Table5[[#This Row],[Motor power]]*1000)*Table5[[#This Row],[Acceleration delT 1 second ]]</f>
        <v>0</v>
      </c>
      <c r="AF458" s="20">
        <f>Table5[[#This Row],[Etotal]]/3600</f>
        <v>0</v>
      </c>
      <c r="AG458" s="21">
        <f>Table5[[#This Row],[Average energy consumption]]/96</f>
        <v>0</v>
      </c>
      <c r="AH458" s="20"/>
      <c r="AI458" s="20"/>
    </row>
    <row r="459" spans="2:35">
      <c r="B459" s="14">
        <v>456</v>
      </c>
      <c r="C459" s="7">
        <v>0</v>
      </c>
      <c r="D459" s="9">
        <v>0</v>
      </c>
      <c r="E459">
        <v>1500</v>
      </c>
      <c r="F459">
        <v>80</v>
      </c>
      <c r="G459">
        <f t="shared" si="49"/>
        <v>1580</v>
      </c>
      <c r="H459">
        <v>9.81</v>
      </c>
      <c r="I459" s="10">
        <v>0</v>
      </c>
      <c r="J459" s="10">
        <v>0</v>
      </c>
      <c r="K459">
        <f t="shared" si="50"/>
        <v>0</v>
      </c>
      <c r="L459">
        <v>1.4999999999999999E-2</v>
      </c>
      <c r="M459">
        <f t="shared" si="51"/>
        <v>365.20543359083308</v>
      </c>
      <c r="N459">
        <v>1.204</v>
      </c>
      <c r="O459">
        <v>1.52</v>
      </c>
      <c r="P459">
        <v>2.52</v>
      </c>
      <c r="Q459">
        <f t="shared" si="52"/>
        <v>0</v>
      </c>
      <c r="R459">
        <f t="shared" si="53"/>
        <v>0</v>
      </c>
      <c r="S459">
        <f t="shared" si="54"/>
        <v>365.20543359083308</v>
      </c>
      <c r="T459" s="11">
        <f t="shared" si="55"/>
        <v>0</v>
      </c>
      <c r="U459">
        <v>0.26834999999999998</v>
      </c>
      <c r="V459">
        <f>Table5[[#This Row],[Total force ]]*Table5[[#This Row],[Tyre radius]]</f>
        <v>98.002878104100049</v>
      </c>
      <c r="W459">
        <v>8</v>
      </c>
      <c r="X459">
        <v>0.92</v>
      </c>
      <c r="Y459">
        <f>Table5[[#This Row],[Wheel torque]]/Table5[[#This Row],[Final drive ratio ]]/Table5[[#This Row],[Overall efficiency of enery conversion ]]</f>
        <v>13.315608438057071</v>
      </c>
      <c r="Z459">
        <f>(Table5[[#This Row],[Vehicle speed in m/s]]*60)/(2*3.14*Table5[[#This Row],[Tyre radius]])</f>
        <v>0</v>
      </c>
      <c r="AA459">
        <f>Table5[[#This Row],[Wheel speed]]*Table5[[#This Row],[Final drive ratio ]]</f>
        <v>0</v>
      </c>
      <c r="AB459" s="11">
        <f>(2*3.14*Table5[[#This Row],[Motor speed]]*Table5[[#This Row],[Motor torque]])/(60*1000)/Table5[[#This Row],[Overall efficiency of enery conversion ]]</f>
        <v>0</v>
      </c>
      <c r="AC459">
        <v>430</v>
      </c>
      <c r="AD459" s="20">
        <f>Table5[[#This Row],[Total elapsed time]]-B458</f>
        <v>1</v>
      </c>
      <c r="AE459" s="20">
        <f>(Table5[[#This Row],[Motor power]]*1000)*Table5[[#This Row],[Acceleration delT 1 second ]]</f>
        <v>0</v>
      </c>
      <c r="AF459" s="20">
        <f>Table5[[#This Row],[Etotal]]/3600</f>
        <v>0</v>
      </c>
      <c r="AG459" s="21">
        <f>Table5[[#This Row],[Average energy consumption]]/96</f>
        <v>0</v>
      </c>
      <c r="AH459" s="20"/>
      <c r="AI459" s="20"/>
    </row>
    <row r="460" spans="2:35">
      <c r="B460" s="14">
        <v>457</v>
      </c>
      <c r="C460" s="7">
        <v>0</v>
      </c>
      <c r="D460" s="9">
        <v>0</v>
      </c>
      <c r="E460">
        <v>1500</v>
      </c>
      <c r="F460">
        <v>80</v>
      </c>
      <c r="G460">
        <f t="shared" si="49"/>
        <v>1580</v>
      </c>
      <c r="H460">
        <v>9.81</v>
      </c>
      <c r="I460" s="10">
        <v>0</v>
      </c>
      <c r="J460" s="10">
        <v>0</v>
      </c>
      <c r="K460">
        <f t="shared" si="50"/>
        <v>0</v>
      </c>
      <c r="L460">
        <v>1.4999999999999999E-2</v>
      </c>
      <c r="M460">
        <f t="shared" si="51"/>
        <v>365.20543359083308</v>
      </c>
      <c r="N460">
        <v>1.204</v>
      </c>
      <c r="O460">
        <v>1.52</v>
      </c>
      <c r="P460">
        <v>2.52</v>
      </c>
      <c r="Q460">
        <f t="shared" si="52"/>
        <v>0</v>
      </c>
      <c r="R460">
        <f t="shared" si="53"/>
        <v>0</v>
      </c>
      <c r="S460">
        <f t="shared" si="54"/>
        <v>365.20543359083308</v>
      </c>
      <c r="T460" s="11">
        <f t="shared" si="55"/>
        <v>0</v>
      </c>
      <c r="U460">
        <v>0.26834999999999998</v>
      </c>
      <c r="V460">
        <f>Table5[[#This Row],[Total force ]]*Table5[[#This Row],[Tyre radius]]</f>
        <v>98.002878104100049</v>
      </c>
      <c r="W460">
        <v>8</v>
      </c>
      <c r="X460">
        <v>0.92</v>
      </c>
      <c r="Y460">
        <f>Table5[[#This Row],[Wheel torque]]/Table5[[#This Row],[Final drive ratio ]]/Table5[[#This Row],[Overall efficiency of enery conversion ]]</f>
        <v>13.315608438057071</v>
      </c>
      <c r="Z460">
        <f>(Table5[[#This Row],[Vehicle speed in m/s]]*60)/(2*3.14*Table5[[#This Row],[Tyre radius]])</f>
        <v>0</v>
      </c>
      <c r="AA460">
        <f>Table5[[#This Row],[Wheel speed]]*Table5[[#This Row],[Final drive ratio ]]</f>
        <v>0</v>
      </c>
      <c r="AB460" s="11">
        <f>(2*3.14*Table5[[#This Row],[Motor speed]]*Table5[[#This Row],[Motor torque]])/(60*1000)/Table5[[#This Row],[Overall efficiency of enery conversion ]]</f>
        <v>0</v>
      </c>
      <c r="AC460">
        <v>430</v>
      </c>
      <c r="AD460" s="20">
        <f>Table5[[#This Row],[Total elapsed time]]-B459</f>
        <v>1</v>
      </c>
      <c r="AE460" s="20">
        <f>(Table5[[#This Row],[Motor power]]*1000)*Table5[[#This Row],[Acceleration delT 1 second ]]</f>
        <v>0</v>
      </c>
      <c r="AF460" s="20">
        <f>Table5[[#This Row],[Etotal]]/3600</f>
        <v>0</v>
      </c>
      <c r="AG460" s="21">
        <f>Table5[[#This Row],[Average energy consumption]]/96</f>
        <v>0</v>
      </c>
      <c r="AH460" s="20"/>
      <c r="AI460" s="20"/>
    </row>
    <row r="461" spans="2:35">
      <c r="B461" s="14">
        <v>458</v>
      </c>
      <c r="C461" s="7">
        <v>0</v>
      </c>
      <c r="D461" s="9">
        <v>0</v>
      </c>
      <c r="E461">
        <v>1500</v>
      </c>
      <c r="F461">
        <v>80</v>
      </c>
      <c r="G461">
        <f t="shared" si="49"/>
        <v>1580</v>
      </c>
      <c r="H461">
        <v>9.81</v>
      </c>
      <c r="I461" s="10">
        <v>0</v>
      </c>
      <c r="J461" s="10">
        <v>0</v>
      </c>
      <c r="K461">
        <f t="shared" si="50"/>
        <v>0</v>
      </c>
      <c r="L461">
        <v>1.4999999999999999E-2</v>
      </c>
      <c r="M461">
        <f t="shared" si="51"/>
        <v>365.20543359083308</v>
      </c>
      <c r="N461">
        <v>1.204</v>
      </c>
      <c r="O461">
        <v>1.52</v>
      </c>
      <c r="P461">
        <v>2.52</v>
      </c>
      <c r="Q461">
        <f t="shared" si="52"/>
        <v>0</v>
      </c>
      <c r="R461">
        <f t="shared" si="53"/>
        <v>0</v>
      </c>
      <c r="S461">
        <f t="shared" si="54"/>
        <v>365.20543359083308</v>
      </c>
      <c r="T461" s="11">
        <f t="shared" si="55"/>
        <v>0</v>
      </c>
      <c r="U461">
        <v>0.26834999999999998</v>
      </c>
      <c r="V461">
        <f>Table5[[#This Row],[Total force ]]*Table5[[#This Row],[Tyre radius]]</f>
        <v>98.002878104100049</v>
      </c>
      <c r="W461">
        <v>8</v>
      </c>
      <c r="X461">
        <v>0.92</v>
      </c>
      <c r="Y461">
        <f>Table5[[#This Row],[Wheel torque]]/Table5[[#This Row],[Final drive ratio ]]/Table5[[#This Row],[Overall efficiency of enery conversion ]]</f>
        <v>13.315608438057071</v>
      </c>
      <c r="Z461">
        <f>(Table5[[#This Row],[Vehicle speed in m/s]]*60)/(2*3.14*Table5[[#This Row],[Tyre radius]])</f>
        <v>0</v>
      </c>
      <c r="AA461">
        <f>Table5[[#This Row],[Wheel speed]]*Table5[[#This Row],[Final drive ratio ]]</f>
        <v>0</v>
      </c>
      <c r="AB461" s="11">
        <f>(2*3.14*Table5[[#This Row],[Motor speed]]*Table5[[#This Row],[Motor torque]])/(60*1000)/Table5[[#This Row],[Overall efficiency of enery conversion ]]</f>
        <v>0</v>
      </c>
      <c r="AC461">
        <v>430</v>
      </c>
      <c r="AD461" s="20">
        <f>Table5[[#This Row],[Total elapsed time]]-B460</f>
        <v>1</v>
      </c>
      <c r="AE461" s="20">
        <f>(Table5[[#This Row],[Motor power]]*1000)*Table5[[#This Row],[Acceleration delT 1 second ]]</f>
        <v>0</v>
      </c>
      <c r="AF461" s="20">
        <f>Table5[[#This Row],[Etotal]]/3600</f>
        <v>0</v>
      </c>
      <c r="AG461" s="21">
        <f>Table5[[#This Row],[Average energy consumption]]/96</f>
        <v>0</v>
      </c>
      <c r="AH461" s="20"/>
      <c r="AI461" s="20"/>
    </row>
    <row r="462" spans="2:35">
      <c r="B462" s="14">
        <v>459</v>
      </c>
      <c r="C462" s="7">
        <v>0</v>
      </c>
      <c r="D462" s="9">
        <v>0</v>
      </c>
      <c r="E462">
        <v>1500</v>
      </c>
      <c r="F462">
        <v>80</v>
      </c>
      <c r="G462">
        <f t="shared" si="49"/>
        <v>1580</v>
      </c>
      <c r="H462">
        <v>9.81</v>
      </c>
      <c r="I462" s="10">
        <v>0</v>
      </c>
      <c r="J462" s="10">
        <v>0</v>
      </c>
      <c r="K462">
        <f t="shared" si="50"/>
        <v>0</v>
      </c>
      <c r="L462">
        <v>1.4999999999999999E-2</v>
      </c>
      <c r="M462">
        <f t="shared" si="51"/>
        <v>365.20543359083308</v>
      </c>
      <c r="N462">
        <v>1.204</v>
      </c>
      <c r="O462">
        <v>1.52</v>
      </c>
      <c r="P462">
        <v>2.52</v>
      </c>
      <c r="Q462">
        <f t="shared" si="52"/>
        <v>0</v>
      </c>
      <c r="R462">
        <f t="shared" si="53"/>
        <v>0</v>
      </c>
      <c r="S462">
        <f t="shared" si="54"/>
        <v>365.20543359083308</v>
      </c>
      <c r="T462" s="11">
        <f t="shared" si="55"/>
        <v>0</v>
      </c>
      <c r="U462">
        <v>0.26834999999999998</v>
      </c>
      <c r="V462">
        <f>Table5[[#This Row],[Total force ]]*Table5[[#This Row],[Tyre radius]]</f>
        <v>98.002878104100049</v>
      </c>
      <c r="W462">
        <v>8</v>
      </c>
      <c r="X462">
        <v>0.92</v>
      </c>
      <c r="Y462">
        <f>Table5[[#This Row],[Wheel torque]]/Table5[[#This Row],[Final drive ratio ]]/Table5[[#This Row],[Overall efficiency of enery conversion ]]</f>
        <v>13.315608438057071</v>
      </c>
      <c r="Z462">
        <f>(Table5[[#This Row],[Vehicle speed in m/s]]*60)/(2*3.14*Table5[[#This Row],[Tyre radius]])</f>
        <v>0</v>
      </c>
      <c r="AA462">
        <f>Table5[[#This Row],[Wheel speed]]*Table5[[#This Row],[Final drive ratio ]]</f>
        <v>0</v>
      </c>
      <c r="AB462" s="11">
        <f>(2*3.14*Table5[[#This Row],[Motor speed]]*Table5[[#This Row],[Motor torque]])/(60*1000)/Table5[[#This Row],[Overall efficiency of enery conversion ]]</f>
        <v>0</v>
      </c>
      <c r="AC462">
        <v>430</v>
      </c>
      <c r="AD462" s="20">
        <f>Table5[[#This Row],[Total elapsed time]]-B461</f>
        <v>1</v>
      </c>
      <c r="AE462" s="20">
        <f>(Table5[[#This Row],[Motor power]]*1000)*Table5[[#This Row],[Acceleration delT 1 second ]]</f>
        <v>0</v>
      </c>
      <c r="AF462" s="20">
        <f>Table5[[#This Row],[Etotal]]/3600</f>
        <v>0</v>
      </c>
      <c r="AG462" s="21">
        <f>Table5[[#This Row],[Average energy consumption]]/96</f>
        <v>0</v>
      </c>
      <c r="AH462" s="20"/>
      <c r="AI462" s="20"/>
    </row>
    <row r="463" spans="2:35">
      <c r="B463" s="14">
        <v>460</v>
      </c>
      <c r="C463" s="7">
        <v>0</v>
      </c>
      <c r="D463" s="9">
        <v>0</v>
      </c>
      <c r="E463">
        <v>1500</v>
      </c>
      <c r="F463">
        <v>80</v>
      </c>
      <c r="G463">
        <f t="shared" si="49"/>
        <v>1580</v>
      </c>
      <c r="H463">
        <v>9.81</v>
      </c>
      <c r="I463" s="10">
        <v>0</v>
      </c>
      <c r="J463" s="10">
        <v>0</v>
      </c>
      <c r="K463">
        <f t="shared" si="50"/>
        <v>0</v>
      </c>
      <c r="L463">
        <v>1.4999999999999999E-2</v>
      </c>
      <c r="M463">
        <f t="shared" si="51"/>
        <v>365.20543359083308</v>
      </c>
      <c r="N463">
        <v>1.204</v>
      </c>
      <c r="O463">
        <v>1.52</v>
      </c>
      <c r="P463">
        <v>2.52</v>
      </c>
      <c r="Q463">
        <f t="shared" si="52"/>
        <v>0</v>
      </c>
      <c r="R463">
        <f t="shared" si="53"/>
        <v>0</v>
      </c>
      <c r="S463">
        <f t="shared" si="54"/>
        <v>365.20543359083308</v>
      </c>
      <c r="T463" s="11">
        <f t="shared" si="55"/>
        <v>0</v>
      </c>
      <c r="U463">
        <v>0.26834999999999998</v>
      </c>
      <c r="V463">
        <f>Table5[[#This Row],[Total force ]]*Table5[[#This Row],[Tyre radius]]</f>
        <v>98.002878104100049</v>
      </c>
      <c r="W463">
        <v>8</v>
      </c>
      <c r="X463">
        <v>0.92</v>
      </c>
      <c r="Y463">
        <f>Table5[[#This Row],[Wheel torque]]/Table5[[#This Row],[Final drive ratio ]]/Table5[[#This Row],[Overall efficiency of enery conversion ]]</f>
        <v>13.315608438057071</v>
      </c>
      <c r="Z463">
        <f>(Table5[[#This Row],[Vehicle speed in m/s]]*60)/(2*3.14*Table5[[#This Row],[Tyre radius]])</f>
        <v>0</v>
      </c>
      <c r="AA463">
        <f>Table5[[#This Row],[Wheel speed]]*Table5[[#This Row],[Final drive ratio ]]</f>
        <v>0</v>
      </c>
      <c r="AB463" s="11">
        <f>(2*3.14*Table5[[#This Row],[Motor speed]]*Table5[[#This Row],[Motor torque]])/(60*1000)/Table5[[#This Row],[Overall efficiency of enery conversion ]]</f>
        <v>0</v>
      </c>
      <c r="AC463">
        <v>430</v>
      </c>
      <c r="AD463" s="20">
        <f>Table5[[#This Row],[Total elapsed time]]-B462</f>
        <v>1</v>
      </c>
      <c r="AE463" s="20">
        <f>(Table5[[#This Row],[Motor power]]*1000)*Table5[[#This Row],[Acceleration delT 1 second ]]</f>
        <v>0</v>
      </c>
      <c r="AF463" s="20">
        <f>Table5[[#This Row],[Etotal]]/3600</f>
        <v>0</v>
      </c>
      <c r="AG463" s="21">
        <f>Table5[[#This Row],[Average energy consumption]]/96</f>
        <v>0</v>
      </c>
      <c r="AH463" s="20"/>
      <c r="AI463" s="20"/>
    </row>
    <row r="464" spans="2:35">
      <c r="B464" s="14">
        <v>461</v>
      </c>
      <c r="C464" s="7">
        <v>0</v>
      </c>
      <c r="D464" s="9">
        <v>0</v>
      </c>
      <c r="E464">
        <v>1500</v>
      </c>
      <c r="F464">
        <v>80</v>
      </c>
      <c r="G464">
        <f t="shared" si="49"/>
        <v>1580</v>
      </c>
      <c r="H464">
        <v>9.81</v>
      </c>
      <c r="I464" s="10">
        <v>0</v>
      </c>
      <c r="J464" s="10">
        <v>0</v>
      </c>
      <c r="K464">
        <f t="shared" si="50"/>
        <v>0</v>
      </c>
      <c r="L464">
        <v>1.4999999999999999E-2</v>
      </c>
      <c r="M464">
        <f t="shared" si="51"/>
        <v>365.20543359083308</v>
      </c>
      <c r="N464">
        <v>1.204</v>
      </c>
      <c r="O464">
        <v>1.52</v>
      </c>
      <c r="P464">
        <v>2.52</v>
      </c>
      <c r="Q464">
        <f t="shared" si="52"/>
        <v>0</v>
      </c>
      <c r="R464">
        <f t="shared" si="53"/>
        <v>0</v>
      </c>
      <c r="S464">
        <f t="shared" si="54"/>
        <v>365.20543359083308</v>
      </c>
      <c r="T464" s="11">
        <f t="shared" si="55"/>
        <v>0</v>
      </c>
      <c r="U464">
        <v>0.26834999999999998</v>
      </c>
      <c r="V464">
        <f>Table5[[#This Row],[Total force ]]*Table5[[#This Row],[Tyre radius]]</f>
        <v>98.002878104100049</v>
      </c>
      <c r="W464">
        <v>8</v>
      </c>
      <c r="X464">
        <v>0.92</v>
      </c>
      <c r="Y464">
        <f>Table5[[#This Row],[Wheel torque]]/Table5[[#This Row],[Final drive ratio ]]/Table5[[#This Row],[Overall efficiency of enery conversion ]]</f>
        <v>13.315608438057071</v>
      </c>
      <c r="Z464">
        <f>(Table5[[#This Row],[Vehicle speed in m/s]]*60)/(2*3.14*Table5[[#This Row],[Tyre radius]])</f>
        <v>0</v>
      </c>
      <c r="AA464">
        <f>Table5[[#This Row],[Wheel speed]]*Table5[[#This Row],[Final drive ratio ]]</f>
        <v>0</v>
      </c>
      <c r="AB464" s="11">
        <f>(2*3.14*Table5[[#This Row],[Motor speed]]*Table5[[#This Row],[Motor torque]])/(60*1000)/Table5[[#This Row],[Overall efficiency of enery conversion ]]</f>
        <v>0</v>
      </c>
      <c r="AC464">
        <v>430</v>
      </c>
      <c r="AD464" s="20">
        <f>Table5[[#This Row],[Total elapsed time]]-B463</f>
        <v>1</v>
      </c>
      <c r="AE464" s="20">
        <f>(Table5[[#This Row],[Motor power]]*1000)*Table5[[#This Row],[Acceleration delT 1 second ]]</f>
        <v>0</v>
      </c>
      <c r="AF464" s="20">
        <f>Table5[[#This Row],[Etotal]]/3600</f>
        <v>0</v>
      </c>
      <c r="AG464" s="21">
        <f>Table5[[#This Row],[Average energy consumption]]/96</f>
        <v>0</v>
      </c>
      <c r="AH464" s="20"/>
      <c r="AI464" s="20"/>
    </row>
    <row r="465" spans="2:35">
      <c r="B465" s="14">
        <v>462</v>
      </c>
      <c r="C465" s="7">
        <v>0</v>
      </c>
      <c r="D465" s="9">
        <v>0</v>
      </c>
      <c r="E465">
        <v>1500</v>
      </c>
      <c r="F465">
        <v>80</v>
      </c>
      <c r="G465">
        <f t="shared" si="49"/>
        <v>1580</v>
      </c>
      <c r="H465">
        <v>9.81</v>
      </c>
      <c r="I465" s="10">
        <v>0</v>
      </c>
      <c r="J465" s="10">
        <v>0</v>
      </c>
      <c r="K465">
        <f t="shared" si="50"/>
        <v>0</v>
      </c>
      <c r="L465">
        <v>1.4999999999999999E-2</v>
      </c>
      <c r="M465">
        <f t="shared" si="51"/>
        <v>365.20543359083308</v>
      </c>
      <c r="N465">
        <v>1.204</v>
      </c>
      <c r="O465">
        <v>1.52</v>
      </c>
      <c r="P465">
        <v>2.52</v>
      </c>
      <c r="Q465">
        <f t="shared" si="52"/>
        <v>0</v>
      </c>
      <c r="R465">
        <f t="shared" si="53"/>
        <v>0</v>
      </c>
      <c r="S465">
        <f t="shared" si="54"/>
        <v>365.20543359083308</v>
      </c>
      <c r="T465" s="11">
        <f t="shared" si="55"/>
        <v>0</v>
      </c>
      <c r="U465">
        <v>0.26834999999999998</v>
      </c>
      <c r="V465">
        <f>Table5[[#This Row],[Total force ]]*Table5[[#This Row],[Tyre radius]]</f>
        <v>98.002878104100049</v>
      </c>
      <c r="W465">
        <v>8</v>
      </c>
      <c r="X465">
        <v>0.92</v>
      </c>
      <c r="Y465">
        <f>Table5[[#This Row],[Wheel torque]]/Table5[[#This Row],[Final drive ratio ]]/Table5[[#This Row],[Overall efficiency of enery conversion ]]</f>
        <v>13.315608438057071</v>
      </c>
      <c r="Z465">
        <f>(Table5[[#This Row],[Vehicle speed in m/s]]*60)/(2*3.14*Table5[[#This Row],[Tyre radius]])</f>
        <v>0</v>
      </c>
      <c r="AA465">
        <f>Table5[[#This Row],[Wheel speed]]*Table5[[#This Row],[Final drive ratio ]]</f>
        <v>0</v>
      </c>
      <c r="AB465" s="11">
        <f>(2*3.14*Table5[[#This Row],[Motor speed]]*Table5[[#This Row],[Motor torque]])/(60*1000)/Table5[[#This Row],[Overall efficiency of enery conversion ]]</f>
        <v>0</v>
      </c>
      <c r="AC465">
        <v>430</v>
      </c>
      <c r="AD465" s="20">
        <f>Table5[[#This Row],[Total elapsed time]]-B464</f>
        <v>1</v>
      </c>
      <c r="AE465" s="20">
        <f>(Table5[[#This Row],[Motor power]]*1000)*Table5[[#This Row],[Acceleration delT 1 second ]]</f>
        <v>0</v>
      </c>
      <c r="AF465" s="20">
        <f>Table5[[#This Row],[Etotal]]/3600</f>
        <v>0</v>
      </c>
      <c r="AG465" s="21">
        <f>Table5[[#This Row],[Average energy consumption]]/96</f>
        <v>0</v>
      </c>
      <c r="AH465" s="20"/>
      <c r="AI465" s="20"/>
    </row>
    <row r="466" spans="2:35">
      <c r="B466" s="14">
        <v>463</v>
      </c>
      <c r="C466" s="7">
        <v>0</v>
      </c>
      <c r="D466" s="9">
        <v>0</v>
      </c>
      <c r="E466">
        <v>1500</v>
      </c>
      <c r="F466">
        <v>80</v>
      </c>
      <c r="G466">
        <f t="shared" si="49"/>
        <v>1580</v>
      </c>
      <c r="H466">
        <v>9.81</v>
      </c>
      <c r="I466" s="10">
        <v>0</v>
      </c>
      <c r="J466" s="10">
        <v>0</v>
      </c>
      <c r="K466">
        <f t="shared" si="50"/>
        <v>0</v>
      </c>
      <c r="L466">
        <v>1.4999999999999999E-2</v>
      </c>
      <c r="M466">
        <f t="shared" si="51"/>
        <v>365.20543359083308</v>
      </c>
      <c r="N466">
        <v>1.204</v>
      </c>
      <c r="O466">
        <v>1.52</v>
      </c>
      <c r="P466">
        <v>2.52</v>
      </c>
      <c r="Q466">
        <f t="shared" si="52"/>
        <v>0</v>
      </c>
      <c r="R466">
        <f t="shared" si="53"/>
        <v>0</v>
      </c>
      <c r="S466">
        <f t="shared" si="54"/>
        <v>365.20543359083308</v>
      </c>
      <c r="T466" s="11">
        <f t="shared" si="55"/>
        <v>0</v>
      </c>
      <c r="U466">
        <v>0.26834999999999998</v>
      </c>
      <c r="V466">
        <f>Table5[[#This Row],[Total force ]]*Table5[[#This Row],[Tyre radius]]</f>
        <v>98.002878104100049</v>
      </c>
      <c r="W466">
        <v>8</v>
      </c>
      <c r="X466">
        <v>0.92</v>
      </c>
      <c r="Y466">
        <f>Table5[[#This Row],[Wheel torque]]/Table5[[#This Row],[Final drive ratio ]]/Table5[[#This Row],[Overall efficiency of enery conversion ]]</f>
        <v>13.315608438057071</v>
      </c>
      <c r="Z466">
        <f>(Table5[[#This Row],[Vehicle speed in m/s]]*60)/(2*3.14*Table5[[#This Row],[Tyre radius]])</f>
        <v>0</v>
      </c>
      <c r="AA466">
        <f>Table5[[#This Row],[Wheel speed]]*Table5[[#This Row],[Final drive ratio ]]</f>
        <v>0</v>
      </c>
      <c r="AB466" s="11">
        <f>(2*3.14*Table5[[#This Row],[Motor speed]]*Table5[[#This Row],[Motor torque]])/(60*1000)/Table5[[#This Row],[Overall efficiency of enery conversion ]]</f>
        <v>0</v>
      </c>
      <c r="AC466">
        <v>430</v>
      </c>
      <c r="AD466" s="20">
        <f>Table5[[#This Row],[Total elapsed time]]-B465</f>
        <v>1</v>
      </c>
      <c r="AE466" s="20">
        <f>(Table5[[#This Row],[Motor power]]*1000)*Table5[[#This Row],[Acceleration delT 1 second ]]</f>
        <v>0</v>
      </c>
      <c r="AF466" s="20">
        <f>Table5[[#This Row],[Etotal]]/3600</f>
        <v>0</v>
      </c>
      <c r="AG466" s="21">
        <f>Table5[[#This Row],[Average energy consumption]]/96</f>
        <v>0</v>
      </c>
      <c r="AH466" s="20"/>
      <c r="AI466" s="20"/>
    </row>
    <row r="467" spans="2:35">
      <c r="B467" s="14">
        <v>464</v>
      </c>
      <c r="C467" s="7">
        <v>0</v>
      </c>
      <c r="D467" s="9">
        <v>0</v>
      </c>
      <c r="E467">
        <v>1500</v>
      </c>
      <c r="F467">
        <v>80</v>
      </c>
      <c r="G467">
        <f t="shared" si="49"/>
        <v>1580</v>
      </c>
      <c r="H467">
        <v>9.81</v>
      </c>
      <c r="I467" s="10">
        <v>0</v>
      </c>
      <c r="J467" s="10">
        <v>0</v>
      </c>
      <c r="K467">
        <f t="shared" si="50"/>
        <v>0</v>
      </c>
      <c r="L467">
        <v>1.4999999999999999E-2</v>
      </c>
      <c r="M467">
        <f t="shared" si="51"/>
        <v>365.20543359083308</v>
      </c>
      <c r="N467">
        <v>1.204</v>
      </c>
      <c r="O467">
        <v>1.52</v>
      </c>
      <c r="P467">
        <v>2.52</v>
      </c>
      <c r="Q467">
        <f t="shared" si="52"/>
        <v>0</v>
      </c>
      <c r="R467">
        <f t="shared" si="53"/>
        <v>0</v>
      </c>
      <c r="S467">
        <f t="shared" si="54"/>
        <v>365.20543359083308</v>
      </c>
      <c r="T467" s="11">
        <f t="shared" si="55"/>
        <v>0</v>
      </c>
      <c r="U467">
        <v>0.26834999999999998</v>
      </c>
      <c r="V467">
        <f>Table5[[#This Row],[Total force ]]*Table5[[#This Row],[Tyre radius]]</f>
        <v>98.002878104100049</v>
      </c>
      <c r="W467">
        <v>8</v>
      </c>
      <c r="X467">
        <v>0.92</v>
      </c>
      <c r="Y467">
        <f>Table5[[#This Row],[Wheel torque]]/Table5[[#This Row],[Final drive ratio ]]/Table5[[#This Row],[Overall efficiency of enery conversion ]]</f>
        <v>13.315608438057071</v>
      </c>
      <c r="Z467">
        <f>(Table5[[#This Row],[Vehicle speed in m/s]]*60)/(2*3.14*Table5[[#This Row],[Tyre radius]])</f>
        <v>0</v>
      </c>
      <c r="AA467">
        <f>Table5[[#This Row],[Wheel speed]]*Table5[[#This Row],[Final drive ratio ]]</f>
        <v>0</v>
      </c>
      <c r="AB467" s="11">
        <f>(2*3.14*Table5[[#This Row],[Motor speed]]*Table5[[#This Row],[Motor torque]])/(60*1000)/Table5[[#This Row],[Overall efficiency of enery conversion ]]</f>
        <v>0</v>
      </c>
      <c r="AC467">
        <v>430</v>
      </c>
      <c r="AD467" s="20">
        <f>Table5[[#This Row],[Total elapsed time]]-B466</f>
        <v>1</v>
      </c>
      <c r="AE467" s="20">
        <f>(Table5[[#This Row],[Motor power]]*1000)*Table5[[#This Row],[Acceleration delT 1 second ]]</f>
        <v>0</v>
      </c>
      <c r="AF467" s="20">
        <f>Table5[[#This Row],[Etotal]]/3600</f>
        <v>0</v>
      </c>
      <c r="AG467" s="21">
        <f>Table5[[#This Row],[Average energy consumption]]/96</f>
        <v>0</v>
      </c>
      <c r="AH467" s="20"/>
      <c r="AI467" s="20"/>
    </row>
    <row r="468" spans="2:35">
      <c r="B468" s="14">
        <v>465</v>
      </c>
      <c r="C468" s="7">
        <v>0</v>
      </c>
      <c r="D468" s="9">
        <v>0</v>
      </c>
      <c r="E468">
        <v>1500</v>
      </c>
      <c r="F468">
        <v>80</v>
      </c>
      <c r="G468">
        <f t="shared" si="49"/>
        <v>1580</v>
      </c>
      <c r="H468">
        <v>9.81</v>
      </c>
      <c r="I468" s="10">
        <v>0</v>
      </c>
      <c r="J468" s="10">
        <v>0</v>
      </c>
      <c r="K468">
        <f t="shared" si="50"/>
        <v>0</v>
      </c>
      <c r="L468">
        <v>1.4999999999999999E-2</v>
      </c>
      <c r="M468">
        <f t="shared" si="51"/>
        <v>365.20543359083308</v>
      </c>
      <c r="N468">
        <v>1.204</v>
      </c>
      <c r="O468">
        <v>1.52</v>
      </c>
      <c r="P468">
        <v>2.52</v>
      </c>
      <c r="Q468">
        <f t="shared" si="52"/>
        <v>0</v>
      </c>
      <c r="R468">
        <f t="shared" si="53"/>
        <v>0</v>
      </c>
      <c r="S468">
        <f t="shared" si="54"/>
        <v>365.20543359083308</v>
      </c>
      <c r="T468" s="11">
        <f t="shared" si="55"/>
        <v>0</v>
      </c>
      <c r="U468">
        <v>0.26834999999999998</v>
      </c>
      <c r="V468">
        <f>Table5[[#This Row],[Total force ]]*Table5[[#This Row],[Tyre radius]]</f>
        <v>98.002878104100049</v>
      </c>
      <c r="W468">
        <v>8</v>
      </c>
      <c r="X468">
        <v>0.92</v>
      </c>
      <c r="Y468">
        <f>Table5[[#This Row],[Wheel torque]]/Table5[[#This Row],[Final drive ratio ]]/Table5[[#This Row],[Overall efficiency of enery conversion ]]</f>
        <v>13.315608438057071</v>
      </c>
      <c r="Z468">
        <f>(Table5[[#This Row],[Vehicle speed in m/s]]*60)/(2*3.14*Table5[[#This Row],[Tyre radius]])</f>
        <v>0</v>
      </c>
      <c r="AA468">
        <f>Table5[[#This Row],[Wheel speed]]*Table5[[#This Row],[Final drive ratio ]]</f>
        <v>0</v>
      </c>
      <c r="AB468" s="11">
        <f>(2*3.14*Table5[[#This Row],[Motor speed]]*Table5[[#This Row],[Motor torque]])/(60*1000)/Table5[[#This Row],[Overall efficiency of enery conversion ]]</f>
        <v>0</v>
      </c>
      <c r="AC468">
        <v>430</v>
      </c>
      <c r="AD468" s="20">
        <f>Table5[[#This Row],[Total elapsed time]]-B467</f>
        <v>1</v>
      </c>
      <c r="AE468" s="20">
        <f>(Table5[[#This Row],[Motor power]]*1000)*Table5[[#This Row],[Acceleration delT 1 second ]]</f>
        <v>0</v>
      </c>
      <c r="AF468" s="20">
        <f>Table5[[#This Row],[Etotal]]/3600</f>
        <v>0</v>
      </c>
      <c r="AG468" s="21">
        <f>Table5[[#This Row],[Average energy consumption]]/96</f>
        <v>0</v>
      </c>
      <c r="AH468" s="20"/>
      <c r="AI468" s="20"/>
    </row>
    <row r="469" spans="2:35">
      <c r="B469" s="14">
        <v>466</v>
      </c>
      <c r="C469" s="7">
        <v>0</v>
      </c>
      <c r="D469" s="9">
        <v>0</v>
      </c>
      <c r="E469">
        <v>1500</v>
      </c>
      <c r="F469">
        <v>80</v>
      </c>
      <c r="G469">
        <f t="shared" si="49"/>
        <v>1580</v>
      </c>
      <c r="H469">
        <v>9.81</v>
      </c>
      <c r="I469" s="10">
        <v>0</v>
      </c>
      <c r="J469" s="10">
        <v>0</v>
      </c>
      <c r="K469">
        <f t="shared" si="50"/>
        <v>0</v>
      </c>
      <c r="L469">
        <v>1.4999999999999999E-2</v>
      </c>
      <c r="M469">
        <f t="shared" si="51"/>
        <v>365.20543359083308</v>
      </c>
      <c r="N469">
        <v>1.204</v>
      </c>
      <c r="O469">
        <v>1.52</v>
      </c>
      <c r="P469">
        <v>2.52</v>
      </c>
      <c r="Q469">
        <f t="shared" si="52"/>
        <v>0</v>
      </c>
      <c r="R469">
        <f t="shared" si="53"/>
        <v>0</v>
      </c>
      <c r="S469">
        <f t="shared" si="54"/>
        <v>365.20543359083308</v>
      </c>
      <c r="T469" s="11">
        <f t="shared" si="55"/>
        <v>0</v>
      </c>
      <c r="U469">
        <v>0.26834999999999998</v>
      </c>
      <c r="V469">
        <f>Table5[[#This Row],[Total force ]]*Table5[[#This Row],[Tyre radius]]</f>
        <v>98.002878104100049</v>
      </c>
      <c r="W469">
        <v>8</v>
      </c>
      <c r="X469">
        <v>0.92</v>
      </c>
      <c r="Y469">
        <f>Table5[[#This Row],[Wheel torque]]/Table5[[#This Row],[Final drive ratio ]]/Table5[[#This Row],[Overall efficiency of enery conversion ]]</f>
        <v>13.315608438057071</v>
      </c>
      <c r="Z469">
        <f>(Table5[[#This Row],[Vehicle speed in m/s]]*60)/(2*3.14*Table5[[#This Row],[Tyre radius]])</f>
        <v>0</v>
      </c>
      <c r="AA469">
        <f>Table5[[#This Row],[Wheel speed]]*Table5[[#This Row],[Final drive ratio ]]</f>
        <v>0</v>
      </c>
      <c r="AB469" s="11">
        <f>(2*3.14*Table5[[#This Row],[Motor speed]]*Table5[[#This Row],[Motor torque]])/(60*1000)/Table5[[#This Row],[Overall efficiency of enery conversion ]]</f>
        <v>0</v>
      </c>
      <c r="AC469">
        <v>430</v>
      </c>
      <c r="AD469" s="20">
        <f>Table5[[#This Row],[Total elapsed time]]-B468</f>
        <v>1</v>
      </c>
      <c r="AE469" s="20">
        <f>(Table5[[#This Row],[Motor power]]*1000)*Table5[[#This Row],[Acceleration delT 1 second ]]</f>
        <v>0</v>
      </c>
      <c r="AF469" s="20">
        <f>Table5[[#This Row],[Etotal]]/3600</f>
        <v>0</v>
      </c>
      <c r="AG469" s="21">
        <f>Table5[[#This Row],[Average energy consumption]]/96</f>
        <v>0</v>
      </c>
      <c r="AH469" s="20"/>
      <c r="AI469" s="20"/>
    </row>
    <row r="470" spans="2:35">
      <c r="B470" s="14">
        <v>467</v>
      </c>
      <c r="C470" s="7">
        <v>0</v>
      </c>
      <c r="D470" s="9">
        <v>0</v>
      </c>
      <c r="E470">
        <v>1500</v>
      </c>
      <c r="F470">
        <v>80</v>
      </c>
      <c r="G470">
        <f t="shared" si="49"/>
        <v>1580</v>
      </c>
      <c r="H470">
        <v>9.81</v>
      </c>
      <c r="I470" s="10">
        <v>0</v>
      </c>
      <c r="J470" s="10">
        <v>0</v>
      </c>
      <c r="K470">
        <f t="shared" si="50"/>
        <v>0</v>
      </c>
      <c r="L470">
        <v>1.4999999999999999E-2</v>
      </c>
      <c r="M470">
        <f t="shared" si="51"/>
        <v>365.20543359083308</v>
      </c>
      <c r="N470">
        <v>1.204</v>
      </c>
      <c r="O470">
        <v>1.52</v>
      </c>
      <c r="P470">
        <v>2.52</v>
      </c>
      <c r="Q470">
        <f t="shared" si="52"/>
        <v>0</v>
      </c>
      <c r="R470">
        <f t="shared" si="53"/>
        <v>0</v>
      </c>
      <c r="S470">
        <f t="shared" si="54"/>
        <v>365.20543359083308</v>
      </c>
      <c r="T470" s="11">
        <f t="shared" si="55"/>
        <v>0</v>
      </c>
      <c r="U470">
        <v>0.26834999999999998</v>
      </c>
      <c r="V470">
        <f>Table5[[#This Row],[Total force ]]*Table5[[#This Row],[Tyre radius]]</f>
        <v>98.002878104100049</v>
      </c>
      <c r="W470">
        <v>8</v>
      </c>
      <c r="X470">
        <v>0.92</v>
      </c>
      <c r="Y470">
        <f>Table5[[#This Row],[Wheel torque]]/Table5[[#This Row],[Final drive ratio ]]/Table5[[#This Row],[Overall efficiency of enery conversion ]]</f>
        <v>13.315608438057071</v>
      </c>
      <c r="Z470">
        <f>(Table5[[#This Row],[Vehicle speed in m/s]]*60)/(2*3.14*Table5[[#This Row],[Tyre radius]])</f>
        <v>0</v>
      </c>
      <c r="AA470">
        <f>Table5[[#This Row],[Wheel speed]]*Table5[[#This Row],[Final drive ratio ]]</f>
        <v>0</v>
      </c>
      <c r="AB470" s="11">
        <f>(2*3.14*Table5[[#This Row],[Motor speed]]*Table5[[#This Row],[Motor torque]])/(60*1000)/Table5[[#This Row],[Overall efficiency of enery conversion ]]</f>
        <v>0</v>
      </c>
      <c r="AC470">
        <v>430</v>
      </c>
      <c r="AD470" s="20">
        <f>Table5[[#This Row],[Total elapsed time]]-B469</f>
        <v>1</v>
      </c>
      <c r="AE470" s="20">
        <f>(Table5[[#This Row],[Motor power]]*1000)*Table5[[#This Row],[Acceleration delT 1 second ]]</f>
        <v>0</v>
      </c>
      <c r="AF470" s="20">
        <f>Table5[[#This Row],[Etotal]]/3600</f>
        <v>0</v>
      </c>
      <c r="AG470" s="21">
        <f>Table5[[#This Row],[Average energy consumption]]/96</f>
        <v>0</v>
      </c>
      <c r="AH470" s="20"/>
      <c r="AI470" s="20"/>
    </row>
    <row r="471" spans="2:35">
      <c r="B471" s="14">
        <v>468</v>
      </c>
      <c r="C471" s="7">
        <v>0</v>
      </c>
      <c r="D471" s="9">
        <v>0</v>
      </c>
      <c r="E471">
        <v>1500</v>
      </c>
      <c r="F471">
        <v>80</v>
      </c>
      <c r="G471">
        <f t="shared" si="49"/>
        <v>1580</v>
      </c>
      <c r="H471">
        <v>9.81</v>
      </c>
      <c r="I471" s="10">
        <v>0</v>
      </c>
      <c r="J471" s="10">
        <v>0</v>
      </c>
      <c r="K471">
        <f t="shared" si="50"/>
        <v>0</v>
      </c>
      <c r="L471">
        <v>1.4999999999999999E-2</v>
      </c>
      <c r="M471">
        <f t="shared" si="51"/>
        <v>365.20543359083308</v>
      </c>
      <c r="N471">
        <v>1.204</v>
      </c>
      <c r="O471">
        <v>1.52</v>
      </c>
      <c r="P471">
        <v>2.52</v>
      </c>
      <c r="Q471">
        <f t="shared" si="52"/>
        <v>0</v>
      </c>
      <c r="R471">
        <f t="shared" si="53"/>
        <v>0</v>
      </c>
      <c r="S471">
        <f t="shared" si="54"/>
        <v>365.20543359083308</v>
      </c>
      <c r="T471" s="11">
        <f t="shared" si="55"/>
        <v>0</v>
      </c>
      <c r="U471">
        <v>0.26834999999999998</v>
      </c>
      <c r="V471">
        <f>Table5[[#This Row],[Total force ]]*Table5[[#This Row],[Tyre radius]]</f>
        <v>98.002878104100049</v>
      </c>
      <c r="W471">
        <v>8</v>
      </c>
      <c r="X471">
        <v>0.92</v>
      </c>
      <c r="Y471">
        <f>Table5[[#This Row],[Wheel torque]]/Table5[[#This Row],[Final drive ratio ]]/Table5[[#This Row],[Overall efficiency of enery conversion ]]</f>
        <v>13.315608438057071</v>
      </c>
      <c r="Z471">
        <f>(Table5[[#This Row],[Vehicle speed in m/s]]*60)/(2*3.14*Table5[[#This Row],[Tyre radius]])</f>
        <v>0</v>
      </c>
      <c r="AA471">
        <f>Table5[[#This Row],[Wheel speed]]*Table5[[#This Row],[Final drive ratio ]]</f>
        <v>0</v>
      </c>
      <c r="AB471" s="11">
        <f>(2*3.14*Table5[[#This Row],[Motor speed]]*Table5[[#This Row],[Motor torque]])/(60*1000)/Table5[[#This Row],[Overall efficiency of enery conversion ]]</f>
        <v>0</v>
      </c>
      <c r="AC471">
        <v>430</v>
      </c>
      <c r="AD471" s="20">
        <f>Table5[[#This Row],[Total elapsed time]]-B470</f>
        <v>1</v>
      </c>
      <c r="AE471" s="20">
        <f>(Table5[[#This Row],[Motor power]]*1000)*Table5[[#This Row],[Acceleration delT 1 second ]]</f>
        <v>0</v>
      </c>
      <c r="AF471" s="20">
        <f>Table5[[#This Row],[Etotal]]/3600</f>
        <v>0</v>
      </c>
      <c r="AG471" s="21">
        <f>Table5[[#This Row],[Average energy consumption]]/96</f>
        <v>0</v>
      </c>
      <c r="AH471" s="20"/>
      <c r="AI471" s="20"/>
    </row>
    <row r="472" spans="2:35">
      <c r="B472" s="14">
        <v>469</v>
      </c>
      <c r="C472" s="7">
        <v>0</v>
      </c>
      <c r="D472" s="9">
        <v>0</v>
      </c>
      <c r="E472">
        <v>1500</v>
      </c>
      <c r="F472">
        <v>80</v>
      </c>
      <c r="G472">
        <f t="shared" si="49"/>
        <v>1580</v>
      </c>
      <c r="H472">
        <v>9.81</v>
      </c>
      <c r="I472" s="10">
        <v>0</v>
      </c>
      <c r="J472" s="10">
        <v>0</v>
      </c>
      <c r="K472">
        <f t="shared" si="50"/>
        <v>0</v>
      </c>
      <c r="L472">
        <v>1.4999999999999999E-2</v>
      </c>
      <c r="M472">
        <f t="shared" si="51"/>
        <v>365.20543359083308</v>
      </c>
      <c r="N472">
        <v>1.204</v>
      </c>
      <c r="O472">
        <v>1.52</v>
      </c>
      <c r="P472">
        <v>2.52</v>
      </c>
      <c r="Q472">
        <f t="shared" si="52"/>
        <v>0</v>
      </c>
      <c r="R472">
        <f t="shared" si="53"/>
        <v>0</v>
      </c>
      <c r="S472">
        <f t="shared" si="54"/>
        <v>365.20543359083308</v>
      </c>
      <c r="T472" s="11">
        <f t="shared" si="55"/>
        <v>0</v>
      </c>
      <c r="U472">
        <v>0.26834999999999998</v>
      </c>
      <c r="V472">
        <f>Table5[[#This Row],[Total force ]]*Table5[[#This Row],[Tyre radius]]</f>
        <v>98.002878104100049</v>
      </c>
      <c r="W472">
        <v>8</v>
      </c>
      <c r="X472">
        <v>0.92</v>
      </c>
      <c r="Y472">
        <f>Table5[[#This Row],[Wheel torque]]/Table5[[#This Row],[Final drive ratio ]]/Table5[[#This Row],[Overall efficiency of enery conversion ]]</f>
        <v>13.315608438057071</v>
      </c>
      <c r="Z472">
        <f>(Table5[[#This Row],[Vehicle speed in m/s]]*60)/(2*3.14*Table5[[#This Row],[Tyre radius]])</f>
        <v>0</v>
      </c>
      <c r="AA472">
        <f>Table5[[#This Row],[Wheel speed]]*Table5[[#This Row],[Final drive ratio ]]</f>
        <v>0</v>
      </c>
      <c r="AB472" s="11">
        <f>(2*3.14*Table5[[#This Row],[Motor speed]]*Table5[[#This Row],[Motor torque]])/(60*1000)/Table5[[#This Row],[Overall efficiency of enery conversion ]]</f>
        <v>0</v>
      </c>
      <c r="AC472">
        <v>430</v>
      </c>
      <c r="AD472" s="20">
        <f>Table5[[#This Row],[Total elapsed time]]-B471</f>
        <v>1</v>
      </c>
      <c r="AE472" s="20">
        <f>(Table5[[#This Row],[Motor power]]*1000)*Table5[[#This Row],[Acceleration delT 1 second ]]</f>
        <v>0</v>
      </c>
      <c r="AF472" s="20">
        <f>Table5[[#This Row],[Etotal]]/3600</f>
        <v>0</v>
      </c>
      <c r="AG472" s="21">
        <f>Table5[[#This Row],[Average energy consumption]]/96</f>
        <v>0</v>
      </c>
      <c r="AH472" s="20"/>
      <c r="AI472" s="20"/>
    </row>
    <row r="473" spans="2:35">
      <c r="B473" s="14">
        <v>470</v>
      </c>
      <c r="C473" s="7">
        <v>0</v>
      </c>
      <c r="D473" s="9">
        <v>0</v>
      </c>
      <c r="E473">
        <v>1500</v>
      </c>
      <c r="F473">
        <v>80</v>
      </c>
      <c r="G473">
        <f t="shared" si="49"/>
        <v>1580</v>
      </c>
      <c r="H473">
        <v>9.81</v>
      </c>
      <c r="I473" s="10">
        <v>0</v>
      </c>
      <c r="J473" s="10">
        <v>0</v>
      </c>
      <c r="K473">
        <f t="shared" si="50"/>
        <v>0</v>
      </c>
      <c r="L473">
        <v>1.4999999999999999E-2</v>
      </c>
      <c r="M473">
        <f t="shared" si="51"/>
        <v>365.20543359083308</v>
      </c>
      <c r="N473">
        <v>1.204</v>
      </c>
      <c r="O473">
        <v>1.52</v>
      </c>
      <c r="P473">
        <v>2.52</v>
      </c>
      <c r="Q473">
        <f t="shared" si="52"/>
        <v>0</v>
      </c>
      <c r="R473">
        <f t="shared" si="53"/>
        <v>0</v>
      </c>
      <c r="S473">
        <f t="shared" si="54"/>
        <v>365.20543359083308</v>
      </c>
      <c r="T473" s="11">
        <f t="shared" si="55"/>
        <v>0</v>
      </c>
      <c r="U473">
        <v>0.26834999999999998</v>
      </c>
      <c r="V473">
        <f>Table5[[#This Row],[Total force ]]*Table5[[#This Row],[Tyre radius]]</f>
        <v>98.002878104100049</v>
      </c>
      <c r="W473">
        <v>8</v>
      </c>
      <c r="X473">
        <v>0.92</v>
      </c>
      <c r="Y473">
        <f>Table5[[#This Row],[Wheel torque]]/Table5[[#This Row],[Final drive ratio ]]/Table5[[#This Row],[Overall efficiency of enery conversion ]]</f>
        <v>13.315608438057071</v>
      </c>
      <c r="Z473">
        <f>(Table5[[#This Row],[Vehicle speed in m/s]]*60)/(2*3.14*Table5[[#This Row],[Tyre radius]])</f>
        <v>0</v>
      </c>
      <c r="AA473">
        <f>Table5[[#This Row],[Wheel speed]]*Table5[[#This Row],[Final drive ratio ]]</f>
        <v>0</v>
      </c>
      <c r="AB473" s="11">
        <f>(2*3.14*Table5[[#This Row],[Motor speed]]*Table5[[#This Row],[Motor torque]])/(60*1000)/Table5[[#This Row],[Overall efficiency of enery conversion ]]</f>
        <v>0</v>
      </c>
      <c r="AC473">
        <v>430</v>
      </c>
      <c r="AD473" s="20">
        <f>Table5[[#This Row],[Total elapsed time]]-B472</f>
        <v>1</v>
      </c>
      <c r="AE473" s="20">
        <f>(Table5[[#This Row],[Motor power]]*1000)*Table5[[#This Row],[Acceleration delT 1 second ]]</f>
        <v>0</v>
      </c>
      <c r="AF473" s="20">
        <f>Table5[[#This Row],[Etotal]]/3600</f>
        <v>0</v>
      </c>
      <c r="AG473" s="21">
        <f>Table5[[#This Row],[Average energy consumption]]/96</f>
        <v>0</v>
      </c>
      <c r="AH473" s="20"/>
      <c r="AI473" s="20"/>
    </row>
    <row r="474" spans="2:35">
      <c r="B474" s="14">
        <v>471</v>
      </c>
      <c r="C474" s="7">
        <v>0</v>
      </c>
      <c r="D474" s="9">
        <v>0</v>
      </c>
      <c r="E474">
        <v>1500</v>
      </c>
      <c r="F474">
        <v>80</v>
      </c>
      <c r="G474">
        <f t="shared" si="49"/>
        <v>1580</v>
      </c>
      <c r="H474">
        <v>9.81</v>
      </c>
      <c r="I474" s="10">
        <v>0</v>
      </c>
      <c r="J474" s="10">
        <v>0</v>
      </c>
      <c r="K474">
        <f t="shared" si="50"/>
        <v>0</v>
      </c>
      <c r="L474">
        <v>1.4999999999999999E-2</v>
      </c>
      <c r="M474">
        <f t="shared" si="51"/>
        <v>365.20543359083308</v>
      </c>
      <c r="N474">
        <v>1.204</v>
      </c>
      <c r="O474">
        <v>1.52</v>
      </c>
      <c r="P474">
        <v>2.52</v>
      </c>
      <c r="Q474">
        <f t="shared" si="52"/>
        <v>0</v>
      </c>
      <c r="R474">
        <f t="shared" si="53"/>
        <v>0</v>
      </c>
      <c r="S474">
        <f t="shared" si="54"/>
        <v>365.20543359083308</v>
      </c>
      <c r="T474" s="11">
        <f t="shared" si="55"/>
        <v>0</v>
      </c>
      <c r="U474">
        <v>0.26834999999999998</v>
      </c>
      <c r="V474">
        <f>Table5[[#This Row],[Total force ]]*Table5[[#This Row],[Tyre radius]]</f>
        <v>98.002878104100049</v>
      </c>
      <c r="W474">
        <v>8</v>
      </c>
      <c r="X474">
        <v>0.92</v>
      </c>
      <c r="Y474">
        <f>Table5[[#This Row],[Wheel torque]]/Table5[[#This Row],[Final drive ratio ]]/Table5[[#This Row],[Overall efficiency of enery conversion ]]</f>
        <v>13.315608438057071</v>
      </c>
      <c r="Z474">
        <f>(Table5[[#This Row],[Vehicle speed in m/s]]*60)/(2*3.14*Table5[[#This Row],[Tyre radius]])</f>
        <v>0</v>
      </c>
      <c r="AA474">
        <f>Table5[[#This Row],[Wheel speed]]*Table5[[#This Row],[Final drive ratio ]]</f>
        <v>0</v>
      </c>
      <c r="AB474" s="11">
        <f>(2*3.14*Table5[[#This Row],[Motor speed]]*Table5[[#This Row],[Motor torque]])/(60*1000)/Table5[[#This Row],[Overall efficiency of enery conversion ]]</f>
        <v>0</v>
      </c>
      <c r="AC474">
        <v>430</v>
      </c>
      <c r="AD474" s="20">
        <f>Table5[[#This Row],[Total elapsed time]]-B473</f>
        <v>1</v>
      </c>
      <c r="AE474" s="20">
        <f>(Table5[[#This Row],[Motor power]]*1000)*Table5[[#This Row],[Acceleration delT 1 second ]]</f>
        <v>0</v>
      </c>
      <c r="AF474" s="20">
        <f>Table5[[#This Row],[Etotal]]/3600</f>
        <v>0</v>
      </c>
      <c r="AG474" s="21">
        <f>Table5[[#This Row],[Average energy consumption]]/96</f>
        <v>0</v>
      </c>
      <c r="AH474" s="20"/>
      <c r="AI474" s="20"/>
    </row>
    <row r="475" spans="2:35">
      <c r="B475" s="14">
        <v>472</v>
      </c>
      <c r="C475" s="7">
        <v>0</v>
      </c>
      <c r="D475" s="9">
        <v>0</v>
      </c>
      <c r="E475">
        <v>1500</v>
      </c>
      <c r="F475">
        <v>80</v>
      </c>
      <c r="G475">
        <f t="shared" si="49"/>
        <v>1580</v>
      </c>
      <c r="H475">
        <v>9.81</v>
      </c>
      <c r="I475" s="10">
        <v>0</v>
      </c>
      <c r="J475" s="10">
        <v>0</v>
      </c>
      <c r="K475">
        <f t="shared" si="50"/>
        <v>0</v>
      </c>
      <c r="L475">
        <v>1.4999999999999999E-2</v>
      </c>
      <c r="M475">
        <f t="shared" si="51"/>
        <v>365.20543359083308</v>
      </c>
      <c r="N475">
        <v>1.204</v>
      </c>
      <c r="O475">
        <v>1.52</v>
      </c>
      <c r="P475">
        <v>2.52</v>
      </c>
      <c r="Q475">
        <f t="shared" si="52"/>
        <v>0</v>
      </c>
      <c r="R475">
        <f t="shared" si="53"/>
        <v>0</v>
      </c>
      <c r="S475">
        <f t="shared" si="54"/>
        <v>365.20543359083308</v>
      </c>
      <c r="T475" s="11">
        <f t="shared" si="55"/>
        <v>0</v>
      </c>
      <c r="U475">
        <v>0.26834999999999998</v>
      </c>
      <c r="V475">
        <f>Table5[[#This Row],[Total force ]]*Table5[[#This Row],[Tyre radius]]</f>
        <v>98.002878104100049</v>
      </c>
      <c r="W475">
        <v>8</v>
      </c>
      <c r="X475">
        <v>0.92</v>
      </c>
      <c r="Y475">
        <f>Table5[[#This Row],[Wheel torque]]/Table5[[#This Row],[Final drive ratio ]]/Table5[[#This Row],[Overall efficiency of enery conversion ]]</f>
        <v>13.315608438057071</v>
      </c>
      <c r="Z475">
        <f>(Table5[[#This Row],[Vehicle speed in m/s]]*60)/(2*3.14*Table5[[#This Row],[Tyre radius]])</f>
        <v>0</v>
      </c>
      <c r="AA475">
        <f>Table5[[#This Row],[Wheel speed]]*Table5[[#This Row],[Final drive ratio ]]</f>
        <v>0</v>
      </c>
      <c r="AB475" s="11">
        <f>(2*3.14*Table5[[#This Row],[Motor speed]]*Table5[[#This Row],[Motor torque]])/(60*1000)/Table5[[#This Row],[Overall efficiency of enery conversion ]]</f>
        <v>0</v>
      </c>
      <c r="AC475">
        <v>430</v>
      </c>
      <c r="AD475" s="20">
        <f>Table5[[#This Row],[Total elapsed time]]-B474</f>
        <v>1</v>
      </c>
      <c r="AE475" s="20">
        <f>(Table5[[#This Row],[Motor power]]*1000)*Table5[[#This Row],[Acceleration delT 1 second ]]</f>
        <v>0</v>
      </c>
      <c r="AF475" s="20">
        <f>Table5[[#This Row],[Etotal]]/3600</f>
        <v>0</v>
      </c>
      <c r="AG475" s="21">
        <f>Table5[[#This Row],[Average energy consumption]]/96</f>
        <v>0</v>
      </c>
      <c r="AH475" s="20"/>
      <c r="AI475" s="20"/>
    </row>
    <row r="476" spans="2:35">
      <c r="B476" s="14">
        <v>473</v>
      </c>
      <c r="C476" s="7">
        <v>0</v>
      </c>
      <c r="D476" s="9">
        <v>0</v>
      </c>
      <c r="E476">
        <v>1500</v>
      </c>
      <c r="F476">
        <v>80</v>
      </c>
      <c r="G476">
        <f t="shared" si="49"/>
        <v>1580</v>
      </c>
      <c r="H476">
        <v>9.81</v>
      </c>
      <c r="I476" s="10">
        <v>0</v>
      </c>
      <c r="J476" s="10">
        <v>0</v>
      </c>
      <c r="K476">
        <f t="shared" si="50"/>
        <v>0</v>
      </c>
      <c r="L476">
        <v>1.4999999999999999E-2</v>
      </c>
      <c r="M476">
        <f t="shared" si="51"/>
        <v>365.20543359083308</v>
      </c>
      <c r="N476">
        <v>1.204</v>
      </c>
      <c r="O476">
        <v>1.52</v>
      </c>
      <c r="P476">
        <v>2.52</v>
      </c>
      <c r="Q476">
        <f t="shared" si="52"/>
        <v>0</v>
      </c>
      <c r="R476">
        <f t="shared" si="53"/>
        <v>0</v>
      </c>
      <c r="S476">
        <f t="shared" si="54"/>
        <v>365.20543359083308</v>
      </c>
      <c r="T476" s="11">
        <f t="shared" si="55"/>
        <v>0</v>
      </c>
      <c r="U476">
        <v>0.26834999999999998</v>
      </c>
      <c r="V476">
        <f>Table5[[#This Row],[Total force ]]*Table5[[#This Row],[Tyre radius]]</f>
        <v>98.002878104100049</v>
      </c>
      <c r="W476">
        <v>8</v>
      </c>
      <c r="X476">
        <v>0.92</v>
      </c>
      <c r="Y476">
        <f>Table5[[#This Row],[Wheel torque]]/Table5[[#This Row],[Final drive ratio ]]/Table5[[#This Row],[Overall efficiency of enery conversion ]]</f>
        <v>13.315608438057071</v>
      </c>
      <c r="Z476">
        <f>(Table5[[#This Row],[Vehicle speed in m/s]]*60)/(2*3.14*Table5[[#This Row],[Tyre radius]])</f>
        <v>0</v>
      </c>
      <c r="AA476">
        <f>Table5[[#This Row],[Wheel speed]]*Table5[[#This Row],[Final drive ratio ]]</f>
        <v>0</v>
      </c>
      <c r="AB476" s="11">
        <f>(2*3.14*Table5[[#This Row],[Motor speed]]*Table5[[#This Row],[Motor torque]])/(60*1000)/Table5[[#This Row],[Overall efficiency of enery conversion ]]</f>
        <v>0</v>
      </c>
      <c r="AC476">
        <v>430</v>
      </c>
      <c r="AD476" s="20">
        <f>Table5[[#This Row],[Total elapsed time]]-B475</f>
        <v>1</v>
      </c>
      <c r="AE476" s="20">
        <f>(Table5[[#This Row],[Motor power]]*1000)*Table5[[#This Row],[Acceleration delT 1 second ]]</f>
        <v>0</v>
      </c>
      <c r="AF476" s="20">
        <f>Table5[[#This Row],[Etotal]]/3600</f>
        <v>0</v>
      </c>
      <c r="AG476" s="21">
        <f>Table5[[#This Row],[Average energy consumption]]/96</f>
        <v>0</v>
      </c>
      <c r="AH476" s="20"/>
      <c r="AI476" s="20"/>
    </row>
    <row r="477" spans="2:35">
      <c r="B477" s="14">
        <v>474</v>
      </c>
      <c r="C477" s="7">
        <v>0</v>
      </c>
      <c r="D477" s="9">
        <v>0</v>
      </c>
      <c r="E477">
        <v>1500</v>
      </c>
      <c r="F477">
        <v>80</v>
      </c>
      <c r="G477">
        <f t="shared" si="49"/>
        <v>1580</v>
      </c>
      <c r="H477">
        <v>9.81</v>
      </c>
      <c r="I477" s="10">
        <v>0</v>
      </c>
      <c r="J477" s="10">
        <v>0</v>
      </c>
      <c r="K477">
        <f t="shared" si="50"/>
        <v>0</v>
      </c>
      <c r="L477">
        <v>1.4999999999999999E-2</v>
      </c>
      <c r="M477">
        <f t="shared" si="51"/>
        <v>365.20543359083308</v>
      </c>
      <c r="N477">
        <v>1.204</v>
      </c>
      <c r="O477">
        <v>1.52</v>
      </c>
      <c r="P477">
        <v>2.52</v>
      </c>
      <c r="Q477">
        <f t="shared" si="52"/>
        <v>0</v>
      </c>
      <c r="R477">
        <f t="shared" si="53"/>
        <v>0</v>
      </c>
      <c r="S477">
        <f t="shared" si="54"/>
        <v>365.20543359083308</v>
      </c>
      <c r="T477" s="11">
        <f t="shared" si="55"/>
        <v>0</v>
      </c>
      <c r="U477">
        <v>0.26834999999999998</v>
      </c>
      <c r="V477">
        <f>Table5[[#This Row],[Total force ]]*Table5[[#This Row],[Tyre radius]]</f>
        <v>98.002878104100049</v>
      </c>
      <c r="W477">
        <v>8</v>
      </c>
      <c r="X477">
        <v>0.92</v>
      </c>
      <c r="Y477">
        <f>Table5[[#This Row],[Wheel torque]]/Table5[[#This Row],[Final drive ratio ]]/Table5[[#This Row],[Overall efficiency of enery conversion ]]</f>
        <v>13.315608438057071</v>
      </c>
      <c r="Z477">
        <f>(Table5[[#This Row],[Vehicle speed in m/s]]*60)/(2*3.14*Table5[[#This Row],[Tyre radius]])</f>
        <v>0</v>
      </c>
      <c r="AA477">
        <f>Table5[[#This Row],[Wheel speed]]*Table5[[#This Row],[Final drive ratio ]]</f>
        <v>0</v>
      </c>
      <c r="AB477" s="11">
        <f>(2*3.14*Table5[[#This Row],[Motor speed]]*Table5[[#This Row],[Motor torque]])/(60*1000)/Table5[[#This Row],[Overall efficiency of enery conversion ]]</f>
        <v>0</v>
      </c>
      <c r="AC477">
        <v>430</v>
      </c>
      <c r="AD477" s="20">
        <f>Table5[[#This Row],[Total elapsed time]]-B476</f>
        <v>1</v>
      </c>
      <c r="AE477" s="20">
        <f>(Table5[[#This Row],[Motor power]]*1000)*Table5[[#This Row],[Acceleration delT 1 second ]]</f>
        <v>0</v>
      </c>
      <c r="AF477" s="20">
        <f>Table5[[#This Row],[Etotal]]/3600</f>
        <v>0</v>
      </c>
      <c r="AG477" s="21">
        <f>Table5[[#This Row],[Average energy consumption]]/96</f>
        <v>0</v>
      </c>
      <c r="AH477" s="20"/>
      <c r="AI477" s="20"/>
    </row>
    <row r="478" spans="2:35">
      <c r="B478" s="14">
        <v>475</v>
      </c>
      <c r="C478" s="7">
        <v>0</v>
      </c>
      <c r="D478" s="9">
        <v>0</v>
      </c>
      <c r="E478">
        <v>1500</v>
      </c>
      <c r="F478">
        <v>80</v>
      </c>
      <c r="G478">
        <f t="shared" si="49"/>
        <v>1580</v>
      </c>
      <c r="H478">
        <v>9.81</v>
      </c>
      <c r="I478" s="10">
        <v>0</v>
      </c>
      <c r="J478" s="10">
        <v>0</v>
      </c>
      <c r="K478">
        <f t="shared" si="50"/>
        <v>0</v>
      </c>
      <c r="L478">
        <v>1.4999999999999999E-2</v>
      </c>
      <c r="M478">
        <f t="shared" si="51"/>
        <v>365.20543359083308</v>
      </c>
      <c r="N478">
        <v>1.204</v>
      </c>
      <c r="O478">
        <v>1.52</v>
      </c>
      <c r="P478">
        <v>2.52</v>
      </c>
      <c r="Q478">
        <f t="shared" si="52"/>
        <v>0</v>
      </c>
      <c r="R478">
        <f t="shared" si="53"/>
        <v>0</v>
      </c>
      <c r="S478">
        <f t="shared" si="54"/>
        <v>365.20543359083308</v>
      </c>
      <c r="T478" s="11">
        <f t="shared" si="55"/>
        <v>0</v>
      </c>
      <c r="U478">
        <v>0.26834999999999998</v>
      </c>
      <c r="V478">
        <f>Table5[[#This Row],[Total force ]]*Table5[[#This Row],[Tyre radius]]</f>
        <v>98.002878104100049</v>
      </c>
      <c r="W478">
        <v>8</v>
      </c>
      <c r="X478">
        <v>0.92</v>
      </c>
      <c r="Y478">
        <f>Table5[[#This Row],[Wheel torque]]/Table5[[#This Row],[Final drive ratio ]]/Table5[[#This Row],[Overall efficiency of enery conversion ]]</f>
        <v>13.315608438057071</v>
      </c>
      <c r="Z478">
        <f>(Table5[[#This Row],[Vehicle speed in m/s]]*60)/(2*3.14*Table5[[#This Row],[Tyre radius]])</f>
        <v>0</v>
      </c>
      <c r="AA478">
        <f>Table5[[#This Row],[Wheel speed]]*Table5[[#This Row],[Final drive ratio ]]</f>
        <v>0</v>
      </c>
      <c r="AB478" s="11">
        <f>(2*3.14*Table5[[#This Row],[Motor speed]]*Table5[[#This Row],[Motor torque]])/(60*1000)/Table5[[#This Row],[Overall efficiency of enery conversion ]]</f>
        <v>0</v>
      </c>
      <c r="AC478">
        <v>430</v>
      </c>
      <c r="AD478" s="20">
        <f>Table5[[#This Row],[Total elapsed time]]-B477</f>
        <v>1</v>
      </c>
      <c r="AE478" s="20">
        <f>(Table5[[#This Row],[Motor power]]*1000)*Table5[[#This Row],[Acceleration delT 1 second ]]</f>
        <v>0</v>
      </c>
      <c r="AF478" s="20">
        <f>Table5[[#This Row],[Etotal]]/3600</f>
        <v>0</v>
      </c>
      <c r="AG478" s="21">
        <f>Table5[[#This Row],[Average energy consumption]]/96</f>
        <v>0</v>
      </c>
      <c r="AH478" s="20"/>
      <c r="AI478" s="20"/>
    </row>
    <row r="479" spans="2:35">
      <c r="B479" s="14">
        <v>476</v>
      </c>
      <c r="C479" s="7">
        <v>0</v>
      </c>
      <c r="D479" s="9">
        <v>0</v>
      </c>
      <c r="E479">
        <v>1500</v>
      </c>
      <c r="F479">
        <v>80</v>
      </c>
      <c r="G479">
        <f t="shared" si="49"/>
        <v>1580</v>
      </c>
      <c r="H479">
        <v>9.81</v>
      </c>
      <c r="I479" s="10">
        <v>0</v>
      </c>
      <c r="J479" s="10">
        <v>0</v>
      </c>
      <c r="K479">
        <f t="shared" si="50"/>
        <v>0</v>
      </c>
      <c r="L479">
        <v>1.4999999999999999E-2</v>
      </c>
      <c r="M479">
        <f t="shared" si="51"/>
        <v>365.20543359083308</v>
      </c>
      <c r="N479">
        <v>1.204</v>
      </c>
      <c r="O479">
        <v>1.52</v>
      </c>
      <c r="P479">
        <v>2.52</v>
      </c>
      <c r="Q479">
        <f t="shared" si="52"/>
        <v>0</v>
      </c>
      <c r="R479">
        <f t="shared" si="53"/>
        <v>0</v>
      </c>
      <c r="S479">
        <f t="shared" si="54"/>
        <v>365.20543359083308</v>
      </c>
      <c r="T479" s="11">
        <f t="shared" si="55"/>
        <v>0</v>
      </c>
      <c r="U479">
        <v>0.26834999999999998</v>
      </c>
      <c r="V479">
        <f>Table5[[#This Row],[Total force ]]*Table5[[#This Row],[Tyre radius]]</f>
        <v>98.002878104100049</v>
      </c>
      <c r="W479">
        <v>8</v>
      </c>
      <c r="X479">
        <v>0.92</v>
      </c>
      <c r="Y479">
        <f>Table5[[#This Row],[Wheel torque]]/Table5[[#This Row],[Final drive ratio ]]/Table5[[#This Row],[Overall efficiency of enery conversion ]]</f>
        <v>13.315608438057071</v>
      </c>
      <c r="Z479">
        <f>(Table5[[#This Row],[Vehicle speed in m/s]]*60)/(2*3.14*Table5[[#This Row],[Tyre radius]])</f>
        <v>0</v>
      </c>
      <c r="AA479">
        <f>Table5[[#This Row],[Wheel speed]]*Table5[[#This Row],[Final drive ratio ]]</f>
        <v>0</v>
      </c>
      <c r="AB479" s="11">
        <f>(2*3.14*Table5[[#This Row],[Motor speed]]*Table5[[#This Row],[Motor torque]])/(60*1000)/Table5[[#This Row],[Overall efficiency of enery conversion ]]</f>
        <v>0</v>
      </c>
      <c r="AC479">
        <v>430</v>
      </c>
      <c r="AD479" s="20">
        <f>Table5[[#This Row],[Total elapsed time]]-B478</f>
        <v>1</v>
      </c>
      <c r="AE479" s="20">
        <f>(Table5[[#This Row],[Motor power]]*1000)*Table5[[#This Row],[Acceleration delT 1 second ]]</f>
        <v>0</v>
      </c>
      <c r="AF479" s="20">
        <f>Table5[[#This Row],[Etotal]]/3600</f>
        <v>0</v>
      </c>
      <c r="AG479" s="21">
        <f>Table5[[#This Row],[Average energy consumption]]/96</f>
        <v>0</v>
      </c>
      <c r="AH479" s="20"/>
      <c r="AI479" s="20"/>
    </row>
    <row r="480" spans="2:35">
      <c r="B480" s="14">
        <v>477</v>
      </c>
      <c r="C480" s="7">
        <v>0</v>
      </c>
      <c r="D480" s="9">
        <v>0</v>
      </c>
      <c r="E480">
        <v>1500</v>
      </c>
      <c r="F480">
        <v>80</v>
      </c>
      <c r="G480">
        <f t="shared" si="49"/>
        <v>1580</v>
      </c>
      <c r="H480">
        <v>9.81</v>
      </c>
      <c r="I480" s="10">
        <v>0</v>
      </c>
      <c r="J480" s="10">
        <v>0</v>
      </c>
      <c r="K480">
        <f t="shared" si="50"/>
        <v>0</v>
      </c>
      <c r="L480">
        <v>1.4999999999999999E-2</v>
      </c>
      <c r="M480">
        <f t="shared" si="51"/>
        <v>365.20543359083308</v>
      </c>
      <c r="N480">
        <v>1.204</v>
      </c>
      <c r="O480">
        <v>1.52</v>
      </c>
      <c r="P480">
        <v>2.52</v>
      </c>
      <c r="Q480">
        <f t="shared" si="52"/>
        <v>0</v>
      </c>
      <c r="R480">
        <f t="shared" si="53"/>
        <v>0</v>
      </c>
      <c r="S480">
        <f t="shared" si="54"/>
        <v>365.20543359083308</v>
      </c>
      <c r="T480" s="11">
        <f t="shared" si="55"/>
        <v>0</v>
      </c>
      <c r="U480">
        <v>0.26834999999999998</v>
      </c>
      <c r="V480">
        <f>Table5[[#This Row],[Total force ]]*Table5[[#This Row],[Tyre radius]]</f>
        <v>98.002878104100049</v>
      </c>
      <c r="W480">
        <v>8</v>
      </c>
      <c r="X480">
        <v>0.92</v>
      </c>
      <c r="Y480">
        <f>Table5[[#This Row],[Wheel torque]]/Table5[[#This Row],[Final drive ratio ]]/Table5[[#This Row],[Overall efficiency of enery conversion ]]</f>
        <v>13.315608438057071</v>
      </c>
      <c r="Z480">
        <f>(Table5[[#This Row],[Vehicle speed in m/s]]*60)/(2*3.14*Table5[[#This Row],[Tyre radius]])</f>
        <v>0</v>
      </c>
      <c r="AA480">
        <f>Table5[[#This Row],[Wheel speed]]*Table5[[#This Row],[Final drive ratio ]]</f>
        <v>0</v>
      </c>
      <c r="AB480" s="11">
        <f>(2*3.14*Table5[[#This Row],[Motor speed]]*Table5[[#This Row],[Motor torque]])/(60*1000)/Table5[[#This Row],[Overall efficiency of enery conversion ]]</f>
        <v>0</v>
      </c>
      <c r="AC480">
        <v>430</v>
      </c>
      <c r="AD480" s="20">
        <f>Table5[[#This Row],[Total elapsed time]]-B479</f>
        <v>1</v>
      </c>
      <c r="AE480" s="20">
        <f>(Table5[[#This Row],[Motor power]]*1000)*Table5[[#This Row],[Acceleration delT 1 second ]]</f>
        <v>0</v>
      </c>
      <c r="AF480" s="20">
        <f>Table5[[#This Row],[Etotal]]/3600</f>
        <v>0</v>
      </c>
      <c r="AG480" s="21">
        <f>Table5[[#This Row],[Average energy consumption]]/96</f>
        <v>0</v>
      </c>
      <c r="AH480" s="20"/>
      <c r="AI480" s="20"/>
    </row>
    <row r="481" spans="2:35">
      <c r="B481" s="14">
        <v>478</v>
      </c>
      <c r="C481" s="7">
        <v>0</v>
      </c>
      <c r="D481" s="9">
        <v>0</v>
      </c>
      <c r="E481">
        <v>1500</v>
      </c>
      <c r="F481">
        <v>80</v>
      </c>
      <c r="G481">
        <f t="shared" si="49"/>
        <v>1580</v>
      </c>
      <c r="H481">
        <v>9.81</v>
      </c>
      <c r="I481" s="10">
        <v>0</v>
      </c>
      <c r="J481" s="10">
        <v>0</v>
      </c>
      <c r="K481">
        <f t="shared" si="50"/>
        <v>0</v>
      </c>
      <c r="L481">
        <v>1.4999999999999999E-2</v>
      </c>
      <c r="M481">
        <f t="shared" si="51"/>
        <v>365.20543359083308</v>
      </c>
      <c r="N481">
        <v>1.204</v>
      </c>
      <c r="O481">
        <v>1.52</v>
      </c>
      <c r="P481">
        <v>2.52</v>
      </c>
      <c r="Q481">
        <f t="shared" si="52"/>
        <v>0</v>
      </c>
      <c r="R481">
        <f t="shared" si="53"/>
        <v>0</v>
      </c>
      <c r="S481">
        <f t="shared" si="54"/>
        <v>365.20543359083308</v>
      </c>
      <c r="T481" s="11">
        <f t="shared" si="55"/>
        <v>0</v>
      </c>
      <c r="U481">
        <v>0.26834999999999998</v>
      </c>
      <c r="V481">
        <f>Table5[[#This Row],[Total force ]]*Table5[[#This Row],[Tyre radius]]</f>
        <v>98.002878104100049</v>
      </c>
      <c r="W481">
        <v>8</v>
      </c>
      <c r="X481">
        <v>0.92</v>
      </c>
      <c r="Y481">
        <f>Table5[[#This Row],[Wheel torque]]/Table5[[#This Row],[Final drive ratio ]]/Table5[[#This Row],[Overall efficiency of enery conversion ]]</f>
        <v>13.315608438057071</v>
      </c>
      <c r="Z481">
        <f>(Table5[[#This Row],[Vehicle speed in m/s]]*60)/(2*3.14*Table5[[#This Row],[Tyre radius]])</f>
        <v>0</v>
      </c>
      <c r="AA481">
        <f>Table5[[#This Row],[Wheel speed]]*Table5[[#This Row],[Final drive ratio ]]</f>
        <v>0</v>
      </c>
      <c r="AB481" s="11">
        <f>(2*3.14*Table5[[#This Row],[Motor speed]]*Table5[[#This Row],[Motor torque]])/(60*1000)/Table5[[#This Row],[Overall efficiency of enery conversion ]]</f>
        <v>0</v>
      </c>
      <c r="AC481">
        <v>430</v>
      </c>
      <c r="AD481" s="20">
        <f>Table5[[#This Row],[Total elapsed time]]-B480</f>
        <v>1</v>
      </c>
      <c r="AE481" s="20">
        <f>(Table5[[#This Row],[Motor power]]*1000)*Table5[[#This Row],[Acceleration delT 1 second ]]</f>
        <v>0</v>
      </c>
      <c r="AF481" s="20">
        <f>Table5[[#This Row],[Etotal]]/3600</f>
        <v>0</v>
      </c>
      <c r="AG481" s="21">
        <f>Table5[[#This Row],[Average energy consumption]]/96</f>
        <v>0</v>
      </c>
      <c r="AH481" s="20"/>
      <c r="AI481" s="20"/>
    </row>
    <row r="482" spans="2:35">
      <c r="B482" s="14">
        <v>479</v>
      </c>
      <c r="C482" s="7">
        <v>0</v>
      </c>
      <c r="D482" s="9">
        <v>0</v>
      </c>
      <c r="E482">
        <v>1500</v>
      </c>
      <c r="F482">
        <v>80</v>
      </c>
      <c r="G482">
        <f t="shared" si="49"/>
        <v>1580</v>
      </c>
      <c r="H482">
        <v>9.81</v>
      </c>
      <c r="I482" s="10">
        <v>0</v>
      </c>
      <c r="J482" s="10">
        <v>0</v>
      </c>
      <c r="K482">
        <f t="shared" si="50"/>
        <v>0</v>
      </c>
      <c r="L482">
        <v>1.4999999999999999E-2</v>
      </c>
      <c r="M482">
        <f t="shared" si="51"/>
        <v>365.20543359083308</v>
      </c>
      <c r="N482">
        <v>1.204</v>
      </c>
      <c r="O482">
        <v>1.52</v>
      </c>
      <c r="P482">
        <v>2.52</v>
      </c>
      <c r="Q482">
        <f t="shared" si="52"/>
        <v>0</v>
      </c>
      <c r="R482">
        <f t="shared" si="53"/>
        <v>0</v>
      </c>
      <c r="S482">
        <f t="shared" si="54"/>
        <v>365.20543359083308</v>
      </c>
      <c r="T482" s="11">
        <f t="shared" si="55"/>
        <v>0</v>
      </c>
      <c r="U482">
        <v>0.26834999999999998</v>
      </c>
      <c r="V482">
        <f>Table5[[#This Row],[Total force ]]*Table5[[#This Row],[Tyre radius]]</f>
        <v>98.002878104100049</v>
      </c>
      <c r="W482">
        <v>8</v>
      </c>
      <c r="X482">
        <v>0.92</v>
      </c>
      <c r="Y482">
        <f>Table5[[#This Row],[Wheel torque]]/Table5[[#This Row],[Final drive ratio ]]/Table5[[#This Row],[Overall efficiency of enery conversion ]]</f>
        <v>13.315608438057071</v>
      </c>
      <c r="Z482">
        <f>(Table5[[#This Row],[Vehicle speed in m/s]]*60)/(2*3.14*Table5[[#This Row],[Tyre radius]])</f>
        <v>0</v>
      </c>
      <c r="AA482">
        <f>Table5[[#This Row],[Wheel speed]]*Table5[[#This Row],[Final drive ratio ]]</f>
        <v>0</v>
      </c>
      <c r="AB482" s="11">
        <f>(2*3.14*Table5[[#This Row],[Motor speed]]*Table5[[#This Row],[Motor torque]])/(60*1000)/Table5[[#This Row],[Overall efficiency of enery conversion ]]</f>
        <v>0</v>
      </c>
      <c r="AC482">
        <v>430</v>
      </c>
      <c r="AD482" s="20">
        <f>Table5[[#This Row],[Total elapsed time]]-B481</f>
        <v>1</v>
      </c>
      <c r="AE482" s="20">
        <f>(Table5[[#This Row],[Motor power]]*1000)*Table5[[#This Row],[Acceleration delT 1 second ]]</f>
        <v>0</v>
      </c>
      <c r="AF482" s="20">
        <f>Table5[[#This Row],[Etotal]]/3600</f>
        <v>0</v>
      </c>
      <c r="AG482" s="21">
        <f>Table5[[#This Row],[Average energy consumption]]/96</f>
        <v>0</v>
      </c>
      <c r="AH482" s="20"/>
      <c r="AI482" s="20"/>
    </row>
    <row r="483" spans="2:35">
      <c r="B483" s="14">
        <v>480</v>
      </c>
      <c r="C483" s="7">
        <v>0</v>
      </c>
      <c r="D483" s="9">
        <v>0.22</v>
      </c>
      <c r="E483">
        <v>1500</v>
      </c>
      <c r="F483">
        <v>80</v>
      </c>
      <c r="G483">
        <f t="shared" si="49"/>
        <v>1580</v>
      </c>
      <c r="H483">
        <v>9.81</v>
      </c>
      <c r="I483" s="10">
        <v>0</v>
      </c>
      <c r="J483" s="10">
        <v>0</v>
      </c>
      <c r="K483">
        <f t="shared" si="50"/>
        <v>347.6</v>
      </c>
      <c r="L483">
        <v>1.4999999999999999E-2</v>
      </c>
      <c r="M483">
        <f t="shared" si="51"/>
        <v>365.20543359083308</v>
      </c>
      <c r="N483">
        <v>1.204</v>
      </c>
      <c r="O483">
        <v>1.52</v>
      </c>
      <c r="P483">
        <v>2.52</v>
      </c>
      <c r="Q483">
        <f t="shared" si="52"/>
        <v>0</v>
      </c>
      <c r="R483">
        <f t="shared" si="53"/>
        <v>0</v>
      </c>
      <c r="S483">
        <f t="shared" si="54"/>
        <v>712.8054335908331</v>
      </c>
      <c r="T483" s="11">
        <f t="shared" si="55"/>
        <v>0</v>
      </c>
      <c r="U483">
        <v>0.26834999999999998</v>
      </c>
      <c r="V483">
        <f>Table5[[#This Row],[Total force ]]*Table5[[#This Row],[Tyre radius]]</f>
        <v>191.28133810410006</v>
      </c>
      <c r="W483">
        <v>8</v>
      </c>
      <c r="X483">
        <v>0.92</v>
      </c>
      <c r="Y483">
        <f>Table5[[#This Row],[Wheel torque]]/Table5[[#This Row],[Final drive ratio ]]/Table5[[#This Row],[Overall efficiency of enery conversion ]]</f>
        <v>25.9893122424049</v>
      </c>
      <c r="Z483">
        <f>(Table5[[#This Row],[Vehicle speed in m/s]]*60)/(2*3.14*Table5[[#This Row],[Tyre radius]])</f>
        <v>0</v>
      </c>
      <c r="AA483">
        <f>Table5[[#This Row],[Wheel speed]]*Table5[[#This Row],[Final drive ratio ]]</f>
        <v>0</v>
      </c>
      <c r="AB483" s="11">
        <f>(2*3.14*Table5[[#This Row],[Motor speed]]*Table5[[#This Row],[Motor torque]])/(60*1000)/Table5[[#This Row],[Overall efficiency of enery conversion ]]</f>
        <v>0</v>
      </c>
      <c r="AC483">
        <v>430</v>
      </c>
      <c r="AD483" s="20">
        <f>Table5[[#This Row],[Total elapsed time]]-B482</f>
        <v>1</v>
      </c>
      <c r="AE483" s="20">
        <f>(Table5[[#This Row],[Motor power]]*1000)*Table5[[#This Row],[Acceleration delT 1 second ]]</f>
        <v>0</v>
      </c>
      <c r="AF483" s="20">
        <f>Table5[[#This Row],[Etotal]]/3600</f>
        <v>0</v>
      </c>
      <c r="AG483" s="21">
        <f>Table5[[#This Row],[Average energy consumption]]/96</f>
        <v>0</v>
      </c>
      <c r="AH483" s="20"/>
      <c r="AI483" s="20"/>
    </row>
    <row r="484" spans="2:35">
      <c r="B484" s="14">
        <v>481</v>
      </c>
      <c r="C484" s="7">
        <v>1.6</v>
      </c>
      <c r="D484" s="9">
        <v>0.43</v>
      </c>
      <c r="E484">
        <v>1500</v>
      </c>
      <c r="F484">
        <v>80</v>
      </c>
      <c r="G484">
        <f t="shared" si="49"/>
        <v>1580</v>
      </c>
      <c r="H484">
        <v>9.81</v>
      </c>
      <c r="I484" s="10">
        <v>0</v>
      </c>
      <c r="J484" s="10">
        <v>0</v>
      </c>
      <c r="K484">
        <f t="shared" si="50"/>
        <v>679.4</v>
      </c>
      <c r="L484">
        <v>1.4999999999999999E-2</v>
      </c>
      <c r="M484">
        <f t="shared" si="51"/>
        <v>365.20543359083308</v>
      </c>
      <c r="N484">
        <v>1.204</v>
      </c>
      <c r="O484">
        <v>1.52</v>
      </c>
      <c r="P484">
        <v>2.52</v>
      </c>
      <c r="Q484">
        <f t="shared" si="52"/>
        <v>0.44444444444444448</v>
      </c>
      <c r="R484">
        <f t="shared" si="53"/>
        <v>0.45548657777777785</v>
      </c>
      <c r="S484">
        <f t="shared" si="54"/>
        <v>1045.0609201686109</v>
      </c>
      <c r="T484" s="11">
        <f t="shared" si="55"/>
        <v>0.46447152007493819</v>
      </c>
      <c r="U484">
        <v>0.26834999999999998</v>
      </c>
      <c r="V484">
        <f>Table5[[#This Row],[Total force ]]*Table5[[#This Row],[Tyre radius]]</f>
        <v>280.44209792724672</v>
      </c>
      <c r="W484">
        <v>8</v>
      </c>
      <c r="X484">
        <v>0.92</v>
      </c>
      <c r="Y484">
        <f>Table5[[#This Row],[Wheel torque]]/Table5[[#This Row],[Final drive ratio ]]/Table5[[#This Row],[Overall efficiency of enery conversion ]]</f>
        <v>38.103545914028082</v>
      </c>
      <c r="Z484">
        <f>(Table5[[#This Row],[Vehicle speed in m/s]]*60)/(2*3.14*Table5[[#This Row],[Tyre radius]])</f>
        <v>15.823679899614575</v>
      </c>
      <c r="AA484">
        <f>Table5[[#This Row],[Wheel speed]]*Table5[[#This Row],[Final drive ratio ]]</f>
        <v>126.5894391969166</v>
      </c>
      <c r="AB484" s="11">
        <f>(2*3.14*Table5[[#This Row],[Motor speed]]*Table5[[#This Row],[Motor torque]])/(60*1000)/Table5[[#This Row],[Overall efficiency of enery conversion ]]</f>
        <v>0.54876124772558843</v>
      </c>
      <c r="AC484">
        <v>430</v>
      </c>
      <c r="AD484" s="20">
        <f>Table5[[#This Row],[Total elapsed time]]-B483</f>
        <v>1</v>
      </c>
      <c r="AE484" s="20">
        <f>(Table5[[#This Row],[Motor power]]*1000)*Table5[[#This Row],[Acceleration delT 1 second ]]</f>
        <v>548.76124772558842</v>
      </c>
      <c r="AF484" s="20">
        <f>Table5[[#This Row],[Etotal]]/3600</f>
        <v>0.15243367992377457</v>
      </c>
      <c r="AG484" s="21">
        <f>Table5[[#This Row],[Average energy consumption]]/96</f>
        <v>1.5878508325393185E-3</v>
      </c>
      <c r="AH484" s="20"/>
      <c r="AI484" s="20"/>
    </row>
    <row r="485" spans="2:35">
      <c r="B485" s="14">
        <v>482</v>
      </c>
      <c r="C485" s="7">
        <v>3.1</v>
      </c>
      <c r="D485" s="9">
        <v>0.4</v>
      </c>
      <c r="E485">
        <v>1500</v>
      </c>
      <c r="F485">
        <v>80</v>
      </c>
      <c r="G485">
        <f t="shared" si="49"/>
        <v>1580</v>
      </c>
      <c r="H485">
        <v>9.81</v>
      </c>
      <c r="I485" s="10">
        <v>0</v>
      </c>
      <c r="J485" s="10">
        <v>0</v>
      </c>
      <c r="K485">
        <f t="shared" si="50"/>
        <v>632</v>
      </c>
      <c r="L485">
        <v>1.4999999999999999E-2</v>
      </c>
      <c r="M485">
        <f t="shared" si="51"/>
        <v>365.20543359083308</v>
      </c>
      <c r="N485">
        <v>1.204</v>
      </c>
      <c r="O485">
        <v>1.52</v>
      </c>
      <c r="P485">
        <v>2.52</v>
      </c>
      <c r="Q485">
        <f t="shared" si="52"/>
        <v>0.86111111111111116</v>
      </c>
      <c r="R485">
        <f t="shared" si="53"/>
        <v>1.7098539111111113</v>
      </c>
      <c r="S485">
        <f t="shared" si="54"/>
        <v>998.91528750194425</v>
      </c>
      <c r="T485" s="11">
        <f t="shared" si="55"/>
        <v>0.86017705312667436</v>
      </c>
      <c r="U485">
        <v>0.26834999999999998</v>
      </c>
      <c r="V485">
        <f>Table5[[#This Row],[Total force ]]*Table5[[#This Row],[Tyre radius]]</f>
        <v>268.05891740114674</v>
      </c>
      <c r="W485">
        <v>8</v>
      </c>
      <c r="X485">
        <v>0.92</v>
      </c>
      <c r="Y485">
        <f>Table5[[#This Row],[Wheel torque]]/Table5[[#This Row],[Final drive ratio ]]/Table5[[#This Row],[Overall efficiency of enery conversion ]]</f>
        <v>36.421048559938413</v>
      </c>
      <c r="Z485">
        <f>(Table5[[#This Row],[Vehicle speed in m/s]]*60)/(2*3.14*Table5[[#This Row],[Tyre radius]])</f>
        <v>30.658379805503241</v>
      </c>
      <c r="AA485">
        <f>Table5[[#This Row],[Wheel speed]]*Table5[[#This Row],[Final drive ratio ]]</f>
        <v>245.26703844402593</v>
      </c>
      <c r="AB485" s="11">
        <f>(2*3.14*Table5[[#This Row],[Motor speed]]*Table5[[#This Row],[Motor torque]])/(60*1000)/Table5[[#This Row],[Overall efficiency of enery conversion ]]</f>
        <v>1.0162772366808532</v>
      </c>
      <c r="AC485">
        <v>430</v>
      </c>
      <c r="AD485" s="20">
        <f>Table5[[#This Row],[Total elapsed time]]-B484</f>
        <v>1</v>
      </c>
      <c r="AE485" s="20">
        <f>(Table5[[#This Row],[Motor power]]*1000)*Table5[[#This Row],[Acceleration delT 1 second ]]</f>
        <v>1016.2772366808532</v>
      </c>
      <c r="AF485" s="20">
        <f>Table5[[#This Row],[Etotal]]/3600</f>
        <v>0.28229923241134813</v>
      </c>
      <c r="AG485" s="21">
        <f>Table5[[#This Row],[Average energy consumption]]/96</f>
        <v>2.9406170042848762E-3</v>
      </c>
      <c r="AH485" s="20"/>
      <c r="AI485" s="20"/>
    </row>
    <row r="486" spans="2:35">
      <c r="B486" s="14">
        <v>483</v>
      </c>
      <c r="C486" s="7">
        <v>4.5</v>
      </c>
      <c r="D486" s="9">
        <v>0.42</v>
      </c>
      <c r="E486">
        <v>1500</v>
      </c>
      <c r="F486">
        <v>80</v>
      </c>
      <c r="G486">
        <f t="shared" si="49"/>
        <v>1580</v>
      </c>
      <c r="H486">
        <v>9.81</v>
      </c>
      <c r="I486" s="10">
        <v>0</v>
      </c>
      <c r="J486" s="10">
        <v>0</v>
      </c>
      <c r="K486">
        <f t="shared" si="50"/>
        <v>663.6</v>
      </c>
      <c r="L486">
        <v>1.4999999999999999E-2</v>
      </c>
      <c r="M486">
        <f t="shared" si="51"/>
        <v>365.20543359083308</v>
      </c>
      <c r="N486">
        <v>1.204</v>
      </c>
      <c r="O486">
        <v>1.52</v>
      </c>
      <c r="P486">
        <v>2.52</v>
      </c>
      <c r="Q486">
        <f t="shared" si="52"/>
        <v>1.25</v>
      </c>
      <c r="R486">
        <f t="shared" si="53"/>
        <v>3.6029700000000005</v>
      </c>
      <c r="S486">
        <f t="shared" si="54"/>
        <v>1032.4084035908331</v>
      </c>
      <c r="T486" s="11">
        <f t="shared" si="55"/>
        <v>1.2905105044885412</v>
      </c>
      <c r="U486">
        <v>0.26834999999999998</v>
      </c>
      <c r="V486">
        <f>Table5[[#This Row],[Total force ]]*Table5[[#This Row],[Tyre radius]]</f>
        <v>277.04679510360006</v>
      </c>
      <c r="W486">
        <v>8</v>
      </c>
      <c r="X486">
        <v>0.92</v>
      </c>
      <c r="Y486">
        <f>Table5[[#This Row],[Wheel torque]]/Table5[[#This Row],[Final drive ratio ]]/Table5[[#This Row],[Overall efficiency of enery conversion ]]</f>
        <v>37.642227595597831</v>
      </c>
      <c r="Z486">
        <f>(Table5[[#This Row],[Vehicle speed in m/s]]*60)/(2*3.14*Table5[[#This Row],[Tyre radius]])</f>
        <v>44.504099717665994</v>
      </c>
      <c r="AA486">
        <f>Table5[[#This Row],[Wheel speed]]*Table5[[#This Row],[Final drive ratio ]]</f>
        <v>356.03279774132795</v>
      </c>
      <c r="AB486" s="11">
        <f>(2*3.14*Table5[[#This Row],[Motor speed]]*Table5[[#This Row],[Motor torque]])/(60*1000)/Table5[[#This Row],[Overall efficiency of enery conversion ]]</f>
        <v>1.5247052274202992</v>
      </c>
      <c r="AC486">
        <v>430</v>
      </c>
      <c r="AD486" s="20">
        <f>Table5[[#This Row],[Total elapsed time]]-B485</f>
        <v>1</v>
      </c>
      <c r="AE486" s="20">
        <f>(Table5[[#This Row],[Motor power]]*1000)*Table5[[#This Row],[Acceleration delT 1 second ]]</f>
        <v>1524.7052274202993</v>
      </c>
      <c r="AF486" s="20">
        <f>Table5[[#This Row],[Etotal]]/3600</f>
        <v>0.42352922983897201</v>
      </c>
      <c r="AG486" s="21">
        <f>Table5[[#This Row],[Average energy consumption]]/96</f>
        <v>4.4117628108226248E-3</v>
      </c>
      <c r="AH486" s="20"/>
      <c r="AI486" s="20"/>
    </row>
    <row r="487" spans="2:35">
      <c r="B487" s="14">
        <v>484</v>
      </c>
      <c r="C487" s="7">
        <v>6.1</v>
      </c>
      <c r="D487" s="9">
        <v>0.43</v>
      </c>
      <c r="E487">
        <v>1500</v>
      </c>
      <c r="F487">
        <v>80</v>
      </c>
      <c r="G487">
        <f t="shared" si="49"/>
        <v>1580</v>
      </c>
      <c r="H487">
        <v>9.81</v>
      </c>
      <c r="I487" s="10">
        <v>0</v>
      </c>
      <c r="J487" s="10">
        <v>0</v>
      </c>
      <c r="K487">
        <f t="shared" si="50"/>
        <v>679.4</v>
      </c>
      <c r="L487">
        <v>1.4999999999999999E-2</v>
      </c>
      <c r="M487">
        <f t="shared" si="51"/>
        <v>365.20543359083308</v>
      </c>
      <c r="N487">
        <v>1.204</v>
      </c>
      <c r="O487">
        <v>1.52</v>
      </c>
      <c r="P487">
        <v>2.52</v>
      </c>
      <c r="Q487">
        <f t="shared" si="52"/>
        <v>1.6944444444444444</v>
      </c>
      <c r="R487">
        <f t="shared" si="53"/>
        <v>6.6205685777777763</v>
      </c>
      <c r="S487">
        <f t="shared" si="54"/>
        <v>1051.2260021686109</v>
      </c>
      <c r="T487" s="11">
        <f t="shared" si="55"/>
        <v>1.7812440592301462</v>
      </c>
      <c r="U487">
        <v>0.26834999999999998</v>
      </c>
      <c r="V487">
        <f>Table5[[#This Row],[Total force ]]*Table5[[#This Row],[Tyre radius]]</f>
        <v>282.09649768194669</v>
      </c>
      <c r="W487">
        <v>8</v>
      </c>
      <c r="X487">
        <v>0.92</v>
      </c>
      <c r="Y487">
        <f>Table5[[#This Row],[Wheel torque]]/Table5[[#This Row],[Final drive ratio ]]/Table5[[#This Row],[Overall efficiency of enery conversion ]]</f>
        <v>38.328328489394927</v>
      </c>
      <c r="Z487">
        <f>(Table5[[#This Row],[Vehicle speed in m/s]]*60)/(2*3.14*Table5[[#This Row],[Tyre radius]])</f>
        <v>60.327779617280569</v>
      </c>
      <c r="AA487">
        <f>Table5[[#This Row],[Wheel speed]]*Table5[[#This Row],[Final drive ratio ]]</f>
        <v>482.62223693824455</v>
      </c>
      <c r="AB487" s="11">
        <f>(2*3.14*Table5[[#This Row],[Motor speed]]*Table5[[#This Row],[Motor torque]])/(60*1000)/Table5[[#This Row],[Overall efficiency of enery conversion ]]</f>
        <v>2.1044943989014011</v>
      </c>
      <c r="AC487">
        <v>430</v>
      </c>
      <c r="AD487" s="20">
        <f>Table5[[#This Row],[Total elapsed time]]-B486</f>
        <v>1</v>
      </c>
      <c r="AE487" s="20">
        <f>(Table5[[#This Row],[Motor power]]*1000)*Table5[[#This Row],[Acceleration delT 1 second ]]</f>
        <v>2104.4943989014009</v>
      </c>
      <c r="AF487" s="20">
        <f>Table5[[#This Row],[Etotal]]/3600</f>
        <v>0.58458177747261142</v>
      </c>
      <c r="AG487" s="21">
        <f>Table5[[#This Row],[Average energy consumption]]/96</f>
        <v>6.0893935153397026E-3</v>
      </c>
      <c r="AH487" s="20"/>
      <c r="AI487" s="20"/>
    </row>
    <row r="488" spans="2:35">
      <c r="B488" s="14">
        <v>485</v>
      </c>
      <c r="C488" s="7">
        <v>7.6</v>
      </c>
      <c r="D488" s="9">
        <v>0.46</v>
      </c>
      <c r="E488">
        <v>1500</v>
      </c>
      <c r="F488">
        <v>80</v>
      </c>
      <c r="G488">
        <f t="shared" si="49"/>
        <v>1580</v>
      </c>
      <c r="H488">
        <v>9.81</v>
      </c>
      <c r="I488" s="10">
        <v>0</v>
      </c>
      <c r="J488" s="10">
        <v>0</v>
      </c>
      <c r="K488">
        <f t="shared" si="50"/>
        <v>726.80000000000007</v>
      </c>
      <c r="L488">
        <v>1.4999999999999999E-2</v>
      </c>
      <c r="M488">
        <f t="shared" si="51"/>
        <v>365.20543359083308</v>
      </c>
      <c r="N488">
        <v>1.204</v>
      </c>
      <c r="O488">
        <v>1.52</v>
      </c>
      <c r="P488">
        <v>2.52</v>
      </c>
      <c r="Q488">
        <f t="shared" si="52"/>
        <v>2.1111111111111112</v>
      </c>
      <c r="R488">
        <f t="shared" si="53"/>
        <v>10.276915911111113</v>
      </c>
      <c r="S488">
        <f t="shared" si="54"/>
        <v>1102.2823495019443</v>
      </c>
      <c r="T488" s="11">
        <f t="shared" si="55"/>
        <v>2.3270405156152156</v>
      </c>
      <c r="U488">
        <v>0.26834999999999998</v>
      </c>
      <c r="V488">
        <f>Table5[[#This Row],[Total force ]]*Table5[[#This Row],[Tyre radius]]</f>
        <v>295.79746848884673</v>
      </c>
      <c r="W488">
        <v>8</v>
      </c>
      <c r="X488">
        <v>0.92</v>
      </c>
      <c r="Y488">
        <f>Table5[[#This Row],[Wheel torque]]/Table5[[#This Row],[Final drive ratio ]]/Table5[[#This Row],[Overall efficiency of enery conversion ]]</f>
        <v>40.189873435984609</v>
      </c>
      <c r="Z488">
        <f>(Table5[[#This Row],[Vehicle speed in m/s]]*60)/(2*3.14*Table5[[#This Row],[Tyre radius]])</f>
        <v>75.162479523169239</v>
      </c>
      <c r="AA488">
        <f>Table5[[#This Row],[Wheel speed]]*Table5[[#This Row],[Final drive ratio ]]</f>
        <v>601.29983618535391</v>
      </c>
      <c r="AB488" s="11">
        <f>(2*3.14*Table5[[#This Row],[Motor speed]]*Table5[[#This Row],[Motor torque]])/(60*1000)/Table5[[#This Row],[Overall efficiency of enery conversion ]]</f>
        <v>2.7493389834773341</v>
      </c>
      <c r="AC488">
        <v>430</v>
      </c>
      <c r="AD488" s="20">
        <f>Table5[[#This Row],[Total elapsed time]]-B487</f>
        <v>1</v>
      </c>
      <c r="AE488" s="20">
        <f>(Table5[[#This Row],[Motor power]]*1000)*Table5[[#This Row],[Acceleration delT 1 second ]]</f>
        <v>2749.3389834773343</v>
      </c>
      <c r="AF488" s="20">
        <f>Table5[[#This Row],[Etotal]]/3600</f>
        <v>0.7637052731881484</v>
      </c>
      <c r="AG488" s="21">
        <f>Table5[[#This Row],[Average energy consumption]]/96</f>
        <v>7.9552632623765464E-3</v>
      </c>
      <c r="AH488" s="20"/>
      <c r="AI488" s="20"/>
    </row>
    <row r="489" spans="2:35">
      <c r="B489" s="14">
        <v>486</v>
      </c>
      <c r="C489" s="7">
        <v>9.4</v>
      </c>
      <c r="D489" s="9">
        <v>0.51</v>
      </c>
      <c r="E489">
        <v>1500</v>
      </c>
      <c r="F489">
        <v>80</v>
      </c>
      <c r="G489">
        <f t="shared" si="49"/>
        <v>1580</v>
      </c>
      <c r="H489">
        <v>9.81</v>
      </c>
      <c r="I489" s="10">
        <v>0</v>
      </c>
      <c r="J489" s="10">
        <v>0</v>
      </c>
      <c r="K489">
        <f t="shared" si="50"/>
        <v>805.80000000000007</v>
      </c>
      <c r="L489">
        <v>1.4999999999999999E-2</v>
      </c>
      <c r="M489">
        <f t="shared" si="51"/>
        <v>365.20543359083308</v>
      </c>
      <c r="N489">
        <v>1.204</v>
      </c>
      <c r="O489">
        <v>1.52</v>
      </c>
      <c r="P489">
        <v>2.52</v>
      </c>
      <c r="Q489">
        <f t="shared" si="52"/>
        <v>2.6111111111111112</v>
      </c>
      <c r="R489">
        <f t="shared" si="53"/>
        <v>15.721403911111111</v>
      </c>
      <c r="S489">
        <f t="shared" si="54"/>
        <v>1186.7268375019444</v>
      </c>
      <c r="T489" s="11">
        <f t="shared" si="55"/>
        <v>3.0986756312550772</v>
      </c>
      <c r="U489">
        <v>0.26834999999999998</v>
      </c>
      <c r="V489">
        <f>Table5[[#This Row],[Total force ]]*Table5[[#This Row],[Tyre radius]]</f>
        <v>318.45814684364677</v>
      </c>
      <c r="W489">
        <v>8</v>
      </c>
      <c r="X489">
        <v>0.92</v>
      </c>
      <c r="Y489">
        <f>Table5[[#This Row],[Wheel torque]]/Table5[[#This Row],[Final drive ratio ]]/Table5[[#This Row],[Overall efficiency of enery conversion ]]</f>
        <v>43.268769951582442</v>
      </c>
      <c r="Z489">
        <f>(Table5[[#This Row],[Vehicle speed in m/s]]*60)/(2*3.14*Table5[[#This Row],[Tyre radius]])</f>
        <v>92.964119410235625</v>
      </c>
      <c r="AA489">
        <f>Table5[[#This Row],[Wheel speed]]*Table5[[#This Row],[Final drive ratio ]]</f>
        <v>743.712955281885</v>
      </c>
      <c r="AB489" s="11">
        <f>(2*3.14*Table5[[#This Row],[Motor speed]]*Table5[[#This Row],[Motor torque]])/(60*1000)/Table5[[#This Row],[Overall efficiency of enery conversion ]]</f>
        <v>3.6610061805943728</v>
      </c>
      <c r="AC489">
        <v>430</v>
      </c>
      <c r="AD489" s="20">
        <f>Table5[[#This Row],[Total elapsed time]]-B488</f>
        <v>1</v>
      </c>
      <c r="AE489" s="20">
        <f>(Table5[[#This Row],[Motor power]]*1000)*Table5[[#This Row],[Acceleration delT 1 second ]]</f>
        <v>3661.0061805943728</v>
      </c>
      <c r="AF489" s="20">
        <f>Table5[[#This Row],[Etotal]]/3600</f>
        <v>1.0169461612762147</v>
      </c>
      <c r="AG489" s="21">
        <f>Table5[[#This Row],[Average energy consumption]]/96</f>
        <v>1.059318917996057E-2</v>
      </c>
      <c r="AH489" s="20"/>
      <c r="AI489" s="20"/>
    </row>
    <row r="490" spans="2:35">
      <c r="B490" s="14">
        <v>487</v>
      </c>
      <c r="C490" s="7">
        <v>11.3</v>
      </c>
      <c r="D490" s="9">
        <v>0.54</v>
      </c>
      <c r="E490">
        <v>1500</v>
      </c>
      <c r="F490">
        <v>80</v>
      </c>
      <c r="G490">
        <f t="shared" si="49"/>
        <v>1580</v>
      </c>
      <c r="H490">
        <v>9.81</v>
      </c>
      <c r="I490" s="10">
        <v>0</v>
      </c>
      <c r="J490" s="10">
        <v>0</v>
      </c>
      <c r="K490">
        <f t="shared" si="50"/>
        <v>853.2</v>
      </c>
      <c r="L490">
        <v>1.4999999999999999E-2</v>
      </c>
      <c r="M490">
        <f t="shared" si="51"/>
        <v>365.20543359083308</v>
      </c>
      <c r="N490">
        <v>1.204</v>
      </c>
      <c r="O490">
        <v>1.52</v>
      </c>
      <c r="P490">
        <v>2.52</v>
      </c>
      <c r="Q490">
        <f t="shared" si="52"/>
        <v>3.1388888888888893</v>
      </c>
      <c r="R490">
        <f t="shared" si="53"/>
        <v>22.719172311111116</v>
      </c>
      <c r="S490">
        <f t="shared" si="54"/>
        <v>1241.1246059019443</v>
      </c>
      <c r="T490" s="11">
        <f t="shared" si="55"/>
        <v>3.8957522351922145</v>
      </c>
      <c r="U490">
        <v>0.26834999999999998</v>
      </c>
      <c r="V490">
        <f>Table5[[#This Row],[Total force ]]*Table5[[#This Row],[Tyre radius]]</f>
        <v>333.05578799378674</v>
      </c>
      <c r="W490">
        <v>8</v>
      </c>
      <c r="X490">
        <v>0.92</v>
      </c>
      <c r="Y490">
        <f>Table5[[#This Row],[Wheel torque]]/Table5[[#This Row],[Final drive ratio ]]/Table5[[#This Row],[Overall efficiency of enery conversion ]]</f>
        <v>45.252145107851454</v>
      </c>
      <c r="Z490">
        <f>(Table5[[#This Row],[Vehicle speed in m/s]]*60)/(2*3.14*Table5[[#This Row],[Tyre radius]])</f>
        <v>111.75473929102796</v>
      </c>
      <c r="AA490">
        <f>Table5[[#This Row],[Wheel speed]]*Table5[[#This Row],[Final drive ratio ]]</f>
        <v>894.03791432822368</v>
      </c>
      <c r="AB490" s="11">
        <f>(2*3.14*Table5[[#This Row],[Motor speed]]*Table5[[#This Row],[Motor torque]])/(60*1000)/Table5[[#This Row],[Overall efficiency of enery conversion ]]</f>
        <v>4.6027318468717091</v>
      </c>
      <c r="AC490">
        <v>430</v>
      </c>
      <c r="AD490" s="20">
        <f>Table5[[#This Row],[Total elapsed time]]-B489</f>
        <v>1</v>
      </c>
      <c r="AE490" s="20">
        <f>(Table5[[#This Row],[Motor power]]*1000)*Table5[[#This Row],[Acceleration delT 1 second ]]</f>
        <v>4602.7318468717094</v>
      </c>
      <c r="AF490" s="20">
        <f>Table5[[#This Row],[Etotal]]/3600</f>
        <v>1.2785366241310303</v>
      </c>
      <c r="AG490" s="21">
        <f>Table5[[#This Row],[Average energy consumption]]/96</f>
        <v>1.3318089834698232E-2</v>
      </c>
      <c r="AH490" s="20"/>
      <c r="AI490" s="20"/>
    </row>
    <row r="491" spans="2:35">
      <c r="B491" s="14">
        <v>488</v>
      </c>
      <c r="C491" s="7">
        <v>13.3</v>
      </c>
      <c r="D491" s="9">
        <v>0.51</v>
      </c>
      <c r="E491">
        <v>1500</v>
      </c>
      <c r="F491">
        <v>80</v>
      </c>
      <c r="G491">
        <f t="shared" si="49"/>
        <v>1580</v>
      </c>
      <c r="H491">
        <v>9.81</v>
      </c>
      <c r="I491" s="10">
        <v>0</v>
      </c>
      <c r="J491" s="10">
        <v>0</v>
      </c>
      <c r="K491">
        <f t="shared" si="50"/>
        <v>805.80000000000007</v>
      </c>
      <c r="L491">
        <v>1.4999999999999999E-2</v>
      </c>
      <c r="M491">
        <f t="shared" si="51"/>
        <v>365.20543359083308</v>
      </c>
      <c r="N491">
        <v>1.204</v>
      </c>
      <c r="O491">
        <v>1.52</v>
      </c>
      <c r="P491">
        <v>2.52</v>
      </c>
      <c r="Q491">
        <f t="shared" si="52"/>
        <v>3.6944444444444446</v>
      </c>
      <c r="R491">
        <f t="shared" si="53"/>
        <v>31.473054977777782</v>
      </c>
      <c r="S491">
        <f t="shared" si="54"/>
        <v>1202.4784885686108</v>
      </c>
      <c r="T491" s="11">
        <f t="shared" si="55"/>
        <v>4.4424899716562569</v>
      </c>
      <c r="U491">
        <v>0.26834999999999998</v>
      </c>
      <c r="V491">
        <f>Table5[[#This Row],[Total force ]]*Table5[[#This Row],[Tyre radius]]</f>
        <v>322.68510240738669</v>
      </c>
      <c r="W491">
        <v>8</v>
      </c>
      <c r="X491">
        <v>0.92</v>
      </c>
      <c r="Y491">
        <f>Table5[[#This Row],[Wheel torque]]/Table5[[#This Row],[Final drive ratio ]]/Table5[[#This Row],[Overall efficiency of enery conversion ]]</f>
        <v>43.843084566221016</v>
      </c>
      <c r="Z491">
        <f>(Table5[[#This Row],[Vehicle speed in m/s]]*60)/(2*3.14*Table5[[#This Row],[Tyre radius]])</f>
        <v>131.53433916554616</v>
      </c>
      <c r="AA491">
        <f>Table5[[#This Row],[Wheel speed]]*Table5[[#This Row],[Final drive ratio ]]</f>
        <v>1052.2747133243693</v>
      </c>
      <c r="AB491" s="11">
        <f>(2*3.14*Table5[[#This Row],[Motor speed]]*Table5[[#This Row],[Motor torque]])/(60*1000)/Table5[[#This Row],[Overall efficiency of enery conversion ]]</f>
        <v>5.2486885298396224</v>
      </c>
      <c r="AC491">
        <v>430</v>
      </c>
      <c r="AD491" s="20">
        <f>Table5[[#This Row],[Total elapsed time]]-B490</f>
        <v>1</v>
      </c>
      <c r="AE491" s="20">
        <f>(Table5[[#This Row],[Motor power]]*1000)*Table5[[#This Row],[Acceleration delT 1 second ]]</f>
        <v>5248.6885298396228</v>
      </c>
      <c r="AF491" s="20">
        <f>Table5[[#This Row],[Etotal]]/3600</f>
        <v>1.4579690360665618</v>
      </c>
      <c r="AG491" s="21">
        <f>Table5[[#This Row],[Average energy consumption]]/96</f>
        <v>1.5187177459026686E-2</v>
      </c>
      <c r="AH491" s="20"/>
      <c r="AI491" s="20"/>
    </row>
    <row r="492" spans="2:35">
      <c r="B492" s="14">
        <v>489</v>
      </c>
      <c r="C492" s="7">
        <v>15</v>
      </c>
      <c r="D492" s="9">
        <v>0.5</v>
      </c>
      <c r="E492">
        <v>1500</v>
      </c>
      <c r="F492">
        <v>80</v>
      </c>
      <c r="G492">
        <f t="shared" si="49"/>
        <v>1580</v>
      </c>
      <c r="H492">
        <v>9.81</v>
      </c>
      <c r="I492" s="10">
        <v>0</v>
      </c>
      <c r="J492" s="10">
        <v>0</v>
      </c>
      <c r="K492">
        <f t="shared" si="50"/>
        <v>790</v>
      </c>
      <c r="L492">
        <v>1.4999999999999999E-2</v>
      </c>
      <c r="M492">
        <f t="shared" si="51"/>
        <v>365.20543359083308</v>
      </c>
      <c r="N492">
        <v>1.204</v>
      </c>
      <c r="O492">
        <v>1.52</v>
      </c>
      <c r="P492">
        <v>2.52</v>
      </c>
      <c r="Q492">
        <f t="shared" si="52"/>
        <v>4.166666666666667</v>
      </c>
      <c r="R492">
        <f t="shared" si="53"/>
        <v>40.033000000000001</v>
      </c>
      <c r="S492">
        <f t="shared" si="54"/>
        <v>1195.2384335908332</v>
      </c>
      <c r="T492" s="11">
        <f t="shared" si="55"/>
        <v>4.9801601399618054</v>
      </c>
      <c r="U492">
        <v>0.26834999999999998</v>
      </c>
      <c r="V492">
        <f>Table5[[#This Row],[Total force ]]*Table5[[#This Row],[Tyre radius]]</f>
        <v>320.74223365410006</v>
      </c>
      <c r="W492">
        <v>8</v>
      </c>
      <c r="X492">
        <v>0.92</v>
      </c>
      <c r="Y492">
        <f>Table5[[#This Row],[Wheel torque]]/Table5[[#This Row],[Final drive ratio ]]/Table5[[#This Row],[Overall efficiency of enery conversion ]]</f>
        <v>43.579107833437504</v>
      </c>
      <c r="Z492">
        <f>(Table5[[#This Row],[Vehicle speed in m/s]]*60)/(2*3.14*Table5[[#This Row],[Tyre radius]])</f>
        <v>148.34699905888667</v>
      </c>
      <c r="AA492">
        <f>Table5[[#This Row],[Wheel speed]]*Table5[[#This Row],[Final drive ratio ]]</f>
        <v>1186.7759924710933</v>
      </c>
      <c r="AB492" s="11">
        <f>(2*3.14*Table5[[#This Row],[Motor speed]]*Table5[[#This Row],[Motor torque]])/(60*1000)/Table5[[#This Row],[Overall efficiency of enery conversion ]]</f>
        <v>5.8839321124312445</v>
      </c>
      <c r="AC492">
        <v>430</v>
      </c>
      <c r="AD492" s="20">
        <f>Table5[[#This Row],[Total elapsed time]]-B491</f>
        <v>1</v>
      </c>
      <c r="AE492" s="20">
        <f>(Table5[[#This Row],[Motor power]]*1000)*Table5[[#This Row],[Acceleration delT 1 second ]]</f>
        <v>5883.9321124312446</v>
      </c>
      <c r="AF492" s="20">
        <f>Table5[[#This Row],[Etotal]]/3600</f>
        <v>1.6344255867864568</v>
      </c>
      <c r="AG492" s="21">
        <f>Table5[[#This Row],[Average energy consumption]]/96</f>
        <v>1.7025266529025591E-2</v>
      </c>
      <c r="AH492" s="20"/>
      <c r="AI492" s="20"/>
    </row>
    <row r="493" spans="2:35">
      <c r="B493" s="14">
        <v>490</v>
      </c>
      <c r="C493" s="7">
        <v>16.899999999999999</v>
      </c>
      <c r="D493" s="9">
        <v>0.49</v>
      </c>
      <c r="E493">
        <v>1500</v>
      </c>
      <c r="F493">
        <v>80</v>
      </c>
      <c r="G493">
        <f t="shared" si="49"/>
        <v>1580</v>
      </c>
      <c r="H493">
        <v>9.81</v>
      </c>
      <c r="I493" s="10">
        <v>0</v>
      </c>
      <c r="J493" s="10">
        <v>0</v>
      </c>
      <c r="K493">
        <f t="shared" si="50"/>
        <v>774.19999999999993</v>
      </c>
      <c r="L493">
        <v>1.4999999999999999E-2</v>
      </c>
      <c r="M493">
        <f t="shared" si="51"/>
        <v>365.20543359083308</v>
      </c>
      <c r="N493">
        <v>1.204</v>
      </c>
      <c r="O493">
        <v>1.52</v>
      </c>
      <c r="P493">
        <v>2.52</v>
      </c>
      <c r="Q493">
        <f t="shared" si="52"/>
        <v>4.6944444444444446</v>
      </c>
      <c r="R493">
        <f t="shared" si="53"/>
        <v>50.817000577777783</v>
      </c>
      <c r="S493">
        <f t="shared" si="54"/>
        <v>1190.2224341686108</v>
      </c>
      <c r="T493" s="11">
        <f t="shared" si="55"/>
        <v>5.587433093735978</v>
      </c>
      <c r="U493">
        <v>0.26834999999999998</v>
      </c>
      <c r="V493">
        <f>Table5[[#This Row],[Total force ]]*Table5[[#This Row],[Tyre radius]]</f>
        <v>319.39619020914665</v>
      </c>
      <c r="W493">
        <v>8</v>
      </c>
      <c r="X493">
        <v>0.92</v>
      </c>
      <c r="Y493">
        <f>Table5[[#This Row],[Wheel torque]]/Table5[[#This Row],[Final drive ratio ]]/Table5[[#This Row],[Overall efficiency of enery conversion ]]</f>
        <v>43.396221495807964</v>
      </c>
      <c r="Z493">
        <f>(Table5[[#This Row],[Vehicle speed in m/s]]*60)/(2*3.14*Table5[[#This Row],[Tyre radius]])</f>
        <v>167.13761893967896</v>
      </c>
      <c r="AA493">
        <f>Table5[[#This Row],[Wheel speed]]*Table5[[#This Row],[Final drive ratio ]]</f>
        <v>1337.1009515174317</v>
      </c>
      <c r="AB493" s="11">
        <f>(2*3.14*Table5[[#This Row],[Motor speed]]*Table5[[#This Row],[Motor torque]])/(60*1000)/Table5[[#This Row],[Overall efficiency of enery conversion ]]</f>
        <v>6.6014096098014843</v>
      </c>
      <c r="AC493">
        <v>430</v>
      </c>
      <c r="AD493" s="20">
        <f>Table5[[#This Row],[Total elapsed time]]-B492</f>
        <v>1</v>
      </c>
      <c r="AE493" s="20">
        <f>(Table5[[#This Row],[Motor power]]*1000)*Table5[[#This Row],[Acceleration delT 1 second ]]</f>
        <v>6601.4096098014843</v>
      </c>
      <c r="AF493" s="20">
        <f>Table5[[#This Row],[Etotal]]/3600</f>
        <v>1.8337248916115234</v>
      </c>
      <c r="AG493" s="21">
        <f>Table5[[#This Row],[Average energy consumption]]/96</f>
        <v>1.9101300954286703E-2</v>
      </c>
      <c r="AH493" s="20"/>
      <c r="AI493" s="20"/>
    </row>
    <row r="494" spans="2:35">
      <c r="B494" s="14">
        <v>491</v>
      </c>
      <c r="C494" s="7">
        <v>18.5</v>
      </c>
      <c r="D494" s="9">
        <v>0.44</v>
      </c>
      <c r="E494">
        <v>1500</v>
      </c>
      <c r="F494">
        <v>80</v>
      </c>
      <c r="G494">
        <f t="shared" si="49"/>
        <v>1580</v>
      </c>
      <c r="H494">
        <v>9.81</v>
      </c>
      <c r="I494" s="10">
        <v>0</v>
      </c>
      <c r="J494" s="10">
        <v>0</v>
      </c>
      <c r="K494">
        <f t="shared" si="50"/>
        <v>695.2</v>
      </c>
      <c r="L494">
        <v>1.4999999999999999E-2</v>
      </c>
      <c r="M494">
        <f t="shared" si="51"/>
        <v>365.20543359083308</v>
      </c>
      <c r="N494">
        <v>1.204</v>
      </c>
      <c r="O494">
        <v>1.52</v>
      </c>
      <c r="P494">
        <v>2.52</v>
      </c>
      <c r="Q494">
        <f t="shared" si="52"/>
        <v>5.1388888888888893</v>
      </c>
      <c r="R494">
        <f t="shared" si="53"/>
        <v>60.89464111111112</v>
      </c>
      <c r="S494">
        <f t="shared" si="54"/>
        <v>1121.3000747019441</v>
      </c>
      <c r="T494" s="11">
        <f t="shared" si="55"/>
        <v>5.7622364949961016</v>
      </c>
      <c r="U494">
        <v>0.26834999999999998</v>
      </c>
      <c r="V494">
        <f>Table5[[#This Row],[Total force ]]*Table5[[#This Row],[Tyre radius]]</f>
        <v>300.90087504626666</v>
      </c>
      <c r="W494">
        <v>8</v>
      </c>
      <c r="X494">
        <v>0.92</v>
      </c>
      <c r="Y494">
        <f>Table5[[#This Row],[Wheel torque]]/Table5[[#This Row],[Final drive ratio ]]/Table5[[#This Row],[Overall efficiency of enery conversion ]]</f>
        <v>40.883271066068836</v>
      </c>
      <c r="Z494">
        <f>(Table5[[#This Row],[Vehicle speed in m/s]]*60)/(2*3.14*Table5[[#This Row],[Tyre radius]])</f>
        <v>182.96129883929353</v>
      </c>
      <c r="AA494">
        <f>Table5[[#This Row],[Wheel speed]]*Table5[[#This Row],[Final drive ratio ]]</f>
        <v>1463.6903907143483</v>
      </c>
      <c r="AB494" s="11">
        <f>(2*3.14*Table5[[#This Row],[Motor speed]]*Table5[[#This Row],[Motor torque]])/(60*1000)/Table5[[#This Row],[Overall efficiency of enery conversion ]]</f>
        <v>6.8079353674339567</v>
      </c>
      <c r="AC494">
        <v>430</v>
      </c>
      <c r="AD494" s="20">
        <f>Table5[[#This Row],[Total elapsed time]]-B493</f>
        <v>1</v>
      </c>
      <c r="AE494" s="20">
        <f>(Table5[[#This Row],[Motor power]]*1000)*Table5[[#This Row],[Acceleration delT 1 second ]]</f>
        <v>6807.9353674339563</v>
      </c>
      <c r="AF494" s="20">
        <f>Table5[[#This Row],[Etotal]]/3600</f>
        <v>1.8910931576205434</v>
      </c>
      <c r="AG494" s="21">
        <f>Table5[[#This Row],[Average energy consumption]]/96</f>
        <v>1.9698887058547328E-2</v>
      </c>
      <c r="AH494" s="20"/>
      <c r="AI494" s="20"/>
    </row>
    <row r="495" spans="2:35">
      <c r="B495" s="14">
        <v>492</v>
      </c>
      <c r="C495" s="7">
        <v>20.100000000000001</v>
      </c>
      <c r="D495" s="9">
        <v>0.44</v>
      </c>
      <c r="E495">
        <v>1500</v>
      </c>
      <c r="F495">
        <v>80</v>
      </c>
      <c r="G495">
        <f t="shared" si="49"/>
        <v>1580</v>
      </c>
      <c r="H495">
        <v>9.81</v>
      </c>
      <c r="I495" s="10">
        <v>0</v>
      </c>
      <c r="J495" s="10">
        <v>0</v>
      </c>
      <c r="K495">
        <f t="shared" si="50"/>
        <v>695.2</v>
      </c>
      <c r="L495">
        <v>1.4999999999999999E-2</v>
      </c>
      <c r="M495">
        <f t="shared" si="51"/>
        <v>365.20543359083308</v>
      </c>
      <c r="N495">
        <v>1.204</v>
      </c>
      <c r="O495">
        <v>1.52</v>
      </c>
      <c r="P495">
        <v>2.52</v>
      </c>
      <c r="Q495">
        <f t="shared" si="52"/>
        <v>5.5833333333333339</v>
      </c>
      <c r="R495">
        <f t="shared" si="53"/>
        <v>71.883254800000017</v>
      </c>
      <c r="S495">
        <f t="shared" si="54"/>
        <v>1132.2886883908332</v>
      </c>
      <c r="T495" s="11">
        <f t="shared" si="55"/>
        <v>6.3219451768488186</v>
      </c>
      <c r="U495">
        <v>0.26834999999999998</v>
      </c>
      <c r="V495">
        <f>Table5[[#This Row],[Total force ]]*Table5[[#This Row],[Tyre radius]]</f>
        <v>303.84966952968006</v>
      </c>
      <c r="W495">
        <v>8</v>
      </c>
      <c r="X495">
        <v>0.92</v>
      </c>
      <c r="Y495">
        <f>Table5[[#This Row],[Wheel torque]]/Table5[[#This Row],[Final drive ratio ]]/Table5[[#This Row],[Overall efficiency of enery conversion ]]</f>
        <v>41.283922490445661</v>
      </c>
      <c r="Z495">
        <f>(Table5[[#This Row],[Vehicle speed in m/s]]*60)/(2*3.14*Table5[[#This Row],[Tyre radius]])</f>
        <v>198.78497873890814</v>
      </c>
      <c r="AA495">
        <f>Table5[[#This Row],[Wheel speed]]*Table5[[#This Row],[Final drive ratio ]]</f>
        <v>1590.2798299112651</v>
      </c>
      <c r="AB495" s="11">
        <f>(2*3.14*Table5[[#This Row],[Motor speed]]*Table5[[#This Row],[Motor torque]])/(60*1000)/Table5[[#This Row],[Overall efficiency of enery conversion ]]</f>
        <v>7.4692168913620254</v>
      </c>
      <c r="AC495">
        <v>430</v>
      </c>
      <c r="AD495" s="20">
        <f>Table5[[#This Row],[Total elapsed time]]-B494</f>
        <v>1</v>
      </c>
      <c r="AE495" s="20">
        <f>(Table5[[#This Row],[Motor power]]*1000)*Table5[[#This Row],[Acceleration delT 1 second ]]</f>
        <v>7469.2168913620253</v>
      </c>
      <c r="AF495" s="20">
        <f>Table5[[#This Row],[Etotal]]/3600</f>
        <v>2.074782469822785</v>
      </c>
      <c r="AG495" s="21">
        <f>Table5[[#This Row],[Average energy consumption]]/96</f>
        <v>2.1612317393987345E-2</v>
      </c>
      <c r="AH495" s="20"/>
      <c r="AI495" s="20"/>
    </row>
    <row r="496" spans="2:35">
      <c r="B496" s="14">
        <v>493</v>
      </c>
      <c r="C496" s="7">
        <v>21.7</v>
      </c>
      <c r="D496" s="9">
        <v>0.43</v>
      </c>
      <c r="E496">
        <v>1500</v>
      </c>
      <c r="F496">
        <v>80</v>
      </c>
      <c r="G496">
        <f t="shared" si="49"/>
        <v>1580</v>
      </c>
      <c r="H496">
        <v>9.81</v>
      </c>
      <c r="I496" s="10">
        <v>0</v>
      </c>
      <c r="J496" s="10">
        <v>0</v>
      </c>
      <c r="K496">
        <f t="shared" si="50"/>
        <v>679.4</v>
      </c>
      <c r="L496">
        <v>1.4999999999999999E-2</v>
      </c>
      <c r="M496">
        <f t="shared" si="51"/>
        <v>365.20543359083308</v>
      </c>
      <c r="N496">
        <v>1.204</v>
      </c>
      <c r="O496">
        <v>1.52</v>
      </c>
      <c r="P496">
        <v>2.52</v>
      </c>
      <c r="Q496">
        <f t="shared" si="52"/>
        <v>6.0277777777777777</v>
      </c>
      <c r="R496">
        <f t="shared" si="53"/>
        <v>83.782841644444446</v>
      </c>
      <c r="S496">
        <f t="shared" si="54"/>
        <v>1128.3882752352774</v>
      </c>
      <c r="T496" s="11">
        <f t="shared" si="55"/>
        <v>6.8016737701681995</v>
      </c>
      <c r="U496">
        <v>0.26834999999999998</v>
      </c>
      <c r="V496">
        <f>Table5[[#This Row],[Total force ]]*Table5[[#This Row],[Tyre radius]]</f>
        <v>302.80299365938669</v>
      </c>
      <c r="W496">
        <v>8</v>
      </c>
      <c r="X496">
        <v>0.92</v>
      </c>
      <c r="Y496">
        <f>Table5[[#This Row],[Wheel torque]]/Table5[[#This Row],[Final drive ratio ]]/Table5[[#This Row],[Overall efficiency of enery conversion ]]</f>
        <v>41.141711095025364</v>
      </c>
      <c r="Z496">
        <f>(Table5[[#This Row],[Vehicle speed in m/s]]*60)/(2*3.14*Table5[[#This Row],[Tyre radius]])</f>
        <v>214.60865863852268</v>
      </c>
      <c r="AA496">
        <f>Table5[[#This Row],[Wheel speed]]*Table5[[#This Row],[Final drive ratio ]]</f>
        <v>1716.8692691081815</v>
      </c>
      <c r="AB496" s="11">
        <f>(2*3.14*Table5[[#This Row],[Motor speed]]*Table5[[#This Row],[Motor torque]])/(60*1000)/Table5[[#This Row],[Overall efficiency of enery conversion ]]</f>
        <v>8.0360039817677222</v>
      </c>
      <c r="AC496">
        <v>430</v>
      </c>
      <c r="AD496" s="20">
        <f>Table5[[#This Row],[Total elapsed time]]-B495</f>
        <v>1</v>
      </c>
      <c r="AE496" s="20">
        <f>(Table5[[#This Row],[Motor power]]*1000)*Table5[[#This Row],[Acceleration delT 1 second ]]</f>
        <v>8036.0039817677225</v>
      </c>
      <c r="AF496" s="20">
        <f>Table5[[#This Row],[Etotal]]/3600</f>
        <v>2.232223328268812</v>
      </c>
      <c r="AG496" s="21">
        <f>Table5[[#This Row],[Average energy consumption]]/96</f>
        <v>2.3252326336133458E-2</v>
      </c>
      <c r="AH496" s="20"/>
      <c r="AI496" s="20"/>
    </row>
    <row r="497" spans="2:35">
      <c r="B497" s="14">
        <v>494</v>
      </c>
      <c r="C497" s="7">
        <v>23.2</v>
      </c>
      <c r="D497" s="9">
        <v>0.4</v>
      </c>
      <c r="E497">
        <v>1500</v>
      </c>
      <c r="F497">
        <v>80</v>
      </c>
      <c r="G497">
        <f t="shared" si="49"/>
        <v>1580</v>
      </c>
      <c r="H497">
        <v>9.81</v>
      </c>
      <c r="I497" s="10">
        <v>0</v>
      </c>
      <c r="J497" s="10">
        <v>0</v>
      </c>
      <c r="K497">
        <f t="shared" si="50"/>
        <v>632</v>
      </c>
      <c r="L497">
        <v>1.4999999999999999E-2</v>
      </c>
      <c r="M497">
        <f t="shared" si="51"/>
        <v>365.20543359083308</v>
      </c>
      <c r="N497">
        <v>1.204</v>
      </c>
      <c r="O497">
        <v>1.52</v>
      </c>
      <c r="P497">
        <v>2.52</v>
      </c>
      <c r="Q497">
        <f t="shared" si="52"/>
        <v>6.4444444444444446</v>
      </c>
      <c r="R497">
        <f t="shared" si="53"/>
        <v>95.76605297777779</v>
      </c>
      <c r="S497">
        <f t="shared" si="54"/>
        <v>1092.971486568611</v>
      </c>
      <c r="T497" s="11">
        <f t="shared" si="55"/>
        <v>7.0435940245532711</v>
      </c>
      <c r="U497">
        <v>0.26834999999999998</v>
      </c>
      <c r="V497">
        <f>Table5[[#This Row],[Total force ]]*Table5[[#This Row],[Tyre radius]]</f>
        <v>293.29889842068673</v>
      </c>
      <c r="W497">
        <v>8</v>
      </c>
      <c r="X497">
        <v>0.92</v>
      </c>
      <c r="Y497">
        <f>Table5[[#This Row],[Wheel torque]]/Table5[[#This Row],[Final drive ratio ]]/Table5[[#This Row],[Overall efficiency of enery conversion ]]</f>
        <v>39.850393807158518</v>
      </c>
      <c r="Z497">
        <f>(Table5[[#This Row],[Vehicle speed in m/s]]*60)/(2*3.14*Table5[[#This Row],[Tyre radius]])</f>
        <v>229.44335854441135</v>
      </c>
      <c r="AA497">
        <f>Table5[[#This Row],[Wheel speed]]*Table5[[#This Row],[Final drive ratio ]]</f>
        <v>1835.5468683552908</v>
      </c>
      <c r="AB497" s="11">
        <f>(2*3.14*Table5[[#This Row],[Motor speed]]*Table5[[#This Row],[Motor torque]])/(60*1000)/Table5[[#This Row],[Overall efficiency of enery conversion ]]</f>
        <v>8.3218265885553766</v>
      </c>
      <c r="AC497">
        <v>430</v>
      </c>
      <c r="AD497" s="20">
        <f>Table5[[#This Row],[Total elapsed time]]-B496</f>
        <v>1</v>
      </c>
      <c r="AE497" s="20">
        <f>(Table5[[#This Row],[Motor power]]*1000)*Table5[[#This Row],[Acceleration delT 1 second ]]</f>
        <v>8321.8265885553774</v>
      </c>
      <c r="AF497" s="20">
        <f>Table5[[#This Row],[Etotal]]/3600</f>
        <v>2.3116184968209383</v>
      </c>
      <c r="AG497" s="21">
        <f>Table5[[#This Row],[Average energy consumption]]/96</f>
        <v>2.4079359341884776E-2</v>
      </c>
      <c r="AH497" s="20"/>
      <c r="AI497" s="20"/>
    </row>
    <row r="498" spans="2:35">
      <c r="B498" s="14">
        <v>495</v>
      </c>
      <c r="C498" s="7">
        <v>24.6</v>
      </c>
      <c r="D498" s="9">
        <v>0.36</v>
      </c>
      <c r="E498">
        <v>1500</v>
      </c>
      <c r="F498">
        <v>80</v>
      </c>
      <c r="G498">
        <f t="shared" si="49"/>
        <v>1580</v>
      </c>
      <c r="H498">
        <v>9.81</v>
      </c>
      <c r="I498" s="10">
        <v>0</v>
      </c>
      <c r="J498" s="10">
        <v>0</v>
      </c>
      <c r="K498">
        <f t="shared" si="50"/>
        <v>568.79999999999995</v>
      </c>
      <c r="L498">
        <v>1.4999999999999999E-2</v>
      </c>
      <c r="M498">
        <f t="shared" si="51"/>
        <v>365.20543359083308</v>
      </c>
      <c r="N498">
        <v>1.204</v>
      </c>
      <c r="O498">
        <v>1.52</v>
      </c>
      <c r="P498">
        <v>2.52</v>
      </c>
      <c r="Q498">
        <f t="shared" si="52"/>
        <v>6.8333333333333339</v>
      </c>
      <c r="R498">
        <f t="shared" si="53"/>
        <v>107.67275680000002</v>
      </c>
      <c r="S498">
        <f t="shared" si="54"/>
        <v>1041.6781903908332</v>
      </c>
      <c r="T498" s="11">
        <f t="shared" si="55"/>
        <v>7.1181343010040274</v>
      </c>
      <c r="U498">
        <v>0.26834999999999998</v>
      </c>
      <c r="V498">
        <f>Table5[[#This Row],[Total force ]]*Table5[[#This Row],[Tyre radius]]</f>
        <v>279.53434239138005</v>
      </c>
      <c r="W498">
        <v>8</v>
      </c>
      <c r="X498">
        <v>0.92</v>
      </c>
      <c r="Y498">
        <f>Table5[[#This Row],[Wheel torque]]/Table5[[#This Row],[Final drive ratio ]]/Table5[[#This Row],[Overall efficiency of enery conversion ]]</f>
        <v>37.980209564046199</v>
      </c>
      <c r="Z498">
        <f>(Table5[[#This Row],[Vehicle speed in m/s]]*60)/(2*3.14*Table5[[#This Row],[Tyre radius]])</f>
        <v>243.28907845657412</v>
      </c>
      <c r="AA498">
        <f>Table5[[#This Row],[Wheel speed]]*Table5[[#This Row],[Final drive ratio ]]</f>
        <v>1946.3126276525929</v>
      </c>
      <c r="AB498" s="11">
        <f>(2*3.14*Table5[[#This Row],[Motor speed]]*Table5[[#This Row],[Motor torque]])/(60*1000)/Table5[[#This Row],[Overall efficiency of enery conversion ]]</f>
        <v>8.4098940229253625</v>
      </c>
      <c r="AC498">
        <v>430</v>
      </c>
      <c r="AD498" s="20">
        <f>Table5[[#This Row],[Total elapsed time]]-B497</f>
        <v>1</v>
      </c>
      <c r="AE498" s="20">
        <f>(Table5[[#This Row],[Motor power]]*1000)*Table5[[#This Row],[Acceleration delT 1 second ]]</f>
        <v>8409.8940229253622</v>
      </c>
      <c r="AF498" s="20">
        <f>Table5[[#This Row],[Etotal]]/3600</f>
        <v>2.3360816730348226</v>
      </c>
      <c r="AG498" s="21">
        <f>Table5[[#This Row],[Average energy consumption]]/96</f>
        <v>2.4334184094112737E-2</v>
      </c>
      <c r="AH498" s="20"/>
      <c r="AI498" s="20"/>
    </row>
    <row r="499" spans="2:35">
      <c r="B499" s="14">
        <v>496</v>
      </c>
      <c r="C499" s="7">
        <v>25.8</v>
      </c>
      <c r="D499" s="9">
        <v>0.4</v>
      </c>
      <c r="E499">
        <v>1500</v>
      </c>
      <c r="F499">
        <v>80</v>
      </c>
      <c r="G499">
        <f t="shared" si="49"/>
        <v>1580</v>
      </c>
      <c r="H499">
        <v>9.81</v>
      </c>
      <c r="I499" s="10">
        <v>0</v>
      </c>
      <c r="J499" s="10">
        <v>0</v>
      </c>
      <c r="K499">
        <f t="shared" si="50"/>
        <v>632</v>
      </c>
      <c r="L499">
        <v>1.4999999999999999E-2</v>
      </c>
      <c r="M499">
        <f t="shared" si="51"/>
        <v>365.20543359083308</v>
      </c>
      <c r="N499">
        <v>1.204</v>
      </c>
      <c r="O499">
        <v>1.52</v>
      </c>
      <c r="P499">
        <v>2.52</v>
      </c>
      <c r="Q499">
        <f t="shared" si="52"/>
        <v>7.166666666666667</v>
      </c>
      <c r="R499">
        <f t="shared" si="53"/>
        <v>118.43362720000003</v>
      </c>
      <c r="S499">
        <f t="shared" si="54"/>
        <v>1115.6390607908331</v>
      </c>
      <c r="T499" s="11">
        <f t="shared" si="55"/>
        <v>7.9954132690009709</v>
      </c>
      <c r="U499">
        <v>0.26834999999999998</v>
      </c>
      <c r="V499">
        <f>Table5[[#This Row],[Total force ]]*Table5[[#This Row],[Tyre radius]]</f>
        <v>299.38174196322007</v>
      </c>
      <c r="W499">
        <v>8</v>
      </c>
      <c r="X499">
        <v>0.92</v>
      </c>
      <c r="Y499">
        <f>Table5[[#This Row],[Wheel torque]]/Table5[[#This Row],[Final drive ratio ]]/Table5[[#This Row],[Overall efficiency of enery conversion ]]</f>
        <v>40.676867114567941</v>
      </c>
      <c r="Z499">
        <f>(Table5[[#This Row],[Vehicle speed in m/s]]*60)/(2*3.14*Table5[[#This Row],[Tyre radius]])</f>
        <v>255.15683838128501</v>
      </c>
      <c r="AA499">
        <f>Table5[[#This Row],[Wheel speed]]*Table5[[#This Row],[Final drive ratio ]]</f>
        <v>2041.2547070502801</v>
      </c>
      <c r="AB499" s="11">
        <f>(2*3.14*Table5[[#This Row],[Motor speed]]*Table5[[#This Row],[Motor torque]])/(60*1000)/Table5[[#This Row],[Overall efficiency of enery conversion ]]</f>
        <v>9.4463767355871564</v>
      </c>
      <c r="AC499">
        <v>430</v>
      </c>
      <c r="AD499" s="20">
        <f>Table5[[#This Row],[Total elapsed time]]-B498</f>
        <v>1</v>
      </c>
      <c r="AE499" s="20">
        <f>(Table5[[#This Row],[Motor power]]*1000)*Table5[[#This Row],[Acceleration delT 1 second ]]</f>
        <v>9446.3767355871569</v>
      </c>
      <c r="AF499" s="20">
        <f>Table5[[#This Row],[Etotal]]/3600</f>
        <v>2.623993537663099</v>
      </c>
      <c r="AG499" s="21">
        <f>Table5[[#This Row],[Average energy consumption]]/96</f>
        <v>2.7333266017323946E-2</v>
      </c>
      <c r="AH499" s="20"/>
      <c r="AI499" s="20"/>
    </row>
    <row r="500" spans="2:35">
      <c r="B500" s="14">
        <v>497</v>
      </c>
      <c r="C500" s="7">
        <v>27.5</v>
      </c>
      <c r="D500" s="9">
        <v>0.43</v>
      </c>
      <c r="E500">
        <v>1500</v>
      </c>
      <c r="F500">
        <v>80</v>
      </c>
      <c r="G500">
        <f t="shared" si="49"/>
        <v>1580</v>
      </c>
      <c r="H500">
        <v>9.81</v>
      </c>
      <c r="I500" s="10">
        <v>0</v>
      </c>
      <c r="J500" s="10">
        <v>0</v>
      </c>
      <c r="K500">
        <f t="shared" si="50"/>
        <v>679.4</v>
      </c>
      <c r="L500">
        <v>1.4999999999999999E-2</v>
      </c>
      <c r="M500">
        <f t="shared" si="51"/>
        <v>365.20543359083308</v>
      </c>
      <c r="N500">
        <v>1.204</v>
      </c>
      <c r="O500">
        <v>1.52</v>
      </c>
      <c r="P500">
        <v>2.52</v>
      </c>
      <c r="Q500">
        <f t="shared" si="52"/>
        <v>7.6388888888888893</v>
      </c>
      <c r="R500">
        <f t="shared" si="53"/>
        <v>134.5553611111111</v>
      </c>
      <c r="S500">
        <f t="shared" si="54"/>
        <v>1179.1607947019443</v>
      </c>
      <c r="T500" s="11">
        <f t="shared" si="55"/>
        <v>9.0074782928620749</v>
      </c>
      <c r="U500">
        <v>0.26834999999999998</v>
      </c>
      <c r="V500">
        <f>Table5[[#This Row],[Total force ]]*Table5[[#This Row],[Tyre radius]]</f>
        <v>316.4277992582667</v>
      </c>
      <c r="W500">
        <v>8</v>
      </c>
      <c r="X500">
        <v>0.92</v>
      </c>
      <c r="Y500">
        <f>Table5[[#This Row],[Wheel torque]]/Table5[[#This Row],[Final drive ratio ]]/Table5[[#This Row],[Overall efficiency of enery conversion ]]</f>
        <v>42.992907507916669</v>
      </c>
      <c r="Z500">
        <f>(Table5[[#This Row],[Vehicle speed in m/s]]*60)/(2*3.14*Table5[[#This Row],[Tyre radius]])</f>
        <v>271.96949827462555</v>
      </c>
      <c r="AA500">
        <f>Table5[[#This Row],[Wheel speed]]*Table5[[#This Row],[Final drive ratio ]]</f>
        <v>2175.7559861970044</v>
      </c>
      <c r="AB500" s="11">
        <f>(2*3.14*Table5[[#This Row],[Motor speed]]*Table5[[#This Row],[Motor torque]])/(60*1000)/Table5[[#This Row],[Overall efficiency of enery conversion ]]</f>
        <v>10.642105733532695</v>
      </c>
      <c r="AC500">
        <v>430</v>
      </c>
      <c r="AD500" s="20">
        <f>Table5[[#This Row],[Total elapsed time]]-B499</f>
        <v>1</v>
      </c>
      <c r="AE500" s="20">
        <f>(Table5[[#This Row],[Motor power]]*1000)*Table5[[#This Row],[Acceleration delT 1 second ]]</f>
        <v>10642.105733532695</v>
      </c>
      <c r="AF500" s="20">
        <f>Table5[[#This Row],[Etotal]]/3600</f>
        <v>2.9561404815368597</v>
      </c>
      <c r="AG500" s="21">
        <f>Table5[[#This Row],[Average energy consumption]]/96</f>
        <v>3.0793130016008956E-2</v>
      </c>
      <c r="AH500" s="20"/>
      <c r="AI500" s="20"/>
    </row>
    <row r="501" spans="2:35">
      <c r="B501" s="14">
        <v>498</v>
      </c>
      <c r="C501" s="7">
        <v>28.9</v>
      </c>
      <c r="D501" s="9">
        <v>0.42</v>
      </c>
      <c r="E501">
        <v>1500</v>
      </c>
      <c r="F501">
        <v>80</v>
      </c>
      <c r="G501">
        <f t="shared" si="49"/>
        <v>1580</v>
      </c>
      <c r="H501">
        <v>9.81</v>
      </c>
      <c r="I501" s="10">
        <v>0</v>
      </c>
      <c r="J501" s="10">
        <v>0</v>
      </c>
      <c r="K501">
        <f t="shared" si="50"/>
        <v>663.6</v>
      </c>
      <c r="L501">
        <v>1.4999999999999999E-2</v>
      </c>
      <c r="M501">
        <f t="shared" si="51"/>
        <v>365.20543359083308</v>
      </c>
      <c r="N501">
        <v>1.204</v>
      </c>
      <c r="O501">
        <v>1.52</v>
      </c>
      <c r="P501">
        <v>2.52</v>
      </c>
      <c r="Q501">
        <f t="shared" si="52"/>
        <v>8.0277777777777786</v>
      </c>
      <c r="R501">
        <f t="shared" si="53"/>
        <v>148.60427524444447</v>
      </c>
      <c r="S501">
        <f t="shared" si="54"/>
        <v>1177.4097088352776</v>
      </c>
      <c r="T501" s="11">
        <f t="shared" si="55"/>
        <v>9.4519834959276459</v>
      </c>
      <c r="U501">
        <v>0.26834999999999998</v>
      </c>
      <c r="V501">
        <f>Table5[[#This Row],[Total force ]]*Table5[[#This Row],[Tyre radius]]</f>
        <v>315.95789536594668</v>
      </c>
      <c r="W501">
        <v>8</v>
      </c>
      <c r="X501">
        <v>0.92</v>
      </c>
      <c r="Y501">
        <f>Table5[[#This Row],[Wheel torque]]/Table5[[#This Row],[Final drive ratio ]]/Table5[[#This Row],[Overall efficiency of enery conversion ]]</f>
        <v>42.929061870373189</v>
      </c>
      <c r="Z501">
        <f>(Table5[[#This Row],[Vehicle speed in m/s]]*60)/(2*3.14*Table5[[#This Row],[Tyre radius]])</f>
        <v>285.81521818678829</v>
      </c>
      <c r="AA501">
        <f>Table5[[#This Row],[Wheel speed]]*Table5[[#This Row],[Final drive ratio ]]</f>
        <v>2286.5217454943063</v>
      </c>
      <c r="AB501" s="11">
        <f>(2*3.14*Table5[[#This Row],[Motor speed]]*Table5[[#This Row],[Motor torque]])/(60*1000)/Table5[[#This Row],[Overall efficiency of enery conversion ]]</f>
        <v>11.167277287249108</v>
      </c>
      <c r="AC501">
        <v>430</v>
      </c>
      <c r="AD501" s="20">
        <f>Table5[[#This Row],[Total elapsed time]]-B500</f>
        <v>1</v>
      </c>
      <c r="AE501" s="20">
        <f>(Table5[[#This Row],[Motor power]]*1000)*Table5[[#This Row],[Acceleration delT 1 second ]]</f>
        <v>11167.277287249108</v>
      </c>
      <c r="AF501" s="20">
        <f>Table5[[#This Row],[Etotal]]/3600</f>
        <v>3.1020214686803076</v>
      </c>
      <c r="AG501" s="21">
        <f>Table5[[#This Row],[Average energy consumption]]/96</f>
        <v>3.2312723632086537E-2</v>
      </c>
      <c r="AH501" s="20"/>
      <c r="AI501" s="20"/>
    </row>
    <row r="502" spans="2:35">
      <c r="B502" s="14">
        <v>499</v>
      </c>
      <c r="C502" s="7">
        <v>30.5</v>
      </c>
      <c r="D502" s="9">
        <v>0.44</v>
      </c>
      <c r="E502">
        <v>1500</v>
      </c>
      <c r="F502">
        <v>80</v>
      </c>
      <c r="G502">
        <f t="shared" si="49"/>
        <v>1580</v>
      </c>
      <c r="H502">
        <v>9.81</v>
      </c>
      <c r="I502" s="10">
        <v>0</v>
      </c>
      <c r="J502" s="10">
        <v>0</v>
      </c>
      <c r="K502">
        <f t="shared" si="50"/>
        <v>695.2</v>
      </c>
      <c r="L502">
        <v>1.4999999999999999E-2</v>
      </c>
      <c r="M502">
        <f t="shared" si="51"/>
        <v>365.20543359083308</v>
      </c>
      <c r="N502">
        <v>1.204</v>
      </c>
      <c r="O502">
        <v>1.52</v>
      </c>
      <c r="P502">
        <v>2.52</v>
      </c>
      <c r="Q502">
        <f t="shared" si="52"/>
        <v>8.4722222222222232</v>
      </c>
      <c r="R502">
        <f t="shared" si="53"/>
        <v>165.51421444444449</v>
      </c>
      <c r="S502">
        <f t="shared" si="54"/>
        <v>1225.9196480352775</v>
      </c>
      <c r="T502" s="11">
        <f t="shared" si="55"/>
        <v>10.386263684743325</v>
      </c>
      <c r="U502">
        <v>0.26834999999999998</v>
      </c>
      <c r="V502">
        <f>Table5[[#This Row],[Total force ]]*Table5[[#This Row],[Tyre radius]]</f>
        <v>328.97553755026672</v>
      </c>
      <c r="W502">
        <v>8</v>
      </c>
      <c r="X502">
        <v>0.92</v>
      </c>
      <c r="Y502">
        <f>Table5[[#This Row],[Wheel torque]]/Table5[[#This Row],[Final drive ratio ]]/Table5[[#This Row],[Overall efficiency of enery conversion ]]</f>
        <v>44.697763254112324</v>
      </c>
      <c r="Z502">
        <f>(Table5[[#This Row],[Vehicle speed in m/s]]*60)/(2*3.14*Table5[[#This Row],[Tyre radius]])</f>
        <v>301.63889808640283</v>
      </c>
      <c r="AA502">
        <f>Table5[[#This Row],[Wheel speed]]*Table5[[#This Row],[Final drive ratio ]]</f>
        <v>2413.1111846912227</v>
      </c>
      <c r="AB502" s="11">
        <f>(2*3.14*Table5[[#This Row],[Motor speed]]*Table5[[#This Row],[Motor torque]])/(60*1000)/Table5[[#This Row],[Overall efficiency of enery conversion ]]</f>
        <v>12.271105487645704</v>
      </c>
      <c r="AC502">
        <v>430</v>
      </c>
      <c r="AD502" s="20">
        <f>Table5[[#This Row],[Total elapsed time]]-B501</f>
        <v>1</v>
      </c>
      <c r="AE502" s="20">
        <f>(Table5[[#This Row],[Motor power]]*1000)*Table5[[#This Row],[Acceleration delT 1 second ]]</f>
        <v>12271.105487645704</v>
      </c>
      <c r="AF502" s="20">
        <f>Table5[[#This Row],[Etotal]]/3600</f>
        <v>3.4086404132349175</v>
      </c>
      <c r="AG502" s="21">
        <f>Table5[[#This Row],[Average energy consumption]]/96</f>
        <v>3.5506670971197057E-2</v>
      </c>
      <c r="AH502" s="20"/>
      <c r="AI502" s="20"/>
    </row>
    <row r="503" spans="2:35">
      <c r="B503" s="14">
        <v>500</v>
      </c>
      <c r="C503" s="7">
        <v>32.1</v>
      </c>
      <c r="D503" s="9">
        <v>0.46</v>
      </c>
      <c r="E503">
        <v>1500</v>
      </c>
      <c r="F503">
        <v>80</v>
      </c>
      <c r="G503">
        <f t="shared" si="49"/>
        <v>1580</v>
      </c>
      <c r="H503">
        <v>9.81</v>
      </c>
      <c r="I503" s="10">
        <v>0</v>
      </c>
      <c r="J503" s="10">
        <v>0</v>
      </c>
      <c r="K503">
        <f t="shared" si="50"/>
        <v>726.80000000000007</v>
      </c>
      <c r="L503">
        <v>1.4999999999999999E-2</v>
      </c>
      <c r="M503">
        <f t="shared" si="51"/>
        <v>365.20543359083308</v>
      </c>
      <c r="N503">
        <v>1.204</v>
      </c>
      <c r="O503">
        <v>1.52</v>
      </c>
      <c r="P503">
        <v>2.52</v>
      </c>
      <c r="Q503">
        <f t="shared" si="52"/>
        <v>8.9166666666666679</v>
      </c>
      <c r="R503">
        <f t="shared" si="53"/>
        <v>183.33512680000004</v>
      </c>
      <c r="S503">
        <f t="shared" si="54"/>
        <v>1275.3405603908332</v>
      </c>
      <c r="T503" s="11">
        <f t="shared" si="55"/>
        <v>11.371786663484931</v>
      </c>
      <c r="U503">
        <v>0.26834999999999998</v>
      </c>
      <c r="V503">
        <f>Table5[[#This Row],[Total force ]]*Table5[[#This Row],[Tyre radius]]</f>
        <v>342.23763938088007</v>
      </c>
      <c r="W503">
        <v>8</v>
      </c>
      <c r="X503">
        <v>0.92</v>
      </c>
      <c r="Y503">
        <f>Table5[[#This Row],[Wheel torque]]/Table5[[#This Row],[Final drive ratio ]]/Table5[[#This Row],[Overall efficiency of enery conversion ]]</f>
        <v>46.499679263706525</v>
      </c>
      <c r="Z503">
        <f>(Table5[[#This Row],[Vehicle speed in m/s]]*60)/(2*3.14*Table5[[#This Row],[Tyre radius]])</f>
        <v>317.46257798601749</v>
      </c>
      <c r="AA503">
        <f>Table5[[#This Row],[Wheel speed]]*Table5[[#This Row],[Final drive ratio ]]</f>
        <v>2539.7006238881399</v>
      </c>
      <c r="AB503" s="11">
        <f>(2*3.14*Table5[[#This Row],[Motor speed]]*Table5[[#This Row],[Motor torque]])/(60*1000)/Table5[[#This Row],[Overall efficiency of enery conversion ]]</f>
        <v>13.435475736631535</v>
      </c>
      <c r="AC503">
        <v>430</v>
      </c>
      <c r="AD503" s="20">
        <f>Table5[[#This Row],[Total elapsed time]]-B502</f>
        <v>1</v>
      </c>
      <c r="AE503" s="20">
        <f>(Table5[[#This Row],[Motor power]]*1000)*Table5[[#This Row],[Acceleration delT 1 second ]]</f>
        <v>13435.475736631535</v>
      </c>
      <c r="AF503" s="20">
        <f>Table5[[#This Row],[Etotal]]/3600</f>
        <v>3.7320765935087596</v>
      </c>
      <c r="AG503" s="21">
        <f>Table5[[#This Row],[Average energy consumption]]/96</f>
        <v>3.8875797849049577E-2</v>
      </c>
      <c r="AH503" s="20"/>
      <c r="AI503" s="20"/>
    </row>
    <row r="504" spans="2:35">
      <c r="B504" s="14">
        <v>501</v>
      </c>
      <c r="C504" s="7">
        <v>33.799999999999997</v>
      </c>
      <c r="D504" s="9">
        <v>0.44</v>
      </c>
      <c r="E504">
        <v>1500</v>
      </c>
      <c r="F504">
        <v>80</v>
      </c>
      <c r="G504">
        <f t="shared" si="49"/>
        <v>1580</v>
      </c>
      <c r="H504">
        <v>9.81</v>
      </c>
      <c r="I504" s="10">
        <v>0</v>
      </c>
      <c r="J504" s="10">
        <v>0</v>
      </c>
      <c r="K504">
        <f t="shared" si="50"/>
        <v>695.2</v>
      </c>
      <c r="L504">
        <v>1.4999999999999999E-2</v>
      </c>
      <c r="M504">
        <f t="shared" si="51"/>
        <v>365.20543359083308</v>
      </c>
      <c r="N504">
        <v>1.204</v>
      </c>
      <c r="O504">
        <v>1.52</v>
      </c>
      <c r="P504">
        <v>2.52</v>
      </c>
      <c r="Q504">
        <f t="shared" si="52"/>
        <v>9.3888888888888893</v>
      </c>
      <c r="R504">
        <f t="shared" si="53"/>
        <v>203.26800231111113</v>
      </c>
      <c r="S504">
        <f t="shared" si="54"/>
        <v>1263.6734359019442</v>
      </c>
      <c r="T504" s="11">
        <f t="shared" si="55"/>
        <v>11.86448948152381</v>
      </c>
      <c r="U504">
        <v>0.26834999999999998</v>
      </c>
      <c r="V504">
        <f>Table5[[#This Row],[Total force ]]*Table5[[#This Row],[Tyre radius]]</f>
        <v>339.10676652428668</v>
      </c>
      <c r="W504">
        <v>8</v>
      </c>
      <c r="X504">
        <v>0.92</v>
      </c>
      <c r="Y504">
        <f>Table5[[#This Row],[Wheel torque]]/Table5[[#This Row],[Final drive ratio ]]/Table5[[#This Row],[Overall efficiency of enery conversion ]]</f>
        <v>46.074288929930255</v>
      </c>
      <c r="Z504">
        <f>(Table5[[#This Row],[Vehicle speed in m/s]]*60)/(2*3.14*Table5[[#This Row],[Tyre radius]])</f>
        <v>334.27523787935792</v>
      </c>
      <c r="AA504">
        <f>Table5[[#This Row],[Wheel speed]]*Table5[[#This Row],[Final drive ratio ]]</f>
        <v>2674.2019030348633</v>
      </c>
      <c r="AB504" s="11">
        <f>(2*3.14*Table5[[#This Row],[Motor speed]]*Table5[[#This Row],[Motor torque]])/(60*1000)/Table5[[#This Row],[Overall efficiency of enery conversion ]]</f>
        <v>14.017591542443062</v>
      </c>
      <c r="AC504">
        <v>430</v>
      </c>
      <c r="AD504" s="20">
        <f>Table5[[#This Row],[Total elapsed time]]-B503</f>
        <v>1</v>
      </c>
      <c r="AE504" s="20">
        <f>(Table5[[#This Row],[Motor power]]*1000)*Table5[[#This Row],[Acceleration delT 1 second ]]</f>
        <v>14017.591542443062</v>
      </c>
      <c r="AF504" s="20">
        <f>Table5[[#This Row],[Etotal]]/3600</f>
        <v>3.8937754284564061</v>
      </c>
      <c r="AG504" s="21">
        <f>Table5[[#This Row],[Average energy consumption]]/96</f>
        <v>4.0560160713087566E-2</v>
      </c>
      <c r="AH504" s="20"/>
      <c r="AI504" s="20"/>
    </row>
    <row r="505" spans="2:35">
      <c r="B505" s="14">
        <v>502</v>
      </c>
      <c r="C505" s="7">
        <v>35.299999999999997</v>
      </c>
      <c r="D505" s="9">
        <v>0.42</v>
      </c>
      <c r="E505">
        <v>1500</v>
      </c>
      <c r="F505">
        <v>80</v>
      </c>
      <c r="G505">
        <f t="shared" si="49"/>
        <v>1580</v>
      </c>
      <c r="H505">
        <v>9.81</v>
      </c>
      <c r="I505" s="10">
        <v>0</v>
      </c>
      <c r="J505" s="10">
        <v>0</v>
      </c>
      <c r="K505">
        <f t="shared" si="50"/>
        <v>663.6</v>
      </c>
      <c r="L505">
        <v>1.4999999999999999E-2</v>
      </c>
      <c r="M505">
        <f t="shared" si="51"/>
        <v>365.20543359083308</v>
      </c>
      <c r="N505">
        <v>1.204</v>
      </c>
      <c r="O505">
        <v>1.52</v>
      </c>
      <c r="P505">
        <v>2.52</v>
      </c>
      <c r="Q505">
        <f t="shared" si="52"/>
        <v>9.8055555555555554</v>
      </c>
      <c r="R505">
        <f t="shared" si="53"/>
        <v>221.7098709777778</v>
      </c>
      <c r="S505">
        <f t="shared" si="54"/>
        <v>1250.5153045686109</v>
      </c>
      <c r="T505" s="11">
        <f t="shared" si="55"/>
        <v>12.26199729201999</v>
      </c>
      <c r="U505">
        <v>0.26834999999999998</v>
      </c>
      <c r="V505">
        <f>Table5[[#This Row],[Total force ]]*Table5[[#This Row],[Tyre radius]]</f>
        <v>335.57578198098668</v>
      </c>
      <c r="W505">
        <v>8</v>
      </c>
      <c r="X505">
        <v>0.92</v>
      </c>
      <c r="Y505">
        <f>Table5[[#This Row],[Wheel torque]]/Table5[[#This Row],[Final drive ratio ]]/Table5[[#This Row],[Overall efficiency of enery conversion ]]</f>
        <v>45.594535595242753</v>
      </c>
      <c r="Z505">
        <f>(Table5[[#This Row],[Vehicle speed in m/s]]*60)/(2*3.14*Table5[[#This Row],[Tyre radius]])</f>
        <v>349.10993778524659</v>
      </c>
      <c r="AA505">
        <f>Table5[[#This Row],[Wheel speed]]*Table5[[#This Row],[Final drive ratio ]]</f>
        <v>2792.8795022819727</v>
      </c>
      <c r="AB505" s="11">
        <f>(2*3.14*Table5[[#This Row],[Motor speed]]*Table5[[#This Row],[Motor torque]])/(60*1000)/Table5[[#This Row],[Overall efficiency of enery conversion ]]</f>
        <v>14.487236876205088</v>
      </c>
      <c r="AC505">
        <v>430</v>
      </c>
      <c r="AD505" s="20">
        <f>Table5[[#This Row],[Total elapsed time]]-B504</f>
        <v>1</v>
      </c>
      <c r="AE505" s="20">
        <f>(Table5[[#This Row],[Motor power]]*1000)*Table5[[#This Row],[Acceleration delT 1 second ]]</f>
        <v>14487.236876205088</v>
      </c>
      <c r="AF505" s="20">
        <f>Table5[[#This Row],[Etotal]]/3600</f>
        <v>4.0242324656125241</v>
      </c>
      <c r="AG505" s="21">
        <f>Table5[[#This Row],[Average energy consumption]]/96</f>
        <v>4.1919088183463793E-2</v>
      </c>
      <c r="AH505" s="20"/>
      <c r="AI505" s="20"/>
    </row>
    <row r="506" spans="2:35">
      <c r="B506" s="14">
        <v>503</v>
      </c>
      <c r="C506" s="7">
        <v>36.799999999999997</v>
      </c>
      <c r="D506" s="9">
        <v>0.42</v>
      </c>
      <c r="E506">
        <v>1500</v>
      </c>
      <c r="F506">
        <v>80</v>
      </c>
      <c r="G506">
        <f t="shared" si="49"/>
        <v>1580</v>
      </c>
      <c r="H506">
        <v>9.81</v>
      </c>
      <c r="I506" s="10">
        <v>0</v>
      </c>
      <c r="J506" s="10">
        <v>0</v>
      </c>
      <c r="K506">
        <f t="shared" si="50"/>
        <v>663.6</v>
      </c>
      <c r="L506">
        <v>1.4999999999999999E-2</v>
      </c>
      <c r="M506">
        <f t="shared" si="51"/>
        <v>365.20543359083308</v>
      </c>
      <c r="N506">
        <v>1.204</v>
      </c>
      <c r="O506">
        <v>1.52</v>
      </c>
      <c r="P506">
        <v>2.52</v>
      </c>
      <c r="Q506">
        <f t="shared" si="52"/>
        <v>10.222222222222221</v>
      </c>
      <c r="R506">
        <f t="shared" si="53"/>
        <v>240.95239964444443</v>
      </c>
      <c r="S506">
        <f t="shared" si="54"/>
        <v>1269.7578332352775</v>
      </c>
      <c r="T506" s="11">
        <f t="shared" si="55"/>
        <v>12.979746739738392</v>
      </c>
      <c r="U506">
        <v>0.26834999999999998</v>
      </c>
      <c r="V506">
        <f>Table5[[#This Row],[Total force ]]*Table5[[#This Row],[Tyre radius]]</f>
        <v>340.73951454868671</v>
      </c>
      <c r="W506">
        <v>8</v>
      </c>
      <c r="X506">
        <v>0.92</v>
      </c>
      <c r="Y506">
        <f>Table5[[#This Row],[Wheel torque]]/Table5[[#This Row],[Final drive ratio ]]/Table5[[#This Row],[Overall efficiency of enery conversion ]]</f>
        <v>46.296129694115038</v>
      </c>
      <c r="Z506">
        <f>(Table5[[#This Row],[Vehicle speed in m/s]]*60)/(2*3.14*Table5[[#This Row],[Tyre radius]])</f>
        <v>363.94463769113514</v>
      </c>
      <c r="AA506">
        <f>Table5[[#This Row],[Wheel speed]]*Table5[[#This Row],[Final drive ratio ]]</f>
        <v>2911.5571015290811</v>
      </c>
      <c r="AB506" s="11">
        <f>(2*3.14*Table5[[#This Row],[Motor speed]]*Table5[[#This Row],[Motor torque]])/(60*1000)/Table5[[#This Row],[Overall efficiency of enery conversion ]]</f>
        <v>15.335239531827018</v>
      </c>
      <c r="AC506">
        <v>430</v>
      </c>
      <c r="AD506" s="20">
        <f>Table5[[#This Row],[Total elapsed time]]-B505</f>
        <v>1</v>
      </c>
      <c r="AE506" s="20">
        <f>(Table5[[#This Row],[Motor power]]*1000)*Table5[[#This Row],[Acceleration delT 1 second ]]</f>
        <v>15335.239531827017</v>
      </c>
      <c r="AF506" s="20">
        <f>Table5[[#This Row],[Etotal]]/3600</f>
        <v>4.2597887588408385</v>
      </c>
      <c r="AG506" s="21">
        <f>Table5[[#This Row],[Average energy consumption]]/96</f>
        <v>4.4372799571258732E-2</v>
      </c>
      <c r="AH506" s="20"/>
      <c r="AI506" s="20"/>
    </row>
    <row r="507" spans="2:35">
      <c r="B507" s="14">
        <v>504</v>
      </c>
      <c r="C507" s="7">
        <v>38.299999999999997</v>
      </c>
      <c r="D507" s="9">
        <v>0.39</v>
      </c>
      <c r="E507">
        <v>1500</v>
      </c>
      <c r="F507">
        <v>80</v>
      </c>
      <c r="G507">
        <f t="shared" si="49"/>
        <v>1580</v>
      </c>
      <c r="H507">
        <v>9.81</v>
      </c>
      <c r="I507" s="10">
        <v>0</v>
      </c>
      <c r="J507" s="10">
        <v>0</v>
      </c>
      <c r="K507">
        <f t="shared" si="50"/>
        <v>616.20000000000005</v>
      </c>
      <c r="L507">
        <v>1.4999999999999999E-2</v>
      </c>
      <c r="M507">
        <f t="shared" si="51"/>
        <v>365.20543359083308</v>
      </c>
      <c r="N507">
        <v>1.204</v>
      </c>
      <c r="O507">
        <v>1.52</v>
      </c>
      <c r="P507">
        <v>2.52</v>
      </c>
      <c r="Q507">
        <f t="shared" si="52"/>
        <v>10.638888888888889</v>
      </c>
      <c r="R507">
        <f t="shared" si="53"/>
        <v>260.99558831111113</v>
      </c>
      <c r="S507">
        <f t="shared" si="54"/>
        <v>1242.4010219019442</v>
      </c>
      <c r="T507" s="11">
        <f t="shared" si="55"/>
        <v>13.217766427456796</v>
      </c>
      <c r="U507">
        <v>0.26834999999999998</v>
      </c>
      <c r="V507">
        <f>Table5[[#This Row],[Total force ]]*Table5[[#This Row],[Tyre radius]]</f>
        <v>333.39831422738672</v>
      </c>
      <c r="W507">
        <v>8</v>
      </c>
      <c r="X507">
        <v>0.92</v>
      </c>
      <c r="Y507">
        <f>Table5[[#This Row],[Wheel torque]]/Table5[[#This Row],[Final drive ratio ]]/Table5[[#This Row],[Overall efficiency of enery conversion ]]</f>
        <v>45.298683998286236</v>
      </c>
      <c r="Z507">
        <f>(Table5[[#This Row],[Vehicle speed in m/s]]*60)/(2*3.14*Table5[[#This Row],[Tyre radius]])</f>
        <v>378.77933759702393</v>
      </c>
      <c r="AA507">
        <f>Table5[[#This Row],[Wheel speed]]*Table5[[#This Row],[Final drive ratio ]]</f>
        <v>3030.2347007761914</v>
      </c>
      <c r="AB507" s="11">
        <f>(2*3.14*Table5[[#This Row],[Motor speed]]*Table5[[#This Row],[Motor torque]])/(60*1000)/Table5[[#This Row],[Overall efficiency of enery conversion ]]</f>
        <v>15.616453718639878</v>
      </c>
      <c r="AC507">
        <v>430</v>
      </c>
      <c r="AD507" s="20">
        <f>Table5[[#This Row],[Total elapsed time]]-B506</f>
        <v>1</v>
      </c>
      <c r="AE507" s="20">
        <f>(Table5[[#This Row],[Motor power]]*1000)*Table5[[#This Row],[Acceleration delT 1 second ]]</f>
        <v>15616.453718639877</v>
      </c>
      <c r="AF507" s="20">
        <f>Table5[[#This Row],[Etotal]]/3600</f>
        <v>4.337903810733299</v>
      </c>
      <c r="AG507" s="21">
        <f>Table5[[#This Row],[Average energy consumption]]/96</f>
        <v>4.5186498028471862E-2</v>
      </c>
      <c r="AH507" s="20"/>
      <c r="AI507" s="20"/>
    </row>
    <row r="508" spans="2:35">
      <c r="B508" s="14">
        <v>505</v>
      </c>
      <c r="C508" s="7">
        <v>39.6</v>
      </c>
      <c r="D508" s="9">
        <v>0.32</v>
      </c>
      <c r="E508">
        <v>1500</v>
      </c>
      <c r="F508">
        <v>80</v>
      </c>
      <c r="G508">
        <f t="shared" si="49"/>
        <v>1580</v>
      </c>
      <c r="H508">
        <v>9.81</v>
      </c>
      <c r="I508" s="10">
        <v>0</v>
      </c>
      <c r="J508" s="10">
        <v>0</v>
      </c>
      <c r="K508">
        <f t="shared" si="50"/>
        <v>505.6</v>
      </c>
      <c r="L508">
        <v>1.4999999999999999E-2</v>
      </c>
      <c r="M508">
        <f t="shared" si="51"/>
        <v>365.20543359083308</v>
      </c>
      <c r="N508">
        <v>1.204</v>
      </c>
      <c r="O508">
        <v>1.52</v>
      </c>
      <c r="P508">
        <v>2.52</v>
      </c>
      <c r="Q508">
        <f t="shared" si="52"/>
        <v>11</v>
      </c>
      <c r="R508">
        <f t="shared" si="53"/>
        <v>279.01399679999997</v>
      </c>
      <c r="S508">
        <f t="shared" si="54"/>
        <v>1149.8194303908331</v>
      </c>
      <c r="T508" s="11">
        <f t="shared" si="55"/>
        <v>12.648013734299164</v>
      </c>
      <c r="U508">
        <v>0.26834999999999998</v>
      </c>
      <c r="V508">
        <f>Table5[[#This Row],[Total force ]]*Table5[[#This Row],[Tyre radius]]</f>
        <v>308.55404414538003</v>
      </c>
      <c r="W508">
        <v>8</v>
      </c>
      <c r="X508">
        <v>0.92</v>
      </c>
      <c r="Y508">
        <f>Table5[[#This Row],[Wheel torque]]/Table5[[#This Row],[Final drive ratio ]]/Table5[[#This Row],[Overall efficiency of enery conversion ]]</f>
        <v>41.923103824100544</v>
      </c>
      <c r="Z508">
        <f>(Table5[[#This Row],[Vehicle speed in m/s]]*60)/(2*3.14*Table5[[#This Row],[Tyre radius]])</f>
        <v>391.63607751546073</v>
      </c>
      <c r="AA508">
        <f>Table5[[#This Row],[Wheel speed]]*Table5[[#This Row],[Final drive ratio ]]</f>
        <v>3133.0886201236858</v>
      </c>
      <c r="AB508" s="11">
        <f>(2*3.14*Table5[[#This Row],[Motor speed]]*Table5[[#This Row],[Motor torque]])/(60*1000)/Table5[[#This Row],[Overall efficiency of enery conversion ]]</f>
        <v>14.943305451676702</v>
      </c>
      <c r="AC508">
        <v>430</v>
      </c>
      <c r="AD508" s="20">
        <f>Table5[[#This Row],[Total elapsed time]]-B507</f>
        <v>1</v>
      </c>
      <c r="AE508" s="20">
        <f>(Table5[[#This Row],[Motor power]]*1000)*Table5[[#This Row],[Acceleration delT 1 second ]]</f>
        <v>14943.305451676702</v>
      </c>
      <c r="AF508" s="20">
        <f>Table5[[#This Row],[Etotal]]/3600</f>
        <v>4.1509181810213063</v>
      </c>
      <c r="AG508" s="21">
        <f>Table5[[#This Row],[Average energy consumption]]/96</f>
        <v>4.3238731052305274E-2</v>
      </c>
      <c r="AH508" s="20"/>
      <c r="AI508" s="20"/>
    </row>
    <row r="509" spans="2:35">
      <c r="B509" s="14">
        <v>506</v>
      </c>
      <c r="C509" s="7">
        <v>40.6</v>
      </c>
      <c r="D509" s="9">
        <v>0.24</v>
      </c>
      <c r="E509">
        <v>1500</v>
      </c>
      <c r="F509">
        <v>80</v>
      </c>
      <c r="G509">
        <f t="shared" si="49"/>
        <v>1580</v>
      </c>
      <c r="H509">
        <v>9.81</v>
      </c>
      <c r="I509" s="10">
        <v>0</v>
      </c>
      <c r="J509" s="10">
        <v>0</v>
      </c>
      <c r="K509">
        <f t="shared" si="50"/>
        <v>379.2</v>
      </c>
      <c r="L509">
        <v>1.4999999999999999E-2</v>
      </c>
      <c r="M509">
        <f t="shared" si="51"/>
        <v>365.20543359083308</v>
      </c>
      <c r="N509">
        <v>1.204</v>
      </c>
      <c r="O509">
        <v>1.52</v>
      </c>
      <c r="P509">
        <v>2.52</v>
      </c>
      <c r="Q509">
        <f t="shared" si="52"/>
        <v>11.277777777777779</v>
      </c>
      <c r="R509">
        <f t="shared" si="53"/>
        <v>293.28353724444446</v>
      </c>
      <c r="S509">
        <f t="shared" si="54"/>
        <v>1037.6889708352776</v>
      </c>
      <c r="T509" s="11">
        <f t="shared" si="55"/>
        <v>11.702825615531186</v>
      </c>
      <c r="U509">
        <v>0.26834999999999998</v>
      </c>
      <c r="V509">
        <f>Table5[[#This Row],[Total force ]]*Table5[[#This Row],[Tyre radius]]</f>
        <v>278.46383532364672</v>
      </c>
      <c r="W509">
        <v>8</v>
      </c>
      <c r="X509">
        <v>0.92</v>
      </c>
      <c r="Y509">
        <f>Table5[[#This Row],[Wheel torque]]/Table5[[#This Row],[Final drive ratio ]]/Table5[[#This Row],[Overall efficiency of enery conversion ]]</f>
        <v>37.83476023419113</v>
      </c>
      <c r="Z509">
        <f>(Table5[[#This Row],[Vehicle speed in m/s]]*60)/(2*3.14*Table5[[#This Row],[Tyre radius]])</f>
        <v>401.5258774527199</v>
      </c>
      <c r="AA509">
        <f>Table5[[#This Row],[Wheel speed]]*Table5[[#This Row],[Final drive ratio ]]</f>
        <v>3212.2070196217592</v>
      </c>
      <c r="AB509" s="11">
        <f>(2*3.14*Table5[[#This Row],[Motor speed]]*Table5[[#This Row],[Motor torque]])/(60*1000)/Table5[[#This Row],[Overall efficiency of enery conversion ]]</f>
        <v>13.826589810410191</v>
      </c>
      <c r="AC509">
        <v>430</v>
      </c>
      <c r="AD509" s="20">
        <f>Table5[[#This Row],[Total elapsed time]]-B508</f>
        <v>1</v>
      </c>
      <c r="AE509" s="20">
        <f>(Table5[[#This Row],[Motor power]]*1000)*Table5[[#This Row],[Acceleration delT 1 second ]]</f>
        <v>13826.589810410191</v>
      </c>
      <c r="AF509" s="20">
        <f>Table5[[#This Row],[Etotal]]/3600</f>
        <v>3.8407193917806084</v>
      </c>
      <c r="AG509" s="21">
        <f>Table5[[#This Row],[Average energy consumption]]/96</f>
        <v>4.000749366438134E-2</v>
      </c>
      <c r="AH509" s="20"/>
      <c r="AI509" s="20"/>
    </row>
    <row r="510" spans="2:35">
      <c r="B510" s="14">
        <v>507</v>
      </c>
      <c r="C510" s="7">
        <v>41.3</v>
      </c>
      <c r="D510" s="9">
        <v>0.19</v>
      </c>
      <c r="E510">
        <v>1500</v>
      </c>
      <c r="F510">
        <v>80</v>
      </c>
      <c r="G510">
        <f t="shared" si="49"/>
        <v>1580</v>
      </c>
      <c r="H510">
        <v>9.81</v>
      </c>
      <c r="I510" s="10">
        <v>0</v>
      </c>
      <c r="J510" s="10">
        <v>0</v>
      </c>
      <c r="K510">
        <f t="shared" si="50"/>
        <v>300.2</v>
      </c>
      <c r="L510">
        <v>1.4999999999999999E-2</v>
      </c>
      <c r="M510">
        <f t="shared" si="51"/>
        <v>365.20543359083308</v>
      </c>
      <c r="N510">
        <v>1.204</v>
      </c>
      <c r="O510">
        <v>1.52</v>
      </c>
      <c r="P510">
        <v>2.52</v>
      </c>
      <c r="Q510">
        <f t="shared" si="52"/>
        <v>11.472222222222221</v>
      </c>
      <c r="R510">
        <f t="shared" si="53"/>
        <v>303.48394564444442</v>
      </c>
      <c r="S510">
        <f t="shared" si="54"/>
        <v>968.8893792352776</v>
      </c>
      <c r="T510" s="11">
        <f t="shared" si="55"/>
        <v>11.115314267338045</v>
      </c>
      <c r="U510">
        <v>0.26834999999999998</v>
      </c>
      <c r="V510">
        <f>Table5[[#This Row],[Total force ]]*Table5[[#This Row],[Tyre radius]]</f>
        <v>260.00146491778673</v>
      </c>
      <c r="W510">
        <v>8</v>
      </c>
      <c r="X510">
        <v>0.92</v>
      </c>
      <c r="Y510">
        <f>Table5[[#This Row],[Wheel torque]]/Table5[[#This Row],[Final drive ratio ]]/Table5[[#This Row],[Overall efficiency of enery conversion ]]</f>
        <v>35.326285994264502</v>
      </c>
      <c r="Z510">
        <f>(Table5[[#This Row],[Vehicle speed in m/s]]*60)/(2*3.14*Table5[[#This Row],[Tyre radius]])</f>
        <v>408.44873740880115</v>
      </c>
      <c r="AA510">
        <f>Table5[[#This Row],[Wheel speed]]*Table5[[#This Row],[Final drive ratio ]]</f>
        <v>3267.5898992704092</v>
      </c>
      <c r="AB510" s="11">
        <f>(2*3.14*Table5[[#This Row],[Motor speed]]*Table5[[#This Row],[Motor torque]])/(60*1000)/Table5[[#This Row],[Overall efficiency of enery conversion ]]</f>
        <v>13.132460145720751</v>
      </c>
      <c r="AC510">
        <v>430</v>
      </c>
      <c r="AD510" s="20">
        <f>Table5[[#This Row],[Total elapsed time]]-B509</f>
        <v>1</v>
      </c>
      <c r="AE510" s="20">
        <f>(Table5[[#This Row],[Motor power]]*1000)*Table5[[#This Row],[Acceleration delT 1 second ]]</f>
        <v>13132.460145720752</v>
      </c>
      <c r="AF510" s="20">
        <f>Table5[[#This Row],[Etotal]]/3600</f>
        <v>3.6479055960335423</v>
      </c>
      <c r="AG510" s="21">
        <f>Table5[[#This Row],[Average energy consumption]]/96</f>
        <v>3.7999016625349401E-2</v>
      </c>
      <c r="AH510" s="20"/>
      <c r="AI510" s="20"/>
    </row>
    <row r="511" spans="2:35">
      <c r="B511" s="14">
        <v>508</v>
      </c>
      <c r="C511" s="7">
        <v>42</v>
      </c>
      <c r="D511" s="9">
        <v>0.17</v>
      </c>
      <c r="E511">
        <v>1500</v>
      </c>
      <c r="F511">
        <v>80</v>
      </c>
      <c r="G511">
        <f t="shared" si="49"/>
        <v>1580</v>
      </c>
      <c r="H511">
        <v>9.81</v>
      </c>
      <c r="I511" s="10">
        <v>0</v>
      </c>
      <c r="J511" s="10">
        <v>0</v>
      </c>
      <c r="K511">
        <f t="shared" si="50"/>
        <v>268.60000000000002</v>
      </c>
      <c r="L511">
        <v>1.4999999999999999E-2</v>
      </c>
      <c r="M511">
        <f t="shared" si="51"/>
        <v>365.20543359083308</v>
      </c>
      <c r="N511">
        <v>1.204</v>
      </c>
      <c r="O511">
        <v>1.52</v>
      </c>
      <c r="P511">
        <v>2.52</v>
      </c>
      <c r="Q511">
        <f t="shared" si="52"/>
        <v>11.666666666666668</v>
      </c>
      <c r="R511">
        <f t="shared" si="53"/>
        <v>313.85872000000006</v>
      </c>
      <c r="S511">
        <f t="shared" si="54"/>
        <v>947.66415359083317</v>
      </c>
      <c r="T511" s="11">
        <f t="shared" si="55"/>
        <v>11.056081791893055</v>
      </c>
      <c r="U511">
        <v>0.26834999999999998</v>
      </c>
      <c r="V511">
        <f>Table5[[#This Row],[Total force ]]*Table5[[#This Row],[Tyre radius]]</f>
        <v>254.30567561610005</v>
      </c>
      <c r="W511">
        <v>8</v>
      </c>
      <c r="X511">
        <v>0.92</v>
      </c>
      <c r="Y511">
        <f>Table5[[#This Row],[Wheel torque]]/Table5[[#This Row],[Final drive ratio ]]/Table5[[#This Row],[Overall efficiency of enery conversion ]]</f>
        <v>34.552401578274463</v>
      </c>
      <c r="Z511">
        <f>(Table5[[#This Row],[Vehicle speed in m/s]]*60)/(2*3.14*Table5[[#This Row],[Tyre radius]])</f>
        <v>415.37159736488263</v>
      </c>
      <c r="AA511">
        <f>Table5[[#This Row],[Wheel speed]]*Table5[[#This Row],[Final drive ratio ]]</f>
        <v>3322.9727789190611</v>
      </c>
      <c r="AB511" s="11">
        <f>(2*3.14*Table5[[#This Row],[Motor speed]]*Table5[[#This Row],[Motor torque]])/(60*1000)/Table5[[#This Row],[Overall efficiency of enery conversion ]]</f>
        <v>13.062478487586311</v>
      </c>
      <c r="AC511">
        <v>430</v>
      </c>
      <c r="AD511" s="20">
        <f>Table5[[#This Row],[Total elapsed time]]-B510</f>
        <v>1</v>
      </c>
      <c r="AE511" s="20">
        <f>(Table5[[#This Row],[Motor power]]*1000)*Table5[[#This Row],[Acceleration delT 1 second ]]</f>
        <v>13062.478487586312</v>
      </c>
      <c r="AF511" s="20">
        <f>Table5[[#This Row],[Etotal]]/3600</f>
        <v>3.6284662465517532</v>
      </c>
      <c r="AG511" s="21">
        <f>Table5[[#This Row],[Average energy consumption]]/96</f>
        <v>3.779652340158076E-2</v>
      </c>
      <c r="AH511" s="20"/>
      <c r="AI511" s="20"/>
    </row>
    <row r="512" spans="2:35">
      <c r="B512" s="14">
        <v>509</v>
      </c>
      <c r="C512" s="7">
        <v>42.5</v>
      </c>
      <c r="D512" s="9">
        <v>0.17</v>
      </c>
      <c r="E512">
        <v>1500</v>
      </c>
      <c r="F512">
        <v>80</v>
      </c>
      <c r="G512">
        <f t="shared" si="49"/>
        <v>1580</v>
      </c>
      <c r="H512">
        <v>9.81</v>
      </c>
      <c r="I512" s="10">
        <v>0</v>
      </c>
      <c r="J512" s="10">
        <v>0</v>
      </c>
      <c r="K512">
        <f t="shared" si="50"/>
        <v>268.60000000000002</v>
      </c>
      <c r="L512">
        <v>1.4999999999999999E-2</v>
      </c>
      <c r="M512">
        <f t="shared" si="51"/>
        <v>365.20543359083308</v>
      </c>
      <c r="N512">
        <v>1.204</v>
      </c>
      <c r="O512">
        <v>1.52</v>
      </c>
      <c r="P512">
        <v>2.52</v>
      </c>
      <c r="Q512">
        <f t="shared" si="52"/>
        <v>11.805555555555555</v>
      </c>
      <c r="R512">
        <f t="shared" si="53"/>
        <v>321.37602777777778</v>
      </c>
      <c r="S512">
        <f t="shared" si="54"/>
        <v>955.18146136861094</v>
      </c>
      <c r="T512" s="11">
        <f t="shared" si="55"/>
        <v>11.276447807823878</v>
      </c>
      <c r="U512">
        <v>0.26834999999999998</v>
      </c>
      <c r="V512">
        <f>Table5[[#This Row],[Total force ]]*Table5[[#This Row],[Tyre radius]]</f>
        <v>256.32294515826675</v>
      </c>
      <c r="W512">
        <v>8</v>
      </c>
      <c r="X512">
        <v>0.92</v>
      </c>
      <c r="Y512">
        <f>Table5[[#This Row],[Wheel torque]]/Table5[[#This Row],[Final drive ratio ]]/Table5[[#This Row],[Overall efficiency of enery conversion ]]</f>
        <v>34.826487113894935</v>
      </c>
      <c r="Z512">
        <f>(Table5[[#This Row],[Vehicle speed in m/s]]*60)/(2*3.14*Table5[[#This Row],[Tyre radius]])</f>
        <v>420.31649733351213</v>
      </c>
      <c r="AA512">
        <f>Table5[[#This Row],[Wheel speed]]*Table5[[#This Row],[Final drive ratio ]]</f>
        <v>3362.5319786680971</v>
      </c>
      <c r="AB512" s="11">
        <f>(2*3.14*Table5[[#This Row],[Motor speed]]*Table5[[#This Row],[Motor torque]])/(60*1000)/Table5[[#This Row],[Overall efficiency of enery conversion ]]</f>
        <v>13.322835311701178</v>
      </c>
      <c r="AC512">
        <v>430</v>
      </c>
      <c r="AD512" s="20">
        <f>Table5[[#This Row],[Total elapsed time]]-B511</f>
        <v>1</v>
      </c>
      <c r="AE512" s="20">
        <f>(Table5[[#This Row],[Motor power]]*1000)*Table5[[#This Row],[Acceleration delT 1 second ]]</f>
        <v>13322.835311701177</v>
      </c>
      <c r="AF512" s="20">
        <f>Table5[[#This Row],[Etotal]]/3600</f>
        <v>3.7007875865836604</v>
      </c>
      <c r="AG512" s="21">
        <f>Table5[[#This Row],[Average energy consumption]]/96</f>
        <v>3.8549870693579798E-2</v>
      </c>
      <c r="AH512" s="20"/>
      <c r="AI512" s="20"/>
    </row>
    <row r="513" spans="2:35">
      <c r="B513" s="14">
        <v>510</v>
      </c>
      <c r="C513" s="7">
        <v>43.2</v>
      </c>
      <c r="D513" s="9">
        <v>0.22</v>
      </c>
      <c r="E513">
        <v>1500</v>
      </c>
      <c r="F513">
        <v>80</v>
      </c>
      <c r="G513">
        <f t="shared" si="49"/>
        <v>1580</v>
      </c>
      <c r="H513">
        <v>9.81</v>
      </c>
      <c r="I513" s="10">
        <v>0</v>
      </c>
      <c r="J513" s="10">
        <v>0</v>
      </c>
      <c r="K513">
        <f t="shared" si="50"/>
        <v>347.6</v>
      </c>
      <c r="L513">
        <v>1.4999999999999999E-2</v>
      </c>
      <c r="M513">
        <f t="shared" si="51"/>
        <v>365.20543359083308</v>
      </c>
      <c r="N513">
        <v>1.204</v>
      </c>
      <c r="O513">
        <v>1.52</v>
      </c>
      <c r="P513">
        <v>2.52</v>
      </c>
      <c r="Q513">
        <f t="shared" si="52"/>
        <v>12.000000000000002</v>
      </c>
      <c r="R513">
        <f t="shared" si="53"/>
        <v>332.04971520000009</v>
      </c>
      <c r="S513">
        <f t="shared" si="54"/>
        <v>1044.855148790833</v>
      </c>
      <c r="T513" s="11">
        <f t="shared" si="55"/>
        <v>12.538261785489999</v>
      </c>
      <c r="U513">
        <v>0.26834999999999998</v>
      </c>
      <c r="V513">
        <f>Table5[[#This Row],[Total force ]]*Table5[[#This Row],[Tyre radius]]</f>
        <v>280.38687917802002</v>
      </c>
      <c r="W513">
        <v>8</v>
      </c>
      <c r="X513">
        <v>0.92</v>
      </c>
      <c r="Y513">
        <f>Table5[[#This Row],[Wheel torque]]/Table5[[#This Row],[Final drive ratio ]]/Table5[[#This Row],[Overall efficiency of enery conversion ]]</f>
        <v>38.096043366578805</v>
      </c>
      <c r="Z513">
        <f>(Table5[[#This Row],[Vehicle speed in m/s]]*60)/(2*3.14*Table5[[#This Row],[Tyre radius]])</f>
        <v>427.23935728959356</v>
      </c>
      <c r="AA513">
        <f>Table5[[#This Row],[Wheel speed]]*Table5[[#This Row],[Final drive ratio ]]</f>
        <v>3417.9148583167485</v>
      </c>
      <c r="AB513" s="11">
        <f>(2*3.14*Table5[[#This Row],[Motor speed]]*Table5[[#This Row],[Motor torque]])/(60*1000)/Table5[[#This Row],[Overall efficiency of enery conversion ]]</f>
        <v>14.81363632501181</v>
      </c>
      <c r="AC513">
        <v>430</v>
      </c>
      <c r="AD513" s="20">
        <f>Table5[[#This Row],[Total elapsed time]]-B512</f>
        <v>1</v>
      </c>
      <c r="AE513" s="20">
        <f>(Table5[[#This Row],[Motor power]]*1000)*Table5[[#This Row],[Acceleration delT 1 second ]]</f>
        <v>14813.63632501181</v>
      </c>
      <c r="AF513" s="20">
        <f>Table5[[#This Row],[Etotal]]/3600</f>
        <v>4.1148989791699471</v>
      </c>
      <c r="AG513" s="21">
        <f>Table5[[#This Row],[Average energy consumption]]/96</f>
        <v>4.2863531033020284E-2</v>
      </c>
      <c r="AH513" s="20"/>
      <c r="AI513" s="20"/>
    </row>
    <row r="514" spans="2:35">
      <c r="B514" s="14">
        <v>511</v>
      </c>
      <c r="C514" s="7">
        <v>44.1</v>
      </c>
      <c r="D514" s="9">
        <v>0.22</v>
      </c>
      <c r="E514">
        <v>1500</v>
      </c>
      <c r="F514">
        <v>80</v>
      </c>
      <c r="G514">
        <f t="shared" si="49"/>
        <v>1580</v>
      </c>
      <c r="H514">
        <v>9.81</v>
      </c>
      <c r="I514" s="10">
        <v>0</v>
      </c>
      <c r="J514" s="10">
        <v>0</v>
      </c>
      <c r="K514">
        <f t="shared" si="50"/>
        <v>347.6</v>
      </c>
      <c r="L514">
        <v>1.4999999999999999E-2</v>
      </c>
      <c r="M514">
        <f t="shared" si="51"/>
        <v>365.20543359083308</v>
      </c>
      <c r="N514">
        <v>1.204</v>
      </c>
      <c r="O514">
        <v>1.52</v>
      </c>
      <c r="P514">
        <v>2.52</v>
      </c>
      <c r="Q514">
        <f t="shared" si="52"/>
        <v>12.250000000000002</v>
      </c>
      <c r="R514">
        <f t="shared" si="53"/>
        <v>346.02923880000014</v>
      </c>
      <c r="S514">
        <f t="shared" si="54"/>
        <v>1058.8346723908332</v>
      </c>
      <c r="T514" s="11">
        <f t="shared" si="55"/>
        <v>12.970724736787711</v>
      </c>
      <c r="U514">
        <v>0.26834999999999998</v>
      </c>
      <c r="V514">
        <f>Table5[[#This Row],[Total force ]]*Table5[[#This Row],[Tyre radius]]</f>
        <v>284.13828433608006</v>
      </c>
      <c r="W514">
        <v>8</v>
      </c>
      <c r="X514">
        <v>0.92</v>
      </c>
      <c r="Y514">
        <f>Table5[[#This Row],[Wheel torque]]/Table5[[#This Row],[Final drive ratio ]]/Table5[[#This Row],[Overall efficiency of enery conversion ]]</f>
        <v>38.605745154358701</v>
      </c>
      <c r="Z514">
        <f>(Table5[[#This Row],[Vehicle speed in m/s]]*60)/(2*3.14*Table5[[#This Row],[Tyre radius]])</f>
        <v>436.14017723312679</v>
      </c>
      <c r="AA514">
        <f>Table5[[#This Row],[Wheel speed]]*Table5[[#This Row],[Final drive ratio ]]</f>
        <v>3489.1214178650143</v>
      </c>
      <c r="AB514" s="11">
        <f>(2*3.14*Table5[[#This Row],[Motor speed]]*Table5[[#This Row],[Motor torque]])/(60*1000)/Table5[[#This Row],[Overall efficiency of enery conversion ]]</f>
        <v>15.324580265580938</v>
      </c>
      <c r="AC514">
        <v>430</v>
      </c>
      <c r="AD514" s="20">
        <f>Table5[[#This Row],[Total elapsed time]]-B513</f>
        <v>1</v>
      </c>
      <c r="AE514" s="20">
        <f>(Table5[[#This Row],[Motor power]]*1000)*Table5[[#This Row],[Acceleration delT 1 second ]]</f>
        <v>15324.580265580938</v>
      </c>
      <c r="AF514" s="20">
        <f>Table5[[#This Row],[Etotal]]/3600</f>
        <v>4.2568278515502609</v>
      </c>
      <c r="AG514" s="21">
        <f>Table5[[#This Row],[Average energy consumption]]/96</f>
        <v>4.4341956786981884E-2</v>
      </c>
      <c r="AH514" s="20"/>
      <c r="AI514" s="20"/>
    </row>
    <row r="515" spans="2:35">
      <c r="B515" s="14">
        <v>512</v>
      </c>
      <c r="C515" s="7">
        <v>44.8</v>
      </c>
      <c r="D515" s="9">
        <v>0.17</v>
      </c>
      <c r="E515">
        <v>1500</v>
      </c>
      <c r="F515">
        <v>80</v>
      </c>
      <c r="G515">
        <f t="shared" si="49"/>
        <v>1580</v>
      </c>
      <c r="H515">
        <v>9.81</v>
      </c>
      <c r="I515" s="10">
        <v>0</v>
      </c>
      <c r="J515" s="10">
        <v>0</v>
      </c>
      <c r="K515">
        <f t="shared" si="50"/>
        <v>268.60000000000002</v>
      </c>
      <c r="L515">
        <v>1.4999999999999999E-2</v>
      </c>
      <c r="M515">
        <f t="shared" si="51"/>
        <v>365.20543359083308</v>
      </c>
      <c r="N515">
        <v>1.204</v>
      </c>
      <c r="O515">
        <v>1.52</v>
      </c>
      <c r="P515">
        <v>2.52</v>
      </c>
      <c r="Q515">
        <f t="shared" si="52"/>
        <v>12.444444444444445</v>
      </c>
      <c r="R515">
        <f t="shared" si="53"/>
        <v>357.10147697777779</v>
      </c>
      <c r="S515">
        <f t="shared" si="54"/>
        <v>990.9069105686109</v>
      </c>
      <c r="T515" s="11">
        <f t="shared" si="55"/>
        <v>12.331285998187159</v>
      </c>
      <c r="U515">
        <v>0.26834999999999998</v>
      </c>
      <c r="V515">
        <f>Table5[[#This Row],[Total force ]]*Table5[[#This Row],[Tyre radius]]</f>
        <v>265.90986945108671</v>
      </c>
      <c r="W515">
        <v>8</v>
      </c>
      <c r="X515">
        <v>0.92</v>
      </c>
      <c r="Y515">
        <f>Table5[[#This Row],[Wheel torque]]/Table5[[#This Row],[Final drive ratio ]]/Table5[[#This Row],[Overall efficiency of enery conversion ]]</f>
        <v>36.129058349332432</v>
      </c>
      <c r="Z515">
        <f>(Table5[[#This Row],[Vehicle speed in m/s]]*60)/(2*3.14*Table5[[#This Row],[Tyre radius]])</f>
        <v>443.06303718920805</v>
      </c>
      <c r="AA515">
        <f>Table5[[#This Row],[Wheel speed]]*Table5[[#This Row],[Final drive ratio ]]</f>
        <v>3544.5042975136644</v>
      </c>
      <c r="AB515" s="11">
        <f>(2*3.14*Table5[[#This Row],[Motor speed]]*Table5[[#This Row],[Motor torque]])/(60*1000)/Table5[[#This Row],[Overall efficiency of enery conversion ]]</f>
        <v>14.569099714304295</v>
      </c>
      <c r="AC515">
        <v>430</v>
      </c>
      <c r="AD515" s="20">
        <f>Table5[[#This Row],[Total elapsed time]]-B514</f>
        <v>1</v>
      </c>
      <c r="AE515" s="20">
        <f>(Table5[[#This Row],[Motor power]]*1000)*Table5[[#This Row],[Acceleration delT 1 second ]]</f>
        <v>14569.099714304295</v>
      </c>
      <c r="AF515" s="20">
        <f>Table5[[#This Row],[Etotal]]/3600</f>
        <v>4.0469721428623044</v>
      </c>
      <c r="AG515" s="21">
        <f>Table5[[#This Row],[Average energy consumption]]/96</f>
        <v>4.215595982148234E-2</v>
      </c>
      <c r="AH515" s="20"/>
      <c r="AI515" s="20"/>
    </row>
    <row r="516" spans="2:35">
      <c r="B516" s="14">
        <v>513</v>
      </c>
      <c r="C516" s="7">
        <v>45.3</v>
      </c>
      <c r="D516" s="9">
        <v>0.1</v>
      </c>
      <c r="E516">
        <v>1500</v>
      </c>
      <c r="F516">
        <v>80</v>
      </c>
      <c r="G516">
        <f t="shared" ref="G516:G579" si="56">E516+F516</f>
        <v>1580</v>
      </c>
      <c r="H516">
        <v>9.81</v>
      </c>
      <c r="I516" s="10">
        <v>0</v>
      </c>
      <c r="J516" s="10">
        <v>0</v>
      </c>
      <c r="K516">
        <f t="shared" ref="K516:K579" si="57">G516*D516</f>
        <v>158</v>
      </c>
      <c r="L516">
        <v>1.4999999999999999E-2</v>
      </c>
      <c r="M516">
        <f t="shared" ref="M516:M579" si="58">G516*H516*L516*ACOS(I516)</f>
        <v>365.20543359083308</v>
      </c>
      <c r="N516">
        <v>1.204</v>
      </c>
      <c r="O516">
        <v>1.52</v>
      </c>
      <c r="P516">
        <v>2.52</v>
      </c>
      <c r="Q516">
        <f t="shared" ref="Q516:Q579" si="59">C516*(5/18)</f>
        <v>12.583333333333334</v>
      </c>
      <c r="R516">
        <f t="shared" ref="R516:R579" si="60">(Q516*P516*O516*N516*Q516)/2</f>
        <v>365.11697320000002</v>
      </c>
      <c r="S516">
        <f t="shared" ref="S516:S579" si="61">R516+M516+K516+J516</f>
        <v>888.32240679083316</v>
      </c>
      <c r="T516" s="11">
        <f t="shared" ref="T516:T579" si="62">(S516*Q516)/1000</f>
        <v>11.178056952117984</v>
      </c>
      <c r="U516">
        <v>0.26834999999999998</v>
      </c>
      <c r="V516">
        <f>Table5[[#This Row],[Total force ]]*Table5[[#This Row],[Tyre radius]]</f>
        <v>238.38131786232006</v>
      </c>
      <c r="W516">
        <v>8</v>
      </c>
      <c r="X516">
        <v>0.92</v>
      </c>
      <c r="Y516">
        <f>Table5[[#This Row],[Wheel torque]]/Table5[[#This Row],[Final drive ratio ]]/Table5[[#This Row],[Overall efficiency of enery conversion ]]</f>
        <v>32.388766013902178</v>
      </c>
      <c r="Z516">
        <f>(Table5[[#This Row],[Vehicle speed in m/s]]*60)/(2*3.14*Table5[[#This Row],[Tyre radius]])</f>
        <v>448.00793715783766</v>
      </c>
      <c r="AA516">
        <f>Table5[[#This Row],[Wheel speed]]*Table5[[#This Row],[Final drive ratio ]]</f>
        <v>3584.0634972627013</v>
      </c>
      <c r="AB516" s="11">
        <f>(2*3.14*Table5[[#This Row],[Motor speed]]*Table5[[#This Row],[Motor torque]])/(60*1000)/Table5[[#This Row],[Overall efficiency of enery conversion ]]</f>
        <v>13.206589026604419</v>
      </c>
      <c r="AC516">
        <v>430</v>
      </c>
      <c r="AD516" s="20">
        <f>Table5[[#This Row],[Total elapsed time]]-B515</f>
        <v>1</v>
      </c>
      <c r="AE516" s="20">
        <f>(Table5[[#This Row],[Motor power]]*1000)*Table5[[#This Row],[Acceleration delT 1 second ]]</f>
        <v>13206.589026604419</v>
      </c>
      <c r="AF516" s="20">
        <f>Table5[[#This Row],[Etotal]]/3600</f>
        <v>3.6684969518345607</v>
      </c>
      <c r="AG516" s="21">
        <f>Table5[[#This Row],[Average energy consumption]]/96</f>
        <v>3.8213509914943343E-2</v>
      </c>
      <c r="AH516" s="20"/>
      <c r="AI516" s="20"/>
    </row>
    <row r="517" spans="2:35">
      <c r="B517" s="14">
        <v>514</v>
      </c>
      <c r="C517" s="7">
        <v>45.5</v>
      </c>
      <c r="D517" s="9">
        <v>0.03</v>
      </c>
      <c r="E517">
        <v>1500</v>
      </c>
      <c r="F517">
        <v>80</v>
      </c>
      <c r="G517">
        <f t="shared" si="56"/>
        <v>1580</v>
      </c>
      <c r="H517">
        <v>9.81</v>
      </c>
      <c r="I517" s="10">
        <v>0</v>
      </c>
      <c r="J517" s="10">
        <v>0</v>
      </c>
      <c r="K517">
        <f t="shared" si="57"/>
        <v>47.4</v>
      </c>
      <c r="L517">
        <v>1.4999999999999999E-2</v>
      </c>
      <c r="M517">
        <f t="shared" si="58"/>
        <v>365.20543359083308</v>
      </c>
      <c r="N517">
        <v>1.204</v>
      </c>
      <c r="O517">
        <v>1.52</v>
      </c>
      <c r="P517">
        <v>2.52</v>
      </c>
      <c r="Q517">
        <f t="shared" si="59"/>
        <v>12.638888888888889</v>
      </c>
      <c r="R517">
        <f t="shared" si="60"/>
        <v>368.34808111111113</v>
      </c>
      <c r="S517">
        <f t="shared" si="61"/>
        <v>780.95351470194419</v>
      </c>
      <c r="T517" s="11">
        <f t="shared" si="62"/>
        <v>9.8703846997051272</v>
      </c>
      <c r="U517">
        <v>0.26834999999999998</v>
      </c>
      <c r="V517">
        <f>Table5[[#This Row],[Total force ]]*Table5[[#This Row],[Tyre radius]]</f>
        <v>209.56887567026669</v>
      </c>
      <c r="W517">
        <v>8</v>
      </c>
      <c r="X517">
        <v>0.92</v>
      </c>
      <c r="Y517">
        <f>Table5[[#This Row],[Wheel torque]]/Table5[[#This Row],[Final drive ratio ]]/Table5[[#This Row],[Overall efficiency of enery conversion ]]</f>
        <v>28.474032020416669</v>
      </c>
      <c r="Z517">
        <f>(Table5[[#This Row],[Vehicle speed in m/s]]*60)/(2*3.14*Table5[[#This Row],[Tyre radius]])</f>
        <v>449.98589714528947</v>
      </c>
      <c r="AA517">
        <f>Table5[[#This Row],[Wheel speed]]*Table5[[#This Row],[Final drive ratio ]]</f>
        <v>3599.8871771623158</v>
      </c>
      <c r="AB517" s="11">
        <f>(2*3.14*Table5[[#This Row],[Motor speed]]*Table5[[#This Row],[Motor torque]])/(60*1000)/Table5[[#This Row],[Overall efficiency of enery conversion ]]</f>
        <v>11.661607631976755</v>
      </c>
      <c r="AC517">
        <v>430</v>
      </c>
      <c r="AD517" s="20">
        <f>Table5[[#This Row],[Total elapsed time]]-B516</f>
        <v>1</v>
      </c>
      <c r="AE517" s="20">
        <f>(Table5[[#This Row],[Motor power]]*1000)*Table5[[#This Row],[Acceleration delT 1 second ]]</f>
        <v>11661.607631976756</v>
      </c>
      <c r="AF517" s="20">
        <f>Table5[[#This Row],[Etotal]]/3600</f>
        <v>3.2393354533268766</v>
      </c>
      <c r="AG517" s="21">
        <f>Table5[[#This Row],[Average energy consumption]]/96</f>
        <v>3.3743077638821631E-2</v>
      </c>
      <c r="AH517" s="20"/>
      <c r="AI517" s="20"/>
    </row>
    <row r="518" spans="2:35">
      <c r="B518" s="14">
        <v>515</v>
      </c>
      <c r="C518" s="7">
        <v>45.5</v>
      </c>
      <c r="D518" s="9">
        <v>-0.04</v>
      </c>
      <c r="E518">
        <v>1500</v>
      </c>
      <c r="F518">
        <v>80</v>
      </c>
      <c r="G518">
        <f t="shared" si="56"/>
        <v>1580</v>
      </c>
      <c r="H518">
        <v>9.81</v>
      </c>
      <c r="I518" s="10">
        <v>0</v>
      </c>
      <c r="J518" s="10">
        <v>0</v>
      </c>
      <c r="K518">
        <f t="shared" si="57"/>
        <v>-63.2</v>
      </c>
      <c r="L518">
        <v>1.4999999999999999E-2</v>
      </c>
      <c r="M518">
        <f t="shared" si="58"/>
        <v>365.20543359083308</v>
      </c>
      <c r="N518">
        <v>1.204</v>
      </c>
      <c r="O518">
        <v>1.52</v>
      </c>
      <c r="P518">
        <v>2.52</v>
      </c>
      <c r="Q518">
        <f t="shared" si="59"/>
        <v>12.638888888888889</v>
      </c>
      <c r="R518">
        <f t="shared" si="60"/>
        <v>368.34808111111113</v>
      </c>
      <c r="S518">
        <f t="shared" si="61"/>
        <v>670.35351470194416</v>
      </c>
      <c r="T518" s="11">
        <f t="shared" si="62"/>
        <v>8.4725235885940169</v>
      </c>
      <c r="U518">
        <v>0.26834999999999998</v>
      </c>
      <c r="V518">
        <f>Table5[[#This Row],[Total force ]]*Table5[[#This Row],[Tyre radius]]</f>
        <v>179.8893656702667</v>
      </c>
      <c r="W518">
        <v>8</v>
      </c>
      <c r="X518">
        <v>0.92</v>
      </c>
      <c r="Y518">
        <f>Table5[[#This Row],[Wheel torque]]/Table5[[#This Row],[Final drive ratio ]]/Table5[[#This Row],[Overall efficiency of enery conversion ]]</f>
        <v>24.441489900851451</v>
      </c>
      <c r="Z518">
        <f>(Table5[[#This Row],[Vehicle speed in m/s]]*60)/(2*3.14*Table5[[#This Row],[Tyre radius]])</f>
        <v>449.98589714528947</v>
      </c>
      <c r="AA518">
        <f>Table5[[#This Row],[Wheel speed]]*Table5[[#This Row],[Final drive ratio ]]</f>
        <v>3599.8871771623158</v>
      </c>
      <c r="AB518" s="11">
        <f>(2*3.14*Table5[[#This Row],[Motor speed]]*Table5[[#This Row],[Motor torque]])/(60*1000)/Table5[[#This Row],[Overall efficiency of enery conversion ]]</f>
        <v>10.010070402403139</v>
      </c>
      <c r="AC518">
        <v>430</v>
      </c>
      <c r="AD518" s="20">
        <f>Table5[[#This Row],[Total elapsed time]]-B517</f>
        <v>1</v>
      </c>
      <c r="AE518" s="20">
        <f>(Table5[[#This Row],[Motor power]]*1000)*Table5[[#This Row],[Acceleration delT 1 second ]]</f>
        <v>10010.070402403138</v>
      </c>
      <c r="AF518" s="20">
        <f>Table5[[#This Row],[Etotal]]/3600</f>
        <v>2.7805751117786497</v>
      </c>
      <c r="AG518" s="21">
        <f>Table5[[#This Row],[Average energy consumption]]/96</f>
        <v>2.8964324081027601E-2</v>
      </c>
      <c r="AH518" s="20"/>
      <c r="AI518" s="20"/>
    </row>
    <row r="519" spans="2:35">
      <c r="B519" s="14">
        <v>516</v>
      </c>
      <c r="C519" s="7">
        <v>45.2</v>
      </c>
      <c r="D519" s="9">
        <v>-0.11</v>
      </c>
      <c r="E519">
        <v>1500</v>
      </c>
      <c r="F519">
        <v>80</v>
      </c>
      <c r="G519">
        <f t="shared" si="56"/>
        <v>1580</v>
      </c>
      <c r="H519">
        <v>9.81</v>
      </c>
      <c r="I519" s="10">
        <v>0</v>
      </c>
      <c r="J519" s="10">
        <v>0</v>
      </c>
      <c r="K519">
        <f t="shared" si="57"/>
        <v>-173.8</v>
      </c>
      <c r="L519">
        <v>1.4999999999999999E-2</v>
      </c>
      <c r="M519">
        <f t="shared" si="58"/>
        <v>365.20543359083308</v>
      </c>
      <c r="N519">
        <v>1.204</v>
      </c>
      <c r="O519">
        <v>1.52</v>
      </c>
      <c r="P519">
        <v>2.52</v>
      </c>
      <c r="Q519">
        <f t="shared" si="59"/>
        <v>12.555555555555557</v>
      </c>
      <c r="R519">
        <f t="shared" si="60"/>
        <v>363.50675697777785</v>
      </c>
      <c r="S519">
        <f t="shared" si="61"/>
        <v>554.91219056861087</v>
      </c>
      <c r="T519" s="11">
        <f t="shared" si="62"/>
        <v>6.9672308371392262</v>
      </c>
      <c r="U519">
        <v>0.26834999999999998</v>
      </c>
      <c r="V519">
        <f>Table5[[#This Row],[Total force ]]*Table5[[#This Row],[Tyre radius]]</f>
        <v>148.91068633908671</v>
      </c>
      <c r="W519">
        <v>8</v>
      </c>
      <c r="X519">
        <v>0.92</v>
      </c>
      <c r="Y519">
        <f>Table5[[#This Row],[Wheel torque]]/Table5[[#This Row],[Final drive ratio ]]/Table5[[#This Row],[Overall efficiency of enery conversion ]]</f>
        <v>20.232430209115041</v>
      </c>
      <c r="Z519">
        <f>(Table5[[#This Row],[Vehicle speed in m/s]]*60)/(2*3.14*Table5[[#This Row],[Tyre radius]])</f>
        <v>447.01895716411184</v>
      </c>
      <c r="AA519">
        <f>Table5[[#This Row],[Wheel speed]]*Table5[[#This Row],[Final drive ratio ]]</f>
        <v>3576.1516573128947</v>
      </c>
      <c r="AB519" s="11">
        <f>(2*3.14*Table5[[#This Row],[Motor speed]]*Table5[[#This Row],[Motor torque]])/(60*1000)/Table5[[#This Row],[Overall efficiency of enery conversion ]]</f>
        <v>8.2316054314026772</v>
      </c>
      <c r="AC519">
        <v>430</v>
      </c>
      <c r="AD519" s="20">
        <f>Table5[[#This Row],[Total elapsed time]]-B518</f>
        <v>1</v>
      </c>
      <c r="AE519" s="20">
        <f>(Table5[[#This Row],[Motor power]]*1000)*Table5[[#This Row],[Acceleration delT 1 second ]]</f>
        <v>8231.6054314026769</v>
      </c>
      <c r="AF519" s="20">
        <f>Table5[[#This Row],[Etotal]]/3600</f>
        <v>2.2865570642785213</v>
      </c>
      <c r="AG519" s="21">
        <f>Table5[[#This Row],[Average energy consumption]]/96</f>
        <v>2.3818302752901265E-2</v>
      </c>
      <c r="AH519" s="20"/>
      <c r="AI519" s="20"/>
    </row>
    <row r="520" spans="2:35">
      <c r="B520" s="14">
        <v>517</v>
      </c>
      <c r="C520" s="7">
        <v>44.7</v>
      </c>
      <c r="D520" s="9">
        <v>-0.14000000000000001</v>
      </c>
      <c r="E520">
        <v>1500</v>
      </c>
      <c r="F520">
        <v>80</v>
      </c>
      <c r="G520">
        <f t="shared" si="56"/>
        <v>1580</v>
      </c>
      <c r="H520">
        <v>9.81</v>
      </c>
      <c r="I520" s="10">
        <v>0</v>
      </c>
      <c r="J520" s="10">
        <v>0</v>
      </c>
      <c r="K520">
        <f t="shared" si="57"/>
        <v>-221.20000000000002</v>
      </c>
      <c r="L520">
        <v>1.4999999999999999E-2</v>
      </c>
      <c r="M520">
        <f t="shared" si="58"/>
        <v>365.20543359083308</v>
      </c>
      <c r="N520">
        <v>1.204</v>
      </c>
      <c r="O520">
        <v>1.52</v>
      </c>
      <c r="P520">
        <v>2.52</v>
      </c>
      <c r="Q520">
        <f t="shared" si="59"/>
        <v>12.416666666666668</v>
      </c>
      <c r="R520">
        <f t="shared" si="60"/>
        <v>355.5090532000001</v>
      </c>
      <c r="S520">
        <f t="shared" si="61"/>
        <v>499.51448679083319</v>
      </c>
      <c r="T520" s="11">
        <f t="shared" si="62"/>
        <v>6.2023048776528462</v>
      </c>
      <c r="U520">
        <v>0.26834999999999998</v>
      </c>
      <c r="V520">
        <f>Table5[[#This Row],[Total force ]]*Table5[[#This Row],[Tyre radius]]</f>
        <v>134.04471253032008</v>
      </c>
      <c r="W520">
        <v>8</v>
      </c>
      <c r="X520">
        <v>0.92</v>
      </c>
      <c r="Y520">
        <f>Table5[[#This Row],[Wheel torque]]/Table5[[#This Row],[Final drive ratio ]]/Table5[[#This Row],[Overall efficiency of enery conversion ]]</f>
        <v>18.212596811184792</v>
      </c>
      <c r="Z520">
        <f>(Table5[[#This Row],[Vehicle speed in m/s]]*60)/(2*3.14*Table5[[#This Row],[Tyre radius]])</f>
        <v>442.07405719548223</v>
      </c>
      <c r="AA520">
        <f>Table5[[#This Row],[Wheel speed]]*Table5[[#This Row],[Final drive ratio ]]</f>
        <v>3536.5924575638578</v>
      </c>
      <c r="AB520" s="11">
        <f>(2*3.14*Table5[[#This Row],[Motor speed]]*Table5[[#This Row],[Motor torque]])/(60*1000)/Table5[[#This Row],[Overall efficiency of enery conversion ]]</f>
        <v>7.327864931064326</v>
      </c>
      <c r="AC520">
        <v>430</v>
      </c>
      <c r="AD520" s="20">
        <f>Table5[[#This Row],[Total elapsed time]]-B519</f>
        <v>1</v>
      </c>
      <c r="AE520" s="20">
        <f>(Table5[[#This Row],[Motor power]]*1000)*Table5[[#This Row],[Acceleration delT 1 second ]]</f>
        <v>7327.8649310643259</v>
      </c>
      <c r="AF520" s="20">
        <f>Table5[[#This Row],[Etotal]]/3600</f>
        <v>2.0355180364067573</v>
      </c>
      <c r="AG520" s="21">
        <f>Table5[[#This Row],[Average energy consumption]]/96</f>
        <v>2.1203312879237057E-2</v>
      </c>
      <c r="AH520" s="20"/>
      <c r="AI520" s="20"/>
    </row>
    <row r="521" spans="2:35">
      <c r="B521" s="14">
        <v>518</v>
      </c>
      <c r="C521" s="7">
        <v>44.2</v>
      </c>
      <c r="D521" s="9">
        <v>-0.15</v>
      </c>
      <c r="E521">
        <v>1500</v>
      </c>
      <c r="F521">
        <v>80</v>
      </c>
      <c r="G521">
        <f t="shared" si="56"/>
        <v>1580</v>
      </c>
      <c r="H521">
        <v>9.81</v>
      </c>
      <c r="I521" s="10">
        <v>0</v>
      </c>
      <c r="J521" s="10">
        <v>0</v>
      </c>
      <c r="K521">
        <f t="shared" si="57"/>
        <v>-237</v>
      </c>
      <c r="L521">
        <v>1.4999999999999999E-2</v>
      </c>
      <c r="M521">
        <f t="shared" si="58"/>
        <v>365.20543359083308</v>
      </c>
      <c r="N521">
        <v>1.204</v>
      </c>
      <c r="O521">
        <v>1.52</v>
      </c>
      <c r="P521">
        <v>2.52</v>
      </c>
      <c r="Q521">
        <f t="shared" si="59"/>
        <v>12.277777777777779</v>
      </c>
      <c r="R521">
        <f t="shared" si="60"/>
        <v>347.6003116444445</v>
      </c>
      <c r="S521">
        <f t="shared" si="61"/>
        <v>475.80574523527753</v>
      </c>
      <c r="T521" s="11">
        <f t="shared" si="62"/>
        <v>5.8418372053886864</v>
      </c>
      <c r="U521">
        <v>0.26834999999999998</v>
      </c>
      <c r="V521">
        <f>Table5[[#This Row],[Total force ]]*Table5[[#This Row],[Tyre radius]]</f>
        <v>127.68247173388671</v>
      </c>
      <c r="W521">
        <v>8</v>
      </c>
      <c r="X521">
        <v>0.92</v>
      </c>
      <c r="Y521">
        <f>Table5[[#This Row],[Wheel torque]]/Table5[[#This Row],[Final drive ratio ]]/Table5[[#This Row],[Overall efficiency of enery conversion ]]</f>
        <v>17.34816192036504</v>
      </c>
      <c r="Z521">
        <f>(Table5[[#This Row],[Vehicle speed in m/s]]*60)/(2*3.14*Table5[[#This Row],[Tyre radius]])</f>
        <v>437.12915722685267</v>
      </c>
      <c r="AA521">
        <f>Table5[[#This Row],[Wheel speed]]*Table5[[#This Row],[Final drive ratio ]]</f>
        <v>3497.0332578148214</v>
      </c>
      <c r="AB521" s="11">
        <f>(2*3.14*Table5[[#This Row],[Motor speed]]*Table5[[#This Row],[Motor torque]])/(60*1000)/Table5[[#This Row],[Overall efficiency of enery conversion ]]</f>
        <v>6.9019815753647036</v>
      </c>
      <c r="AC521">
        <v>430</v>
      </c>
      <c r="AD521" s="20">
        <f>Table5[[#This Row],[Total elapsed time]]-B520</f>
        <v>1</v>
      </c>
      <c r="AE521" s="20">
        <f>(Table5[[#This Row],[Motor power]]*1000)*Table5[[#This Row],[Acceleration delT 1 second ]]</f>
        <v>6901.9815753647035</v>
      </c>
      <c r="AF521" s="20">
        <f>Table5[[#This Row],[Etotal]]/3600</f>
        <v>1.9172171042679731</v>
      </c>
      <c r="AG521" s="21">
        <f>Table5[[#This Row],[Average energy consumption]]/96</f>
        <v>1.9971011502791385E-2</v>
      </c>
      <c r="AH521" s="20"/>
      <c r="AI521" s="20"/>
    </row>
    <row r="522" spans="2:35">
      <c r="B522" s="14">
        <v>519</v>
      </c>
      <c r="C522" s="7">
        <v>43.6</v>
      </c>
      <c r="D522" s="9">
        <v>-0.15</v>
      </c>
      <c r="E522">
        <v>1500</v>
      </c>
      <c r="F522">
        <v>80</v>
      </c>
      <c r="G522">
        <f t="shared" si="56"/>
        <v>1580</v>
      </c>
      <c r="H522">
        <v>9.81</v>
      </c>
      <c r="I522" s="10">
        <v>0</v>
      </c>
      <c r="J522" s="10">
        <v>0</v>
      </c>
      <c r="K522">
        <f t="shared" si="57"/>
        <v>-237</v>
      </c>
      <c r="L522">
        <v>1.4999999999999999E-2</v>
      </c>
      <c r="M522">
        <f t="shared" si="58"/>
        <v>365.20543359083308</v>
      </c>
      <c r="N522">
        <v>1.204</v>
      </c>
      <c r="O522">
        <v>1.52</v>
      </c>
      <c r="P522">
        <v>2.52</v>
      </c>
      <c r="Q522">
        <f t="shared" si="59"/>
        <v>12.111111111111112</v>
      </c>
      <c r="R522">
        <f t="shared" si="60"/>
        <v>338.22725191111118</v>
      </c>
      <c r="S522">
        <f t="shared" si="61"/>
        <v>466.43268550194421</v>
      </c>
      <c r="T522" s="11">
        <f t="shared" si="62"/>
        <v>5.6490180799679921</v>
      </c>
      <c r="U522">
        <v>0.26834999999999998</v>
      </c>
      <c r="V522">
        <f>Table5[[#This Row],[Total force ]]*Table5[[#This Row],[Tyre radius]]</f>
        <v>125.16721115444672</v>
      </c>
      <c r="W522">
        <v>8</v>
      </c>
      <c r="X522">
        <v>0.92</v>
      </c>
      <c r="Y522">
        <f>Table5[[#This Row],[Wheel torque]]/Table5[[#This Row],[Final drive ratio ]]/Table5[[#This Row],[Overall efficiency of enery conversion ]]</f>
        <v>17.006414559028087</v>
      </c>
      <c r="Z522">
        <f>(Table5[[#This Row],[Vehicle speed in m/s]]*60)/(2*3.14*Table5[[#This Row],[Tyre radius]])</f>
        <v>431.19527726449718</v>
      </c>
      <c r="AA522">
        <f>Table5[[#This Row],[Wheel speed]]*Table5[[#This Row],[Final drive ratio ]]</f>
        <v>3449.5622181159774</v>
      </c>
      <c r="AB522" s="11">
        <f>(2*3.14*Table5[[#This Row],[Motor speed]]*Table5[[#This Row],[Motor torque]])/(60*1000)/Table5[[#This Row],[Overall efficiency of enery conversion ]]</f>
        <v>6.6741706993950736</v>
      </c>
      <c r="AC522">
        <v>430</v>
      </c>
      <c r="AD522" s="20">
        <f>Table5[[#This Row],[Total elapsed time]]-B521</f>
        <v>1</v>
      </c>
      <c r="AE522" s="20">
        <f>(Table5[[#This Row],[Motor power]]*1000)*Table5[[#This Row],[Acceleration delT 1 second ]]</f>
        <v>6674.1706993950738</v>
      </c>
      <c r="AF522" s="20">
        <f>Table5[[#This Row],[Etotal]]/3600</f>
        <v>1.8539363053875204</v>
      </c>
      <c r="AG522" s="21">
        <f>Table5[[#This Row],[Average energy consumption]]/96</f>
        <v>1.9311836514453336E-2</v>
      </c>
      <c r="AH522" s="20"/>
      <c r="AI522" s="20"/>
    </row>
    <row r="523" spans="2:35">
      <c r="B523" s="14">
        <v>520</v>
      </c>
      <c r="C523" s="7">
        <v>43.1</v>
      </c>
      <c r="D523" s="9">
        <v>-0.11</v>
      </c>
      <c r="E523">
        <v>1500</v>
      </c>
      <c r="F523">
        <v>80</v>
      </c>
      <c r="G523">
        <f t="shared" si="56"/>
        <v>1580</v>
      </c>
      <c r="H523">
        <v>9.81</v>
      </c>
      <c r="I523" s="10">
        <v>0</v>
      </c>
      <c r="J523" s="10">
        <v>0</v>
      </c>
      <c r="K523">
        <f t="shared" si="57"/>
        <v>-173.8</v>
      </c>
      <c r="L523">
        <v>1.4999999999999999E-2</v>
      </c>
      <c r="M523">
        <f t="shared" si="58"/>
        <v>365.20543359083308</v>
      </c>
      <c r="N523">
        <v>1.204</v>
      </c>
      <c r="O523">
        <v>1.52</v>
      </c>
      <c r="P523">
        <v>2.52</v>
      </c>
      <c r="Q523">
        <f t="shared" si="59"/>
        <v>11.972222222222223</v>
      </c>
      <c r="R523">
        <f t="shared" si="60"/>
        <v>330.51422724444444</v>
      </c>
      <c r="S523">
        <f t="shared" si="61"/>
        <v>521.91966083527745</v>
      </c>
      <c r="T523" s="11">
        <f t="shared" si="62"/>
        <v>6.2485381616667945</v>
      </c>
      <c r="U523">
        <v>0.26834999999999998</v>
      </c>
      <c r="V523">
        <f>Table5[[#This Row],[Total force ]]*Table5[[#This Row],[Tyre radius]]</f>
        <v>140.0571409851467</v>
      </c>
      <c r="W523">
        <v>8</v>
      </c>
      <c r="X523">
        <v>0.92</v>
      </c>
      <c r="Y523">
        <f>Table5[[#This Row],[Wheel torque]]/Table5[[#This Row],[Final drive ratio ]]/Table5[[#This Row],[Overall efficiency of enery conversion ]]</f>
        <v>19.029502851242757</v>
      </c>
      <c r="Z523">
        <f>(Table5[[#This Row],[Vehicle speed in m/s]]*60)/(2*3.14*Table5[[#This Row],[Tyre radius]])</f>
        <v>426.25037729586762</v>
      </c>
      <c r="AA523">
        <f>Table5[[#This Row],[Wheel speed]]*Table5[[#This Row],[Final drive ratio ]]</f>
        <v>3410.003018366941</v>
      </c>
      <c r="AB523" s="11">
        <f>(2*3.14*Table5[[#This Row],[Motor speed]]*Table5[[#This Row],[Motor torque]])/(60*1000)/Table5[[#This Row],[Overall efficiency of enery conversion ]]</f>
        <v>7.3824883762603903</v>
      </c>
      <c r="AC523">
        <v>430</v>
      </c>
      <c r="AD523" s="20">
        <f>Table5[[#This Row],[Total elapsed time]]-B522</f>
        <v>1</v>
      </c>
      <c r="AE523" s="20">
        <f>(Table5[[#This Row],[Motor power]]*1000)*Table5[[#This Row],[Acceleration delT 1 second ]]</f>
        <v>7382.4883762603904</v>
      </c>
      <c r="AF523" s="20">
        <f>Table5[[#This Row],[Etotal]]/3600</f>
        <v>2.0506912156278863</v>
      </c>
      <c r="AG523" s="21">
        <f>Table5[[#This Row],[Average energy consumption]]/96</f>
        <v>2.1361366829457148E-2</v>
      </c>
      <c r="AH523" s="20"/>
      <c r="AI523" s="20"/>
    </row>
    <row r="524" spans="2:35">
      <c r="B524" s="14">
        <v>521</v>
      </c>
      <c r="C524" s="7">
        <v>42.8</v>
      </c>
      <c r="D524" s="9">
        <v>-0.06</v>
      </c>
      <c r="E524">
        <v>1500</v>
      </c>
      <c r="F524">
        <v>80</v>
      </c>
      <c r="G524">
        <f t="shared" si="56"/>
        <v>1580</v>
      </c>
      <c r="H524">
        <v>9.81</v>
      </c>
      <c r="I524" s="10">
        <v>0</v>
      </c>
      <c r="J524" s="10">
        <v>0</v>
      </c>
      <c r="K524">
        <f t="shared" si="57"/>
        <v>-94.8</v>
      </c>
      <c r="L524">
        <v>1.4999999999999999E-2</v>
      </c>
      <c r="M524">
        <f t="shared" si="58"/>
        <v>365.20543359083308</v>
      </c>
      <c r="N524">
        <v>1.204</v>
      </c>
      <c r="O524">
        <v>1.52</v>
      </c>
      <c r="P524">
        <v>2.52</v>
      </c>
      <c r="Q524">
        <f t="shared" si="59"/>
        <v>11.888888888888889</v>
      </c>
      <c r="R524">
        <f t="shared" si="60"/>
        <v>325.92911431111111</v>
      </c>
      <c r="S524">
        <f t="shared" si="61"/>
        <v>596.33454790194423</v>
      </c>
      <c r="T524" s="11">
        <f t="shared" si="62"/>
        <v>7.0897551806120038</v>
      </c>
      <c r="U524">
        <v>0.26834999999999998</v>
      </c>
      <c r="V524">
        <f>Table5[[#This Row],[Total force ]]*Table5[[#This Row],[Tyre radius]]</f>
        <v>160.02637592948673</v>
      </c>
      <c r="W524">
        <v>8</v>
      </c>
      <c r="X524">
        <v>0.92</v>
      </c>
      <c r="Y524">
        <f>Table5[[#This Row],[Wheel torque]]/Table5[[#This Row],[Final drive ratio ]]/Table5[[#This Row],[Overall efficiency of enery conversion ]]</f>
        <v>21.742714120854174</v>
      </c>
      <c r="Z524">
        <f>(Table5[[#This Row],[Vehicle speed in m/s]]*60)/(2*3.14*Table5[[#This Row],[Tyre radius]])</f>
        <v>423.28343731468988</v>
      </c>
      <c r="AA524">
        <f>Table5[[#This Row],[Wheel speed]]*Table5[[#This Row],[Final drive ratio ]]</f>
        <v>3386.267498517519</v>
      </c>
      <c r="AB524" s="11">
        <f>(2*3.14*Table5[[#This Row],[Motor speed]]*Table5[[#This Row],[Motor torque]])/(60*1000)/Table5[[#This Row],[Overall efficiency of enery conversion ]]</f>
        <v>8.376364816413048</v>
      </c>
      <c r="AC524">
        <v>430</v>
      </c>
      <c r="AD524" s="20">
        <f>Table5[[#This Row],[Total elapsed time]]-B523</f>
        <v>1</v>
      </c>
      <c r="AE524" s="20">
        <f>(Table5[[#This Row],[Motor power]]*1000)*Table5[[#This Row],[Acceleration delT 1 second ]]</f>
        <v>8376.3648164130482</v>
      </c>
      <c r="AF524" s="20">
        <f>Table5[[#This Row],[Etotal]]/3600</f>
        <v>2.3267680045591801</v>
      </c>
      <c r="AG524" s="21">
        <f>Table5[[#This Row],[Average energy consumption]]/96</f>
        <v>2.4237166714158126E-2</v>
      </c>
      <c r="AH524" s="20"/>
      <c r="AI524" s="20"/>
    </row>
    <row r="525" spans="2:35">
      <c r="B525" s="14">
        <v>522</v>
      </c>
      <c r="C525" s="7">
        <v>42.7</v>
      </c>
      <c r="D525" s="9">
        <v>0</v>
      </c>
      <c r="E525">
        <v>1500</v>
      </c>
      <c r="F525">
        <v>80</v>
      </c>
      <c r="G525">
        <f t="shared" si="56"/>
        <v>1580</v>
      </c>
      <c r="H525">
        <v>9.81</v>
      </c>
      <c r="I525" s="10">
        <v>0</v>
      </c>
      <c r="J525" s="10">
        <v>0</v>
      </c>
      <c r="K525">
        <f t="shared" si="57"/>
        <v>0</v>
      </c>
      <c r="L525">
        <v>1.4999999999999999E-2</v>
      </c>
      <c r="M525">
        <f t="shared" si="58"/>
        <v>365.20543359083308</v>
      </c>
      <c r="N525">
        <v>1.204</v>
      </c>
      <c r="O525">
        <v>1.52</v>
      </c>
      <c r="P525">
        <v>2.52</v>
      </c>
      <c r="Q525">
        <f t="shared" si="59"/>
        <v>11.861111111111112</v>
      </c>
      <c r="R525">
        <f t="shared" si="60"/>
        <v>324.40786031111122</v>
      </c>
      <c r="S525">
        <f t="shared" si="61"/>
        <v>689.6132939019443</v>
      </c>
      <c r="T525" s="11">
        <f t="shared" si="62"/>
        <v>8.1795799026702838</v>
      </c>
      <c r="U525">
        <v>0.26834999999999998</v>
      </c>
      <c r="V525">
        <f>Table5[[#This Row],[Total force ]]*Table5[[#This Row],[Tyre radius]]</f>
        <v>185.05772741858675</v>
      </c>
      <c r="W525">
        <v>8</v>
      </c>
      <c r="X525">
        <v>0.92</v>
      </c>
      <c r="Y525">
        <f>Table5[[#This Row],[Wheel torque]]/Table5[[#This Row],[Final drive ratio ]]/Table5[[#This Row],[Overall efficiency of enery conversion ]]</f>
        <v>25.143712964481896</v>
      </c>
      <c r="Z525">
        <f>(Table5[[#This Row],[Vehicle speed in m/s]]*60)/(2*3.14*Table5[[#This Row],[Tyre radius]])</f>
        <v>422.294457320964</v>
      </c>
      <c r="AA525">
        <f>Table5[[#This Row],[Wheel speed]]*Table5[[#This Row],[Final drive ratio ]]</f>
        <v>3378.355658567712</v>
      </c>
      <c r="AB525" s="11">
        <f>(2*3.14*Table5[[#This Row],[Motor speed]]*Table5[[#This Row],[Motor torque]])/(60*1000)/Table5[[#This Row],[Overall efficiency of enery conversion ]]</f>
        <v>9.6639649133628129</v>
      </c>
      <c r="AC525">
        <v>430</v>
      </c>
      <c r="AD525" s="20">
        <f>Table5[[#This Row],[Total elapsed time]]-B524</f>
        <v>1</v>
      </c>
      <c r="AE525" s="20">
        <f>(Table5[[#This Row],[Motor power]]*1000)*Table5[[#This Row],[Acceleration delT 1 second ]]</f>
        <v>9663.9649133628136</v>
      </c>
      <c r="AF525" s="20">
        <f>Table5[[#This Row],[Etotal]]/3600</f>
        <v>2.6844346981563372</v>
      </c>
      <c r="AG525" s="21">
        <f>Table5[[#This Row],[Average energy consumption]]/96</f>
        <v>2.7962861439128513E-2</v>
      </c>
      <c r="AH525" s="20"/>
      <c r="AI525" s="20"/>
    </row>
    <row r="526" spans="2:35">
      <c r="B526" s="14">
        <v>523</v>
      </c>
      <c r="C526" s="7">
        <v>42.8</v>
      </c>
      <c r="D526" s="9">
        <v>0.08</v>
      </c>
      <c r="E526">
        <v>1500</v>
      </c>
      <c r="F526">
        <v>80</v>
      </c>
      <c r="G526">
        <f t="shared" si="56"/>
        <v>1580</v>
      </c>
      <c r="H526">
        <v>9.81</v>
      </c>
      <c r="I526" s="10">
        <v>0</v>
      </c>
      <c r="J526" s="10">
        <v>0</v>
      </c>
      <c r="K526">
        <f t="shared" si="57"/>
        <v>126.4</v>
      </c>
      <c r="L526">
        <v>1.4999999999999999E-2</v>
      </c>
      <c r="M526">
        <f t="shared" si="58"/>
        <v>365.20543359083308</v>
      </c>
      <c r="N526">
        <v>1.204</v>
      </c>
      <c r="O526">
        <v>1.52</v>
      </c>
      <c r="P526">
        <v>2.52</v>
      </c>
      <c r="Q526">
        <f t="shared" si="59"/>
        <v>11.888888888888889</v>
      </c>
      <c r="R526">
        <f t="shared" si="60"/>
        <v>325.92911431111111</v>
      </c>
      <c r="S526">
        <f t="shared" si="61"/>
        <v>817.53454790194417</v>
      </c>
      <c r="T526" s="11">
        <f t="shared" si="62"/>
        <v>9.7195774028342257</v>
      </c>
      <c r="U526">
        <v>0.26834999999999998</v>
      </c>
      <c r="V526">
        <f>Table5[[#This Row],[Total force ]]*Table5[[#This Row],[Tyre radius]]</f>
        <v>219.38539592948669</v>
      </c>
      <c r="W526">
        <v>8</v>
      </c>
      <c r="X526">
        <v>0.92</v>
      </c>
      <c r="Y526">
        <f>Table5[[#This Row],[Wheel torque]]/Table5[[#This Row],[Final drive ratio ]]/Table5[[#This Row],[Overall efficiency of enery conversion ]]</f>
        <v>29.807798359984602</v>
      </c>
      <c r="Z526">
        <f>(Table5[[#This Row],[Vehicle speed in m/s]]*60)/(2*3.14*Table5[[#This Row],[Tyre radius]])</f>
        <v>423.28343731468988</v>
      </c>
      <c r="AA526">
        <f>Table5[[#This Row],[Wheel speed]]*Table5[[#This Row],[Final drive ratio ]]</f>
        <v>3386.267498517519</v>
      </c>
      <c r="AB526" s="11">
        <f>(2*3.14*Table5[[#This Row],[Motor speed]]*Table5[[#This Row],[Motor torque]])/(60*1000)/Table5[[#This Row],[Overall efficiency of enery conversion ]]</f>
        <v>11.483432659303192</v>
      </c>
      <c r="AC526">
        <v>430</v>
      </c>
      <c r="AD526" s="20">
        <f>Table5[[#This Row],[Total elapsed time]]-B525</f>
        <v>1</v>
      </c>
      <c r="AE526" s="20">
        <f>(Table5[[#This Row],[Motor power]]*1000)*Table5[[#This Row],[Acceleration delT 1 second ]]</f>
        <v>11483.432659303193</v>
      </c>
      <c r="AF526" s="20">
        <f>Table5[[#This Row],[Etotal]]/3600</f>
        <v>3.1898424053619978</v>
      </c>
      <c r="AG526" s="21">
        <f>Table5[[#This Row],[Average energy consumption]]/96</f>
        <v>3.3227525055854142E-2</v>
      </c>
      <c r="AH526" s="20"/>
      <c r="AI526" s="20"/>
    </row>
    <row r="527" spans="2:35">
      <c r="B527" s="14">
        <v>524</v>
      </c>
      <c r="C527" s="7">
        <v>43.3</v>
      </c>
      <c r="D527" s="9">
        <v>0.15</v>
      </c>
      <c r="E527">
        <v>1500</v>
      </c>
      <c r="F527">
        <v>80</v>
      </c>
      <c r="G527">
        <f t="shared" si="56"/>
        <v>1580</v>
      </c>
      <c r="H527">
        <v>9.81</v>
      </c>
      <c r="I527" s="10">
        <v>0</v>
      </c>
      <c r="J527" s="10">
        <v>0</v>
      </c>
      <c r="K527">
        <f t="shared" si="57"/>
        <v>237</v>
      </c>
      <c r="L527">
        <v>1.4999999999999999E-2</v>
      </c>
      <c r="M527">
        <f t="shared" si="58"/>
        <v>365.20543359083308</v>
      </c>
      <c r="N527">
        <v>1.204</v>
      </c>
      <c r="O527">
        <v>1.52</v>
      </c>
      <c r="P527">
        <v>2.52</v>
      </c>
      <c r="Q527">
        <f t="shared" si="59"/>
        <v>12.027777777777777</v>
      </c>
      <c r="R527">
        <f t="shared" si="60"/>
        <v>333.58876164444439</v>
      </c>
      <c r="S527">
        <f t="shared" si="61"/>
        <v>935.79419523527747</v>
      </c>
      <c r="T527" s="11">
        <f t="shared" si="62"/>
        <v>11.255524626024309</v>
      </c>
      <c r="U527">
        <v>0.26834999999999998</v>
      </c>
      <c r="V527">
        <f>Table5[[#This Row],[Total force ]]*Table5[[#This Row],[Tyre radius]]</f>
        <v>251.1203722913867</v>
      </c>
      <c r="W527">
        <v>8</v>
      </c>
      <c r="X527">
        <v>0.92</v>
      </c>
      <c r="Y527">
        <f>Table5[[#This Row],[Wheel torque]]/Table5[[#This Row],[Final drive ratio ]]/Table5[[#This Row],[Overall efficiency of enery conversion ]]</f>
        <v>34.119615800460146</v>
      </c>
      <c r="Z527">
        <f>(Table5[[#This Row],[Vehicle speed in m/s]]*60)/(2*3.14*Table5[[#This Row],[Tyre radius]])</f>
        <v>428.22833728331938</v>
      </c>
      <c r="AA527">
        <f>Table5[[#This Row],[Wheel speed]]*Table5[[#This Row],[Final drive ratio ]]</f>
        <v>3425.826698266555</v>
      </c>
      <c r="AB527" s="11">
        <f>(2*3.14*Table5[[#This Row],[Motor speed]]*Table5[[#This Row],[Motor torque]])/(60*1000)/Table5[[#This Row],[Overall efficiency of enery conversion ]]</f>
        <v>13.298115106361418</v>
      </c>
      <c r="AC527">
        <v>430</v>
      </c>
      <c r="AD527" s="20">
        <f>Table5[[#This Row],[Total elapsed time]]-B526</f>
        <v>1</v>
      </c>
      <c r="AE527" s="20">
        <f>(Table5[[#This Row],[Motor power]]*1000)*Table5[[#This Row],[Acceleration delT 1 second ]]</f>
        <v>13298.115106361418</v>
      </c>
      <c r="AF527" s="20">
        <f>Table5[[#This Row],[Etotal]]/3600</f>
        <v>3.6939208628781715</v>
      </c>
      <c r="AG527" s="21">
        <f>Table5[[#This Row],[Average energy consumption]]/96</f>
        <v>3.8478342321647617E-2</v>
      </c>
      <c r="AH527" s="20"/>
      <c r="AI527" s="20"/>
    </row>
    <row r="528" spans="2:35">
      <c r="B528" s="14">
        <v>525</v>
      </c>
      <c r="C528" s="7">
        <v>43.9</v>
      </c>
      <c r="D528" s="9">
        <v>0.18</v>
      </c>
      <c r="E528">
        <v>1500</v>
      </c>
      <c r="F528">
        <v>80</v>
      </c>
      <c r="G528">
        <f t="shared" si="56"/>
        <v>1580</v>
      </c>
      <c r="H528">
        <v>9.81</v>
      </c>
      <c r="I528" s="10">
        <v>0</v>
      </c>
      <c r="J528" s="10">
        <v>0</v>
      </c>
      <c r="K528">
        <f t="shared" si="57"/>
        <v>284.39999999999998</v>
      </c>
      <c r="L528">
        <v>1.4999999999999999E-2</v>
      </c>
      <c r="M528">
        <f t="shared" si="58"/>
        <v>365.20543359083308</v>
      </c>
      <c r="N528">
        <v>1.204</v>
      </c>
      <c r="O528">
        <v>1.52</v>
      </c>
      <c r="P528">
        <v>2.52</v>
      </c>
      <c r="Q528">
        <f t="shared" si="59"/>
        <v>12.194444444444445</v>
      </c>
      <c r="R528">
        <f t="shared" si="60"/>
        <v>342.89776857777781</v>
      </c>
      <c r="S528">
        <f t="shared" si="61"/>
        <v>992.50320216861087</v>
      </c>
      <c r="T528" s="11">
        <f t="shared" si="62"/>
        <v>12.103025159778339</v>
      </c>
      <c r="U528">
        <v>0.26834999999999998</v>
      </c>
      <c r="V528">
        <f>Table5[[#This Row],[Total force ]]*Table5[[#This Row],[Tyre radius]]</f>
        <v>266.33823430194673</v>
      </c>
      <c r="W528">
        <v>8</v>
      </c>
      <c r="X528">
        <v>0.92</v>
      </c>
      <c r="Y528">
        <f>Table5[[#This Row],[Wheel torque]]/Table5[[#This Row],[Final drive ratio ]]/Table5[[#This Row],[Overall efficiency of enery conversion ]]</f>
        <v>36.187260095373198</v>
      </c>
      <c r="Z528">
        <f>(Table5[[#This Row],[Vehicle speed in m/s]]*60)/(2*3.14*Table5[[#This Row],[Tyre radius]])</f>
        <v>434.16221724567487</v>
      </c>
      <c r="AA528">
        <f>Table5[[#This Row],[Wheel speed]]*Table5[[#This Row],[Final drive ratio ]]</f>
        <v>3473.2977379653989</v>
      </c>
      <c r="AB528" s="11">
        <f>(2*3.14*Table5[[#This Row],[Motor speed]]*Table5[[#This Row],[Motor torque]])/(60*1000)/Table5[[#This Row],[Overall efficiency of enery conversion ]]</f>
        <v>14.299415358906353</v>
      </c>
      <c r="AC528">
        <v>430</v>
      </c>
      <c r="AD528" s="20">
        <f>Table5[[#This Row],[Total elapsed time]]-B527</f>
        <v>1</v>
      </c>
      <c r="AE528" s="20">
        <f>(Table5[[#This Row],[Motor power]]*1000)*Table5[[#This Row],[Acceleration delT 1 second ]]</f>
        <v>14299.415358906354</v>
      </c>
      <c r="AF528" s="20">
        <f>Table5[[#This Row],[Etotal]]/3600</f>
        <v>3.9720598219184313</v>
      </c>
      <c r="AG528" s="21">
        <f>Table5[[#This Row],[Average energy consumption]]/96</f>
        <v>4.1375623144983657E-2</v>
      </c>
      <c r="AH528" s="20"/>
      <c r="AI528" s="20"/>
    </row>
    <row r="529" spans="2:35">
      <c r="B529" s="14">
        <v>526</v>
      </c>
      <c r="C529" s="7">
        <v>44.6</v>
      </c>
      <c r="D529" s="9">
        <v>0.21</v>
      </c>
      <c r="E529">
        <v>1500</v>
      </c>
      <c r="F529">
        <v>80</v>
      </c>
      <c r="G529">
        <f t="shared" si="56"/>
        <v>1580</v>
      </c>
      <c r="H529">
        <v>9.81</v>
      </c>
      <c r="I529" s="10">
        <v>0</v>
      </c>
      <c r="J529" s="10">
        <v>0</v>
      </c>
      <c r="K529">
        <f t="shared" si="57"/>
        <v>331.8</v>
      </c>
      <c r="L529">
        <v>1.4999999999999999E-2</v>
      </c>
      <c r="M529">
        <f t="shared" si="58"/>
        <v>365.20543359083308</v>
      </c>
      <c r="N529">
        <v>1.204</v>
      </c>
      <c r="O529">
        <v>1.52</v>
      </c>
      <c r="P529">
        <v>2.52</v>
      </c>
      <c r="Q529">
        <f t="shared" si="59"/>
        <v>12.388888888888889</v>
      </c>
      <c r="R529">
        <f t="shared" si="60"/>
        <v>353.92018791111116</v>
      </c>
      <c r="S529">
        <f t="shared" si="61"/>
        <v>1050.9256215019443</v>
      </c>
      <c r="T529" s="11">
        <f t="shared" si="62"/>
        <v>13.019800755274087</v>
      </c>
      <c r="U529">
        <v>0.26834999999999998</v>
      </c>
      <c r="V529">
        <f>Table5[[#This Row],[Total force ]]*Table5[[#This Row],[Tyre radius]]</f>
        <v>282.0158905300467</v>
      </c>
      <c r="W529">
        <v>8</v>
      </c>
      <c r="X529">
        <v>0.92</v>
      </c>
      <c r="Y529">
        <f>Table5[[#This Row],[Wheel torque]]/Table5[[#This Row],[Final drive ratio ]]/Table5[[#This Row],[Overall efficiency of enery conversion ]]</f>
        <v>38.317376430712869</v>
      </c>
      <c r="Z529">
        <f>(Table5[[#This Row],[Vehicle speed in m/s]]*60)/(2*3.14*Table5[[#This Row],[Tyre radius]])</f>
        <v>441.08507720175629</v>
      </c>
      <c r="AA529">
        <f>Table5[[#This Row],[Wheel speed]]*Table5[[#This Row],[Final drive ratio ]]</f>
        <v>3528.6806176140503</v>
      </c>
      <c r="AB529" s="11">
        <f>(2*3.14*Table5[[#This Row],[Motor speed]]*Table5[[#This Row],[Motor torque]])/(60*1000)/Table5[[#This Row],[Overall efficiency of enery conversion ]]</f>
        <v>15.382562329010028</v>
      </c>
      <c r="AC529">
        <v>430</v>
      </c>
      <c r="AD529" s="20">
        <f>Table5[[#This Row],[Total elapsed time]]-B528</f>
        <v>1</v>
      </c>
      <c r="AE529" s="20">
        <f>(Table5[[#This Row],[Motor power]]*1000)*Table5[[#This Row],[Acceleration delT 1 second ]]</f>
        <v>15382.562329010028</v>
      </c>
      <c r="AF529" s="20">
        <f>Table5[[#This Row],[Etotal]]/3600</f>
        <v>4.2729339802805635</v>
      </c>
      <c r="AG529" s="21">
        <f>Table5[[#This Row],[Average energy consumption]]/96</f>
        <v>4.4509728961255872E-2</v>
      </c>
      <c r="AH529" s="20"/>
      <c r="AI529" s="20"/>
    </row>
    <row r="530" spans="2:35">
      <c r="B530" s="14">
        <v>527</v>
      </c>
      <c r="C530" s="7">
        <v>45.4</v>
      </c>
      <c r="D530" s="9">
        <v>0.24</v>
      </c>
      <c r="E530">
        <v>1500</v>
      </c>
      <c r="F530">
        <v>80</v>
      </c>
      <c r="G530">
        <f t="shared" si="56"/>
        <v>1580</v>
      </c>
      <c r="H530">
        <v>9.81</v>
      </c>
      <c r="I530" s="10">
        <v>0</v>
      </c>
      <c r="J530" s="10">
        <v>0</v>
      </c>
      <c r="K530">
        <f t="shared" si="57"/>
        <v>379.2</v>
      </c>
      <c r="L530">
        <v>1.4999999999999999E-2</v>
      </c>
      <c r="M530">
        <f t="shared" si="58"/>
        <v>365.20543359083308</v>
      </c>
      <c r="N530">
        <v>1.204</v>
      </c>
      <c r="O530">
        <v>1.52</v>
      </c>
      <c r="P530">
        <v>2.52</v>
      </c>
      <c r="Q530">
        <f t="shared" si="59"/>
        <v>12.611111111111111</v>
      </c>
      <c r="R530">
        <f t="shared" si="60"/>
        <v>366.73074791111111</v>
      </c>
      <c r="S530">
        <f t="shared" si="61"/>
        <v>1111.1361815019443</v>
      </c>
      <c r="T530" s="11">
        <f t="shared" si="62"/>
        <v>14.012661844496741</v>
      </c>
      <c r="U530">
        <v>0.26834999999999998</v>
      </c>
      <c r="V530">
        <f>Table5[[#This Row],[Total force ]]*Table5[[#This Row],[Tyre radius]]</f>
        <v>298.1733943060467</v>
      </c>
      <c r="W530">
        <v>8</v>
      </c>
      <c r="X530">
        <v>0.92</v>
      </c>
      <c r="Y530">
        <f>Table5[[#This Row],[Wheel torque]]/Table5[[#This Row],[Final drive ratio ]]/Table5[[#This Row],[Overall efficiency of enery conversion ]]</f>
        <v>40.512689443756344</v>
      </c>
      <c r="Z530">
        <f>(Table5[[#This Row],[Vehicle speed in m/s]]*60)/(2*3.14*Table5[[#This Row],[Tyre radius]])</f>
        <v>448.99691715156354</v>
      </c>
      <c r="AA530">
        <f>Table5[[#This Row],[Wheel speed]]*Table5[[#This Row],[Final drive ratio ]]</f>
        <v>3591.9753372125083</v>
      </c>
      <c r="AB530" s="11">
        <f>(2*3.14*Table5[[#This Row],[Motor speed]]*Table5[[#This Row],[Motor torque]])/(60*1000)/Table5[[#This Row],[Overall efficiency of enery conversion ]]</f>
        <v>16.555602368261741</v>
      </c>
      <c r="AC530">
        <v>430</v>
      </c>
      <c r="AD530" s="20">
        <f>Table5[[#This Row],[Total elapsed time]]-B529</f>
        <v>1</v>
      </c>
      <c r="AE530" s="20">
        <f>(Table5[[#This Row],[Motor power]]*1000)*Table5[[#This Row],[Acceleration delT 1 second ]]</f>
        <v>16555.602368261742</v>
      </c>
      <c r="AF530" s="20">
        <f>Table5[[#This Row],[Etotal]]/3600</f>
        <v>4.5987784356282617</v>
      </c>
      <c r="AG530" s="21">
        <f>Table5[[#This Row],[Average energy consumption]]/96</f>
        <v>4.7903942037794391E-2</v>
      </c>
      <c r="AH530" s="20"/>
      <c r="AI530" s="20"/>
    </row>
    <row r="531" spans="2:35">
      <c r="B531" s="14">
        <v>528</v>
      </c>
      <c r="C531" s="7">
        <v>46.3</v>
      </c>
      <c r="D531" s="9">
        <v>0.25</v>
      </c>
      <c r="E531">
        <v>1500</v>
      </c>
      <c r="F531">
        <v>80</v>
      </c>
      <c r="G531">
        <f t="shared" si="56"/>
        <v>1580</v>
      </c>
      <c r="H531">
        <v>9.81</v>
      </c>
      <c r="I531" s="10">
        <v>0</v>
      </c>
      <c r="J531" s="10">
        <v>0</v>
      </c>
      <c r="K531">
        <f t="shared" si="57"/>
        <v>395</v>
      </c>
      <c r="L531">
        <v>1.4999999999999999E-2</v>
      </c>
      <c r="M531">
        <f t="shared" si="58"/>
        <v>365.20543359083308</v>
      </c>
      <c r="N531">
        <v>1.204</v>
      </c>
      <c r="O531">
        <v>1.52</v>
      </c>
      <c r="P531">
        <v>2.52</v>
      </c>
      <c r="Q531">
        <f t="shared" si="59"/>
        <v>12.861111111111111</v>
      </c>
      <c r="R531">
        <f t="shared" si="60"/>
        <v>381.41485231111108</v>
      </c>
      <c r="S531">
        <f t="shared" si="61"/>
        <v>1141.620285901944</v>
      </c>
      <c r="T531" s="11">
        <f t="shared" si="62"/>
        <v>14.682505343683335</v>
      </c>
      <c r="U531">
        <v>0.26834999999999998</v>
      </c>
      <c r="V531">
        <f>Table5[[#This Row],[Total force ]]*Table5[[#This Row],[Tyre radius]]</f>
        <v>306.35380372178668</v>
      </c>
      <c r="W531">
        <v>8</v>
      </c>
      <c r="X531">
        <v>0.92</v>
      </c>
      <c r="Y531">
        <f>Table5[[#This Row],[Wheel torque]]/Table5[[#This Row],[Final drive ratio ]]/Table5[[#This Row],[Overall efficiency of enery conversion ]]</f>
        <v>41.624158114373188</v>
      </c>
      <c r="Z531">
        <f>(Table5[[#This Row],[Vehicle speed in m/s]]*60)/(2*3.14*Table5[[#This Row],[Tyre radius]])</f>
        <v>457.89773709509672</v>
      </c>
      <c r="AA531">
        <f>Table5[[#This Row],[Wheel speed]]*Table5[[#This Row],[Final drive ratio ]]</f>
        <v>3663.1818967607737</v>
      </c>
      <c r="AB531" s="11">
        <f>(2*3.14*Table5[[#This Row],[Motor speed]]*Table5[[#This Row],[Motor torque]])/(60*1000)/Table5[[#This Row],[Overall efficiency of enery conversion ]]</f>
        <v>17.347005368245902</v>
      </c>
      <c r="AC531">
        <v>430</v>
      </c>
      <c r="AD531" s="20">
        <f>Table5[[#This Row],[Total elapsed time]]-B530</f>
        <v>1</v>
      </c>
      <c r="AE531" s="20">
        <f>(Table5[[#This Row],[Motor power]]*1000)*Table5[[#This Row],[Acceleration delT 1 second ]]</f>
        <v>17347.005368245904</v>
      </c>
      <c r="AF531" s="20">
        <f>Table5[[#This Row],[Etotal]]/3600</f>
        <v>4.8186126022905285</v>
      </c>
      <c r="AG531" s="21">
        <f>Table5[[#This Row],[Average energy consumption]]/96</f>
        <v>5.0193881273859674E-2</v>
      </c>
      <c r="AH531" s="20"/>
      <c r="AI531" s="20"/>
    </row>
    <row r="532" spans="2:35">
      <c r="B532" s="14">
        <v>529</v>
      </c>
      <c r="C532" s="7">
        <v>47.2</v>
      </c>
      <c r="D532" s="9">
        <v>0.21</v>
      </c>
      <c r="E532">
        <v>1500</v>
      </c>
      <c r="F532">
        <v>80</v>
      </c>
      <c r="G532">
        <f t="shared" si="56"/>
        <v>1580</v>
      </c>
      <c r="H532">
        <v>9.81</v>
      </c>
      <c r="I532" s="10">
        <v>0</v>
      </c>
      <c r="J532" s="10">
        <v>0</v>
      </c>
      <c r="K532">
        <f t="shared" si="57"/>
        <v>331.8</v>
      </c>
      <c r="L532">
        <v>1.4999999999999999E-2</v>
      </c>
      <c r="M532">
        <f t="shared" si="58"/>
        <v>365.20543359083308</v>
      </c>
      <c r="N532">
        <v>1.204</v>
      </c>
      <c r="O532">
        <v>1.52</v>
      </c>
      <c r="P532">
        <v>2.52</v>
      </c>
      <c r="Q532">
        <f t="shared" si="59"/>
        <v>13.111111111111112</v>
      </c>
      <c r="R532">
        <f t="shared" si="60"/>
        <v>396.38719431111122</v>
      </c>
      <c r="S532">
        <f t="shared" si="61"/>
        <v>1093.3926279019443</v>
      </c>
      <c r="T532" s="11">
        <f t="shared" si="62"/>
        <v>14.335592232492159</v>
      </c>
      <c r="U532">
        <v>0.26834999999999998</v>
      </c>
      <c r="V532">
        <f>Table5[[#This Row],[Total force ]]*Table5[[#This Row],[Tyre radius]]</f>
        <v>293.41191169748669</v>
      </c>
      <c r="W532">
        <v>8</v>
      </c>
      <c r="X532">
        <v>0.92</v>
      </c>
      <c r="Y532">
        <f>Table5[[#This Row],[Wheel torque]]/Table5[[#This Row],[Final drive ratio ]]/Table5[[#This Row],[Overall efficiency of enery conversion ]]</f>
        <v>39.865748871941122</v>
      </c>
      <c r="Z532">
        <f>(Table5[[#This Row],[Vehicle speed in m/s]]*60)/(2*3.14*Table5[[#This Row],[Tyre radius]])</f>
        <v>466.79855703863001</v>
      </c>
      <c r="AA532">
        <f>Table5[[#This Row],[Wheel speed]]*Table5[[#This Row],[Final drive ratio ]]</f>
        <v>3734.3884563090401</v>
      </c>
      <c r="AB532" s="11">
        <f>(2*3.14*Table5[[#This Row],[Motor speed]]*Table5[[#This Row],[Motor torque]])/(60*1000)/Table5[[#This Row],[Overall efficiency of enery conversion ]]</f>
        <v>16.937136380543659</v>
      </c>
      <c r="AC532">
        <v>430</v>
      </c>
      <c r="AD532" s="20">
        <f>Table5[[#This Row],[Total elapsed time]]-B531</f>
        <v>1</v>
      </c>
      <c r="AE532" s="20">
        <f>(Table5[[#This Row],[Motor power]]*1000)*Table5[[#This Row],[Acceleration delT 1 second ]]</f>
        <v>16937.136380543659</v>
      </c>
      <c r="AF532" s="20">
        <f>Table5[[#This Row],[Etotal]]/3600</f>
        <v>4.7047601057065718</v>
      </c>
      <c r="AG532" s="21">
        <f>Table5[[#This Row],[Average energy consumption]]/96</f>
        <v>4.9007917767776792E-2</v>
      </c>
      <c r="AH532" s="20"/>
      <c r="AI532" s="20"/>
    </row>
    <row r="533" spans="2:35">
      <c r="B533" s="14">
        <v>530</v>
      </c>
      <c r="C533" s="7">
        <v>47.8</v>
      </c>
      <c r="D533" s="9">
        <v>0.14000000000000001</v>
      </c>
      <c r="E533">
        <v>1500</v>
      </c>
      <c r="F533">
        <v>80</v>
      </c>
      <c r="G533">
        <f t="shared" si="56"/>
        <v>1580</v>
      </c>
      <c r="H533">
        <v>9.81</v>
      </c>
      <c r="I533" s="10">
        <v>0</v>
      </c>
      <c r="J533" s="10">
        <v>0</v>
      </c>
      <c r="K533">
        <f t="shared" si="57"/>
        <v>221.20000000000002</v>
      </c>
      <c r="L533">
        <v>1.4999999999999999E-2</v>
      </c>
      <c r="M533">
        <f t="shared" si="58"/>
        <v>365.20543359083308</v>
      </c>
      <c r="N533">
        <v>1.204</v>
      </c>
      <c r="O533">
        <v>1.52</v>
      </c>
      <c r="P533">
        <v>2.52</v>
      </c>
      <c r="Q533">
        <f t="shared" si="59"/>
        <v>13.277777777777777</v>
      </c>
      <c r="R533">
        <f t="shared" si="60"/>
        <v>406.52888764444441</v>
      </c>
      <c r="S533">
        <f t="shared" si="61"/>
        <v>992.93432123527759</v>
      </c>
      <c r="T533" s="11">
        <f t="shared" si="62"/>
        <v>13.183961265290629</v>
      </c>
      <c r="U533">
        <v>0.26834999999999998</v>
      </c>
      <c r="V533">
        <f>Table5[[#This Row],[Total force ]]*Table5[[#This Row],[Tyre radius]]</f>
        <v>266.45392510348671</v>
      </c>
      <c r="W533">
        <v>8</v>
      </c>
      <c r="X533">
        <v>0.92</v>
      </c>
      <c r="Y533">
        <f>Table5[[#This Row],[Wheel torque]]/Table5[[#This Row],[Final drive ratio ]]/Table5[[#This Row],[Overall efficiency of enery conversion ]]</f>
        <v>36.202978954278088</v>
      </c>
      <c r="Z533">
        <f>(Table5[[#This Row],[Vehicle speed in m/s]]*60)/(2*3.14*Table5[[#This Row],[Tyre radius]])</f>
        <v>472.73243700098539</v>
      </c>
      <c r="AA533">
        <f>Table5[[#This Row],[Wheel speed]]*Table5[[#This Row],[Final drive ratio ]]</f>
        <v>3781.8594960078831</v>
      </c>
      <c r="AB533" s="11">
        <f>(2*3.14*Table5[[#This Row],[Motor speed]]*Table5[[#This Row],[Motor torque]])/(60*1000)/Table5[[#This Row],[Overall efficiency of enery conversion ]]</f>
        <v>15.576513782243183</v>
      </c>
      <c r="AC533">
        <v>430</v>
      </c>
      <c r="AD533" s="20">
        <f>Table5[[#This Row],[Total elapsed time]]-B532</f>
        <v>1</v>
      </c>
      <c r="AE533" s="20">
        <f>(Table5[[#This Row],[Motor power]]*1000)*Table5[[#This Row],[Acceleration delT 1 second ]]</f>
        <v>15576.513782243183</v>
      </c>
      <c r="AF533" s="20">
        <f>Table5[[#This Row],[Etotal]]/3600</f>
        <v>4.3268093839564399</v>
      </c>
      <c r="AG533" s="21">
        <f>Table5[[#This Row],[Average energy consumption]]/96</f>
        <v>4.507093108287958E-2</v>
      </c>
      <c r="AH533" s="20"/>
      <c r="AI533" s="20"/>
    </row>
    <row r="534" spans="2:35">
      <c r="B534" s="14">
        <v>531</v>
      </c>
      <c r="C534" s="7">
        <v>48.2</v>
      </c>
      <c r="D534" s="9">
        <v>0.1</v>
      </c>
      <c r="E534">
        <v>1500</v>
      </c>
      <c r="F534">
        <v>80</v>
      </c>
      <c r="G534">
        <f t="shared" si="56"/>
        <v>1580</v>
      </c>
      <c r="H534">
        <v>9.81</v>
      </c>
      <c r="I534" s="10">
        <v>0</v>
      </c>
      <c r="J534" s="10">
        <v>0</v>
      </c>
      <c r="K534">
        <f t="shared" si="57"/>
        <v>158</v>
      </c>
      <c r="L534">
        <v>1.4999999999999999E-2</v>
      </c>
      <c r="M534">
        <f t="shared" si="58"/>
        <v>365.20543359083308</v>
      </c>
      <c r="N534">
        <v>1.204</v>
      </c>
      <c r="O534">
        <v>1.52</v>
      </c>
      <c r="P534">
        <v>2.52</v>
      </c>
      <c r="Q534">
        <f t="shared" si="59"/>
        <v>13.388888888888891</v>
      </c>
      <c r="R534">
        <f t="shared" si="60"/>
        <v>413.36118631111123</v>
      </c>
      <c r="S534">
        <f t="shared" si="61"/>
        <v>936.56661990194425</v>
      </c>
      <c r="T534" s="11">
        <f t="shared" si="62"/>
        <v>12.539586410909367</v>
      </c>
      <c r="U534">
        <v>0.26834999999999998</v>
      </c>
      <c r="V534">
        <f>Table5[[#This Row],[Total force ]]*Table5[[#This Row],[Tyre radius]]</f>
        <v>251.32765245068671</v>
      </c>
      <c r="W534">
        <v>8</v>
      </c>
      <c r="X534">
        <v>0.92</v>
      </c>
      <c r="Y534">
        <f>Table5[[#This Row],[Wheel torque]]/Table5[[#This Row],[Final drive ratio ]]/Table5[[#This Row],[Overall efficiency of enery conversion ]]</f>
        <v>34.147778865582431</v>
      </c>
      <c r="Z534">
        <f>(Table5[[#This Row],[Vehicle speed in m/s]]*60)/(2*3.14*Table5[[#This Row],[Tyre radius]])</f>
        <v>476.68835697588912</v>
      </c>
      <c r="AA534">
        <f>Table5[[#This Row],[Wheel speed]]*Table5[[#This Row],[Final drive ratio ]]</f>
        <v>3813.506855807113</v>
      </c>
      <c r="AB534" s="11">
        <f>(2*3.14*Table5[[#This Row],[Motor speed]]*Table5[[#This Row],[Motor torque]])/(60*1000)/Table5[[#This Row],[Overall efficiency of enery conversion ]]</f>
        <v>14.815201336140552</v>
      </c>
      <c r="AC534">
        <v>430</v>
      </c>
      <c r="AD534" s="20">
        <f>Table5[[#This Row],[Total elapsed time]]-B533</f>
        <v>1</v>
      </c>
      <c r="AE534" s="20">
        <f>(Table5[[#This Row],[Motor power]]*1000)*Table5[[#This Row],[Acceleration delT 1 second ]]</f>
        <v>14815.201336140552</v>
      </c>
      <c r="AF534" s="20">
        <f>Table5[[#This Row],[Etotal]]/3600</f>
        <v>4.1153337044834863</v>
      </c>
      <c r="AG534" s="21">
        <f>Table5[[#This Row],[Average energy consumption]]/96</f>
        <v>4.2868059421702985E-2</v>
      </c>
      <c r="AH534" s="20"/>
      <c r="AI534" s="20"/>
    </row>
    <row r="535" spans="2:35">
      <c r="B535" s="14">
        <v>532</v>
      </c>
      <c r="C535" s="7">
        <v>48.5</v>
      </c>
      <c r="D535" s="9">
        <v>7.0000000000000007E-2</v>
      </c>
      <c r="E535">
        <v>1500</v>
      </c>
      <c r="F535">
        <v>80</v>
      </c>
      <c r="G535">
        <f t="shared" si="56"/>
        <v>1580</v>
      </c>
      <c r="H535">
        <v>9.81</v>
      </c>
      <c r="I535" s="10">
        <v>0</v>
      </c>
      <c r="J535" s="10">
        <v>0</v>
      </c>
      <c r="K535">
        <f t="shared" si="57"/>
        <v>110.60000000000001</v>
      </c>
      <c r="L535">
        <v>1.4999999999999999E-2</v>
      </c>
      <c r="M535">
        <f t="shared" si="58"/>
        <v>365.20543359083308</v>
      </c>
      <c r="N535">
        <v>1.204</v>
      </c>
      <c r="O535">
        <v>1.52</v>
      </c>
      <c r="P535">
        <v>2.52</v>
      </c>
      <c r="Q535">
        <f t="shared" si="59"/>
        <v>13.472222222222223</v>
      </c>
      <c r="R535">
        <f t="shared" si="60"/>
        <v>418.52277444444451</v>
      </c>
      <c r="S535">
        <f t="shared" si="61"/>
        <v>894.32820803527761</v>
      </c>
      <c r="T535" s="11">
        <f t="shared" si="62"/>
        <v>12.048588358253046</v>
      </c>
      <c r="U535">
        <v>0.26834999999999998</v>
      </c>
      <c r="V535">
        <f>Table5[[#This Row],[Total force ]]*Table5[[#This Row],[Tyre radius]]</f>
        <v>239.99297462626672</v>
      </c>
      <c r="W535">
        <v>8</v>
      </c>
      <c r="X535">
        <v>0.92</v>
      </c>
      <c r="Y535">
        <f>Table5[[#This Row],[Wheel torque]]/Table5[[#This Row],[Final drive ratio ]]/Table5[[#This Row],[Overall efficiency of enery conversion ]]</f>
        <v>32.607741117699284</v>
      </c>
      <c r="Z535">
        <f>(Table5[[#This Row],[Vehicle speed in m/s]]*60)/(2*3.14*Table5[[#This Row],[Tyre radius]])</f>
        <v>479.65529695706681</v>
      </c>
      <c r="AA535">
        <f>Table5[[#This Row],[Wheel speed]]*Table5[[#This Row],[Final drive ratio ]]</f>
        <v>3837.2423756565345</v>
      </c>
      <c r="AB535" s="11">
        <f>(2*3.14*Table5[[#This Row],[Motor speed]]*Table5[[#This Row],[Motor torque]])/(60*1000)/Table5[[#This Row],[Overall efficiency of enery conversion ]]</f>
        <v>14.235099667123162</v>
      </c>
      <c r="AC535">
        <v>430</v>
      </c>
      <c r="AD535" s="20">
        <f>Table5[[#This Row],[Total elapsed time]]-B534</f>
        <v>1</v>
      </c>
      <c r="AE535" s="20">
        <f>(Table5[[#This Row],[Motor power]]*1000)*Table5[[#This Row],[Acceleration delT 1 second ]]</f>
        <v>14235.099667123162</v>
      </c>
      <c r="AF535" s="20">
        <f>Table5[[#This Row],[Etotal]]/3600</f>
        <v>3.9541943519786562</v>
      </c>
      <c r="AG535" s="21">
        <f>Table5[[#This Row],[Average energy consumption]]/96</f>
        <v>4.1189524499777669E-2</v>
      </c>
      <c r="AH535" s="20"/>
      <c r="AI535" s="20"/>
    </row>
    <row r="536" spans="2:35">
      <c r="B536" s="14">
        <v>533</v>
      </c>
      <c r="C536" s="7">
        <v>48.7</v>
      </c>
      <c r="D536" s="9">
        <v>0.06</v>
      </c>
      <c r="E536">
        <v>1500</v>
      </c>
      <c r="F536">
        <v>80</v>
      </c>
      <c r="G536">
        <f t="shared" si="56"/>
        <v>1580</v>
      </c>
      <c r="H536">
        <v>9.81</v>
      </c>
      <c r="I536" s="10">
        <v>0</v>
      </c>
      <c r="J536" s="10">
        <v>0</v>
      </c>
      <c r="K536">
        <f t="shared" si="57"/>
        <v>94.8</v>
      </c>
      <c r="L536">
        <v>1.4999999999999999E-2</v>
      </c>
      <c r="M536">
        <f t="shared" si="58"/>
        <v>365.20543359083308</v>
      </c>
      <c r="N536">
        <v>1.204</v>
      </c>
      <c r="O536">
        <v>1.52</v>
      </c>
      <c r="P536">
        <v>2.52</v>
      </c>
      <c r="Q536">
        <f t="shared" si="59"/>
        <v>13.527777777777779</v>
      </c>
      <c r="R536">
        <f t="shared" si="60"/>
        <v>421.98162564444448</v>
      </c>
      <c r="S536">
        <f t="shared" si="61"/>
        <v>881.98705923527746</v>
      </c>
      <c r="T536" s="11">
        <f t="shared" si="62"/>
        <v>11.93132494021056</v>
      </c>
      <c r="U536">
        <v>0.26834999999999998</v>
      </c>
      <c r="V536">
        <f>Table5[[#This Row],[Total force ]]*Table5[[#This Row],[Tyre radius]]</f>
        <v>236.68122734578668</v>
      </c>
      <c r="W536">
        <v>8</v>
      </c>
      <c r="X536">
        <v>0.92</v>
      </c>
      <c r="Y536">
        <f>Table5[[#This Row],[Wheel torque]]/Table5[[#This Row],[Final drive ratio ]]/Table5[[#This Row],[Overall efficiency of enery conversion ]]</f>
        <v>32.157775454590578</v>
      </c>
      <c r="Z536">
        <f>(Table5[[#This Row],[Vehicle speed in m/s]]*60)/(2*3.14*Table5[[#This Row],[Tyre radius]])</f>
        <v>481.63325694451868</v>
      </c>
      <c r="AA536">
        <f>Table5[[#This Row],[Wheel speed]]*Table5[[#This Row],[Final drive ratio ]]</f>
        <v>3853.0660555561494</v>
      </c>
      <c r="AB536" s="11">
        <f>(2*3.14*Table5[[#This Row],[Motor speed]]*Table5[[#This Row],[Motor torque]])/(60*1000)/Table5[[#This Row],[Overall efficiency of enery conversion ]]</f>
        <v>14.096555931250659</v>
      </c>
      <c r="AC536">
        <v>430</v>
      </c>
      <c r="AD536" s="20">
        <f>Table5[[#This Row],[Total elapsed time]]-B535</f>
        <v>1</v>
      </c>
      <c r="AE536" s="20">
        <f>(Table5[[#This Row],[Motor power]]*1000)*Table5[[#This Row],[Acceleration delT 1 second ]]</f>
        <v>14096.555931250659</v>
      </c>
      <c r="AF536" s="20">
        <f>Table5[[#This Row],[Etotal]]/3600</f>
        <v>3.9157099809029607</v>
      </c>
      <c r="AG536" s="21">
        <f>Table5[[#This Row],[Average energy consumption]]/96</f>
        <v>4.0788645634405839E-2</v>
      </c>
      <c r="AH536" s="20"/>
      <c r="AI536" s="20"/>
    </row>
    <row r="537" spans="2:35">
      <c r="B537" s="14">
        <v>534</v>
      </c>
      <c r="C537" s="7">
        <v>48.9</v>
      </c>
      <c r="D537" s="9">
        <v>0.06</v>
      </c>
      <c r="E537">
        <v>1500</v>
      </c>
      <c r="F537">
        <v>80</v>
      </c>
      <c r="G537">
        <f t="shared" si="56"/>
        <v>1580</v>
      </c>
      <c r="H537">
        <v>9.81</v>
      </c>
      <c r="I537" s="10">
        <v>0</v>
      </c>
      <c r="J537" s="10">
        <v>0</v>
      </c>
      <c r="K537">
        <f t="shared" si="57"/>
        <v>94.8</v>
      </c>
      <c r="L537">
        <v>1.4999999999999999E-2</v>
      </c>
      <c r="M537">
        <f t="shared" si="58"/>
        <v>365.20543359083308</v>
      </c>
      <c r="N537">
        <v>1.204</v>
      </c>
      <c r="O537">
        <v>1.52</v>
      </c>
      <c r="P537">
        <v>2.52</v>
      </c>
      <c r="Q537">
        <f t="shared" si="59"/>
        <v>13.583333333333334</v>
      </c>
      <c r="R537">
        <f t="shared" si="60"/>
        <v>425.45471080000004</v>
      </c>
      <c r="S537">
        <f t="shared" si="61"/>
        <v>885.46014439083308</v>
      </c>
      <c r="T537" s="11">
        <f t="shared" si="62"/>
        <v>12.027500294642151</v>
      </c>
      <c r="U537">
        <v>0.26834999999999998</v>
      </c>
      <c r="V537">
        <f>Table5[[#This Row],[Total force ]]*Table5[[#This Row],[Tyre radius]]</f>
        <v>237.61322974728003</v>
      </c>
      <c r="W537">
        <v>8</v>
      </c>
      <c r="X537">
        <v>0.92</v>
      </c>
      <c r="Y537">
        <f>Table5[[#This Row],[Wheel torque]]/Table5[[#This Row],[Final drive ratio ]]/Table5[[#This Row],[Overall efficiency of enery conversion ]]</f>
        <v>32.284406215663047</v>
      </c>
      <c r="Z537">
        <f>(Table5[[#This Row],[Vehicle speed in m/s]]*60)/(2*3.14*Table5[[#This Row],[Tyre radius]])</f>
        <v>483.61121693197043</v>
      </c>
      <c r="AA537">
        <f>Table5[[#This Row],[Wheel speed]]*Table5[[#This Row],[Final drive ratio ]]</f>
        <v>3868.8897354557635</v>
      </c>
      <c r="AB537" s="11">
        <f>(2*3.14*Table5[[#This Row],[Motor speed]]*Table5[[#This Row],[Motor torque]])/(60*1000)/Table5[[#This Row],[Overall efficiency of enery conversion ]]</f>
        <v>14.210184658131084</v>
      </c>
      <c r="AC537">
        <v>430</v>
      </c>
      <c r="AD537" s="20">
        <f>Table5[[#This Row],[Total elapsed time]]-B536</f>
        <v>1</v>
      </c>
      <c r="AE537" s="20">
        <f>(Table5[[#This Row],[Motor power]]*1000)*Table5[[#This Row],[Acceleration delT 1 second ]]</f>
        <v>14210.184658131084</v>
      </c>
      <c r="AF537" s="20">
        <f>Table5[[#This Row],[Etotal]]/3600</f>
        <v>3.9472735161475234</v>
      </c>
      <c r="AG537" s="21">
        <f>Table5[[#This Row],[Average energy consumption]]/96</f>
        <v>4.1117432459870033E-2</v>
      </c>
      <c r="AH537" s="20"/>
      <c r="AI537" s="20"/>
    </row>
    <row r="538" spans="2:35">
      <c r="B538" s="14">
        <v>535</v>
      </c>
      <c r="C538" s="7">
        <v>49.1</v>
      </c>
      <c r="D538" s="9">
        <v>0.03</v>
      </c>
      <c r="E538">
        <v>1500</v>
      </c>
      <c r="F538">
        <v>80</v>
      </c>
      <c r="G538">
        <f t="shared" si="56"/>
        <v>1580</v>
      </c>
      <c r="H538">
        <v>9.81</v>
      </c>
      <c r="I538" s="10">
        <v>0</v>
      </c>
      <c r="J538" s="10">
        <v>0</v>
      </c>
      <c r="K538">
        <f t="shared" si="57"/>
        <v>47.4</v>
      </c>
      <c r="L538">
        <v>1.4999999999999999E-2</v>
      </c>
      <c r="M538">
        <f t="shared" si="58"/>
        <v>365.20543359083308</v>
      </c>
      <c r="N538">
        <v>1.204</v>
      </c>
      <c r="O538">
        <v>1.52</v>
      </c>
      <c r="P538">
        <v>2.52</v>
      </c>
      <c r="Q538">
        <f t="shared" si="59"/>
        <v>13.638888888888889</v>
      </c>
      <c r="R538">
        <f t="shared" si="60"/>
        <v>428.94202991111121</v>
      </c>
      <c r="S538">
        <f t="shared" si="61"/>
        <v>841.54746350194421</v>
      </c>
      <c r="T538" s="11">
        <f t="shared" si="62"/>
        <v>11.477772349429294</v>
      </c>
      <c r="U538">
        <v>0.26834999999999998</v>
      </c>
      <c r="V538">
        <f>Table5[[#This Row],[Total force ]]*Table5[[#This Row],[Tyre radius]]</f>
        <v>225.8292618307467</v>
      </c>
      <c r="W538">
        <v>8</v>
      </c>
      <c r="X538">
        <v>0.92</v>
      </c>
      <c r="Y538">
        <f>Table5[[#This Row],[Wheel torque]]/Table5[[#This Row],[Final drive ratio ]]/Table5[[#This Row],[Overall efficiency of enery conversion ]]</f>
        <v>30.683323618307973</v>
      </c>
      <c r="Z538">
        <f>(Table5[[#This Row],[Vehicle speed in m/s]]*60)/(2*3.14*Table5[[#This Row],[Tyre radius]])</f>
        <v>485.5891769194223</v>
      </c>
      <c r="AA538">
        <f>Table5[[#This Row],[Wheel speed]]*Table5[[#This Row],[Final drive ratio ]]</f>
        <v>3884.7134153553784</v>
      </c>
      <c r="AB538" s="11">
        <f>(2*3.14*Table5[[#This Row],[Motor speed]]*Table5[[#This Row],[Motor torque]])/(60*1000)/Table5[[#This Row],[Overall efficiency of enery conversion ]]</f>
        <v>13.560695119836121</v>
      </c>
      <c r="AC538">
        <v>430</v>
      </c>
      <c r="AD538" s="20">
        <f>Table5[[#This Row],[Total elapsed time]]-B537</f>
        <v>1</v>
      </c>
      <c r="AE538" s="20">
        <f>(Table5[[#This Row],[Motor power]]*1000)*Table5[[#This Row],[Acceleration delT 1 second ]]</f>
        <v>13560.69511983612</v>
      </c>
      <c r="AF538" s="20">
        <f>Table5[[#This Row],[Etotal]]/3600</f>
        <v>3.7668597555100334</v>
      </c>
      <c r="AG538" s="21">
        <f>Table5[[#This Row],[Average energy consumption]]/96</f>
        <v>3.9238122453229517E-2</v>
      </c>
      <c r="AH538" s="20"/>
      <c r="AI538" s="20"/>
    </row>
    <row r="539" spans="2:35">
      <c r="B539" s="14">
        <v>536</v>
      </c>
      <c r="C539" s="7">
        <v>49.1</v>
      </c>
      <c r="D539" s="9">
        <v>-0.01</v>
      </c>
      <c r="E539">
        <v>1500</v>
      </c>
      <c r="F539">
        <v>80</v>
      </c>
      <c r="G539">
        <f t="shared" si="56"/>
        <v>1580</v>
      </c>
      <c r="H539">
        <v>9.81</v>
      </c>
      <c r="I539" s="10">
        <v>0</v>
      </c>
      <c r="J539" s="10">
        <v>0</v>
      </c>
      <c r="K539">
        <f t="shared" si="57"/>
        <v>-15.8</v>
      </c>
      <c r="L539">
        <v>1.4999999999999999E-2</v>
      </c>
      <c r="M539">
        <f t="shared" si="58"/>
        <v>365.20543359083308</v>
      </c>
      <c r="N539">
        <v>1.204</v>
      </c>
      <c r="O539">
        <v>1.52</v>
      </c>
      <c r="P539">
        <v>2.52</v>
      </c>
      <c r="Q539">
        <f t="shared" si="59"/>
        <v>13.638888888888889</v>
      </c>
      <c r="R539">
        <f t="shared" si="60"/>
        <v>428.94202991111121</v>
      </c>
      <c r="S539">
        <f t="shared" si="61"/>
        <v>778.34746350194428</v>
      </c>
      <c r="T539" s="11">
        <f t="shared" si="62"/>
        <v>10.615794571651518</v>
      </c>
      <c r="U539">
        <v>0.26834999999999998</v>
      </c>
      <c r="V539">
        <f>Table5[[#This Row],[Total force ]]*Table5[[#This Row],[Tyre radius]]</f>
        <v>208.86954183074673</v>
      </c>
      <c r="W539">
        <v>8</v>
      </c>
      <c r="X539">
        <v>0.92</v>
      </c>
      <c r="Y539">
        <f>Table5[[#This Row],[Wheel torque]]/Table5[[#This Row],[Final drive ratio ]]/Table5[[#This Row],[Overall efficiency of enery conversion ]]</f>
        <v>28.379013835699283</v>
      </c>
      <c r="Z539">
        <f>(Table5[[#This Row],[Vehicle speed in m/s]]*60)/(2*3.14*Table5[[#This Row],[Tyre radius]])</f>
        <v>485.5891769194223</v>
      </c>
      <c r="AA539">
        <f>Table5[[#This Row],[Wheel speed]]*Table5[[#This Row],[Final drive ratio ]]</f>
        <v>3884.7134153553784</v>
      </c>
      <c r="AB539" s="11">
        <f>(2*3.14*Table5[[#This Row],[Motor speed]]*Table5[[#This Row],[Motor torque]])/(60*1000)/Table5[[#This Row],[Overall efficiency of enery conversion ]]</f>
        <v>12.542290372934211</v>
      </c>
      <c r="AC539">
        <v>430</v>
      </c>
      <c r="AD539" s="20">
        <f>Table5[[#This Row],[Total elapsed time]]-B538</f>
        <v>1</v>
      </c>
      <c r="AE539" s="20">
        <f>(Table5[[#This Row],[Motor power]]*1000)*Table5[[#This Row],[Acceleration delT 1 second ]]</f>
        <v>12542.290372934211</v>
      </c>
      <c r="AF539" s="20">
        <f>Table5[[#This Row],[Etotal]]/3600</f>
        <v>3.4839695480372805</v>
      </c>
      <c r="AG539" s="21">
        <f>Table5[[#This Row],[Average energy consumption]]/96</f>
        <v>3.6291349458721672E-2</v>
      </c>
      <c r="AH539" s="20"/>
      <c r="AI539" s="20"/>
    </row>
    <row r="540" spans="2:35">
      <c r="B540" s="14">
        <v>537</v>
      </c>
      <c r="C540" s="7">
        <v>49</v>
      </c>
      <c r="D540" s="9">
        <v>-0.04</v>
      </c>
      <c r="E540">
        <v>1500</v>
      </c>
      <c r="F540">
        <v>80</v>
      </c>
      <c r="G540">
        <f t="shared" si="56"/>
        <v>1580</v>
      </c>
      <c r="H540">
        <v>9.81</v>
      </c>
      <c r="I540" s="10">
        <v>0</v>
      </c>
      <c r="J540" s="10">
        <v>0</v>
      </c>
      <c r="K540">
        <f t="shared" si="57"/>
        <v>-63.2</v>
      </c>
      <c r="L540">
        <v>1.4999999999999999E-2</v>
      </c>
      <c r="M540">
        <f t="shared" si="58"/>
        <v>365.20543359083308</v>
      </c>
      <c r="N540">
        <v>1.204</v>
      </c>
      <c r="O540">
        <v>1.52</v>
      </c>
      <c r="P540">
        <v>2.52</v>
      </c>
      <c r="Q540">
        <f t="shared" si="59"/>
        <v>13.611111111111112</v>
      </c>
      <c r="R540">
        <f t="shared" si="60"/>
        <v>427.19659111111122</v>
      </c>
      <c r="S540">
        <f t="shared" si="61"/>
        <v>729.20202470194431</v>
      </c>
      <c r="T540" s="11">
        <f t="shared" si="62"/>
        <v>9.9252497806653537</v>
      </c>
      <c r="U540">
        <v>0.26834999999999998</v>
      </c>
      <c r="V540">
        <f>Table5[[#This Row],[Total force ]]*Table5[[#This Row],[Tyre radius]]</f>
        <v>195.68136332876674</v>
      </c>
      <c r="W540">
        <v>8</v>
      </c>
      <c r="X540">
        <v>0.92</v>
      </c>
      <c r="Y540">
        <f>Table5[[#This Row],[Wheel torque]]/Table5[[#This Row],[Final drive ratio ]]/Table5[[#This Row],[Overall efficiency of enery conversion ]]</f>
        <v>26.587141756625915</v>
      </c>
      <c r="Z540">
        <f>(Table5[[#This Row],[Vehicle speed in m/s]]*60)/(2*3.14*Table5[[#This Row],[Tyre radius]])</f>
        <v>484.60019692569637</v>
      </c>
      <c r="AA540">
        <f>Table5[[#This Row],[Wheel speed]]*Table5[[#This Row],[Final drive ratio ]]</f>
        <v>3876.8015754055709</v>
      </c>
      <c r="AB540" s="11">
        <f>(2*3.14*Table5[[#This Row],[Motor speed]]*Table5[[#This Row],[Motor torque]])/(60*1000)/Table5[[#This Row],[Overall efficiency of enery conversion ]]</f>
        <v>11.726429324982695</v>
      </c>
      <c r="AC540">
        <v>430</v>
      </c>
      <c r="AD540" s="20">
        <f>Table5[[#This Row],[Total elapsed time]]-B539</f>
        <v>1</v>
      </c>
      <c r="AE540" s="20">
        <f>(Table5[[#This Row],[Motor power]]*1000)*Table5[[#This Row],[Acceleration delT 1 second ]]</f>
        <v>11726.429324982695</v>
      </c>
      <c r="AF540" s="20">
        <f>Table5[[#This Row],[Etotal]]/3600</f>
        <v>3.2573414791618598</v>
      </c>
      <c r="AG540" s="21">
        <f>Table5[[#This Row],[Average energy consumption]]/96</f>
        <v>3.3930640407936037E-2</v>
      </c>
      <c r="AH540" s="20"/>
      <c r="AI540" s="20"/>
    </row>
    <row r="541" spans="2:35">
      <c r="B541" s="14">
        <v>538</v>
      </c>
      <c r="C541" s="7">
        <v>48.8</v>
      </c>
      <c r="D541" s="9">
        <v>-0.06</v>
      </c>
      <c r="E541">
        <v>1500</v>
      </c>
      <c r="F541">
        <v>80</v>
      </c>
      <c r="G541">
        <f t="shared" si="56"/>
        <v>1580</v>
      </c>
      <c r="H541">
        <v>9.81</v>
      </c>
      <c r="I541" s="10">
        <v>0</v>
      </c>
      <c r="J541" s="10">
        <v>0</v>
      </c>
      <c r="K541">
        <f t="shared" si="57"/>
        <v>-94.8</v>
      </c>
      <c r="L541">
        <v>1.4999999999999999E-2</v>
      </c>
      <c r="M541">
        <f t="shared" si="58"/>
        <v>365.20543359083308</v>
      </c>
      <c r="N541">
        <v>1.204</v>
      </c>
      <c r="O541">
        <v>1.52</v>
      </c>
      <c r="P541">
        <v>2.52</v>
      </c>
      <c r="Q541">
        <f t="shared" si="59"/>
        <v>13.555555555555555</v>
      </c>
      <c r="R541">
        <f t="shared" si="60"/>
        <v>423.71638897777768</v>
      </c>
      <c r="S541">
        <f t="shared" si="61"/>
        <v>694.12182256861081</v>
      </c>
      <c r="T541" s="11">
        <f t="shared" si="62"/>
        <v>9.4092069281522797</v>
      </c>
      <c r="U541">
        <v>0.26834999999999998</v>
      </c>
      <c r="V541">
        <f>Table5[[#This Row],[Total force ]]*Table5[[#This Row],[Tyre radius]]</f>
        <v>186.2675910862867</v>
      </c>
      <c r="W541">
        <v>8</v>
      </c>
      <c r="X541">
        <v>0.92</v>
      </c>
      <c r="Y541">
        <f>Table5[[#This Row],[Wheel torque]]/Table5[[#This Row],[Final drive ratio ]]/Table5[[#This Row],[Overall efficiency of enery conversion ]]</f>
        <v>25.308096614984606</v>
      </c>
      <c r="Z541">
        <f>(Table5[[#This Row],[Vehicle speed in m/s]]*60)/(2*3.14*Table5[[#This Row],[Tyre radius]])</f>
        <v>482.62223693824455</v>
      </c>
      <c r="AA541">
        <f>Table5[[#This Row],[Wheel speed]]*Table5[[#This Row],[Final drive ratio ]]</f>
        <v>3860.9778955059564</v>
      </c>
      <c r="AB541" s="11">
        <f>(2*3.14*Table5[[#This Row],[Motor speed]]*Table5[[#This Row],[Motor torque]])/(60*1000)/Table5[[#This Row],[Overall efficiency of enery conversion ]]</f>
        <v>11.116737864074056</v>
      </c>
      <c r="AC541">
        <v>430</v>
      </c>
      <c r="AD541" s="20">
        <f>Table5[[#This Row],[Total elapsed time]]-B540</f>
        <v>1</v>
      </c>
      <c r="AE541" s="20">
        <f>(Table5[[#This Row],[Motor power]]*1000)*Table5[[#This Row],[Acceleration delT 1 second ]]</f>
        <v>11116.737864074055</v>
      </c>
      <c r="AF541" s="20">
        <f>Table5[[#This Row],[Etotal]]/3600</f>
        <v>3.0879827400205708</v>
      </c>
      <c r="AG541" s="21">
        <f>Table5[[#This Row],[Average energy consumption]]/96</f>
        <v>3.2166486875214277E-2</v>
      </c>
      <c r="AH541" s="20"/>
      <c r="AI541" s="20"/>
    </row>
    <row r="542" spans="2:35">
      <c r="B542" s="14">
        <v>539</v>
      </c>
      <c r="C542" s="7">
        <v>48.6</v>
      </c>
      <c r="D542" s="9">
        <v>-0.04</v>
      </c>
      <c r="E542">
        <v>1500</v>
      </c>
      <c r="F542">
        <v>80</v>
      </c>
      <c r="G542">
        <f t="shared" si="56"/>
        <v>1580</v>
      </c>
      <c r="H542">
        <v>9.81</v>
      </c>
      <c r="I542" s="10">
        <v>0</v>
      </c>
      <c r="J542" s="10">
        <v>0</v>
      </c>
      <c r="K542">
        <f t="shared" si="57"/>
        <v>-63.2</v>
      </c>
      <c r="L542">
        <v>1.4999999999999999E-2</v>
      </c>
      <c r="M542">
        <f t="shared" si="58"/>
        <v>365.20543359083308</v>
      </c>
      <c r="N542">
        <v>1.204</v>
      </c>
      <c r="O542">
        <v>1.52</v>
      </c>
      <c r="P542">
        <v>2.52</v>
      </c>
      <c r="Q542">
        <f t="shared" si="59"/>
        <v>13.500000000000002</v>
      </c>
      <c r="R542">
        <f t="shared" si="60"/>
        <v>420.25042080000009</v>
      </c>
      <c r="S542">
        <f t="shared" si="61"/>
        <v>722.25585439083306</v>
      </c>
      <c r="T542" s="11">
        <f t="shared" si="62"/>
        <v>9.7504540342762489</v>
      </c>
      <c r="U542">
        <v>0.26834999999999998</v>
      </c>
      <c r="V542">
        <f>Table5[[#This Row],[Total force ]]*Table5[[#This Row],[Tyre radius]]</f>
        <v>193.81735852578004</v>
      </c>
      <c r="W542">
        <v>8</v>
      </c>
      <c r="X542">
        <v>0.92</v>
      </c>
      <c r="Y542">
        <f>Table5[[#This Row],[Wheel torque]]/Table5[[#This Row],[Final drive ratio ]]/Table5[[#This Row],[Overall efficiency of enery conversion ]]</f>
        <v>26.333880234480983</v>
      </c>
      <c r="Z542">
        <f>(Table5[[#This Row],[Vehicle speed in m/s]]*60)/(2*3.14*Table5[[#This Row],[Tyre radius]])</f>
        <v>480.64427695079274</v>
      </c>
      <c r="AA542">
        <f>Table5[[#This Row],[Wheel speed]]*Table5[[#This Row],[Final drive ratio ]]</f>
        <v>3845.1542156063419</v>
      </c>
      <c r="AB542" s="11">
        <f>(2*3.14*Table5[[#This Row],[Motor speed]]*Table5[[#This Row],[Motor torque]])/(60*1000)/Table5[[#This Row],[Overall efficiency of enery conversion ]]</f>
        <v>11.519912611384978</v>
      </c>
      <c r="AC542">
        <v>430</v>
      </c>
      <c r="AD542" s="20">
        <f>Table5[[#This Row],[Total elapsed time]]-B541</f>
        <v>1</v>
      </c>
      <c r="AE542" s="20">
        <f>(Table5[[#This Row],[Motor power]]*1000)*Table5[[#This Row],[Acceleration delT 1 second ]]</f>
        <v>11519.912611384978</v>
      </c>
      <c r="AF542" s="20">
        <f>Table5[[#This Row],[Etotal]]/3600</f>
        <v>3.1999757253847161</v>
      </c>
      <c r="AG542" s="21">
        <f>Table5[[#This Row],[Average energy consumption]]/96</f>
        <v>3.3333080472757459E-2</v>
      </c>
      <c r="AH542" s="20"/>
      <c r="AI542" s="20"/>
    </row>
    <row r="543" spans="2:35">
      <c r="B543" s="14">
        <v>540</v>
      </c>
      <c r="C543" s="7">
        <v>48.5</v>
      </c>
      <c r="D543" s="9">
        <v>0</v>
      </c>
      <c r="E543">
        <v>1500</v>
      </c>
      <c r="F543">
        <v>80</v>
      </c>
      <c r="G543">
        <f t="shared" si="56"/>
        <v>1580</v>
      </c>
      <c r="H543">
        <v>9.81</v>
      </c>
      <c r="I543" s="10">
        <v>0</v>
      </c>
      <c r="J543" s="10">
        <v>0</v>
      </c>
      <c r="K543">
        <f t="shared" si="57"/>
        <v>0</v>
      </c>
      <c r="L543">
        <v>1.4999999999999999E-2</v>
      </c>
      <c r="M543">
        <f t="shared" si="58"/>
        <v>365.20543359083308</v>
      </c>
      <c r="N543">
        <v>1.204</v>
      </c>
      <c r="O543">
        <v>1.52</v>
      </c>
      <c r="P543">
        <v>2.52</v>
      </c>
      <c r="Q543">
        <f t="shared" si="59"/>
        <v>13.472222222222223</v>
      </c>
      <c r="R543">
        <f t="shared" si="60"/>
        <v>418.52277444444451</v>
      </c>
      <c r="S543">
        <f t="shared" si="61"/>
        <v>783.72820803527759</v>
      </c>
      <c r="T543" s="11">
        <f t="shared" si="62"/>
        <v>10.558560580475268</v>
      </c>
      <c r="U543">
        <v>0.26834999999999998</v>
      </c>
      <c r="V543">
        <f>Table5[[#This Row],[Total force ]]*Table5[[#This Row],[Tyre radius]]</f>
        <v>210.31346462626672</v>
      </c>
      <c r="W543">
        <v>8</v>
      </c>
      <c r="X543">
        <v>0.92</v>
      </c>
      <c r="Y543">
        <f>Table5[[#This Row],[Wheel torque]]/Table5[[#This Row],[Final drive ratio ]]/Table5[[#This Row],[Overall efficiency of enery conversion ]]</f>
        <v>28.575198998134063</v>
      </c>
      <c r="Z543">
        <f>(Table5[[#This Row],[Vehicle speed in m/s]]*60)/(2*3.14*Table5[[#This Row],[Tyre radius]])</f>
        <v>479.65529695706681</v>
      </c>
      <c r="AA543">
        <f>Table5[[#This Row],[Wheel speed]]*Table5[[#This Row],[Final drive ratio ]]</f>
        <v>3837.2423756565345</v>
      </c>
      <c r="AB543" s="11">
        <f>(2*3.14*Table5[[#This Row],[Motor speed]]*Table5[[#This Row],[Motor torque]])/(60*1000)/Table5[[#This Row],[Overall efficiency of enery conversion ]]</f>
        <v>12.47466987296227</v>
      </c>
      <c r="AC543">
        <v>430</v>
      </c>
      <c r="AD543" s="20">
        <f>Table5[[#This Row],[Total elapsed time]]-B542</f>
        <v>1</v>
      </c>
      <c r="AE543" s="20">
        <f>(Table5[[#This Row],[Motor power]]*1000)*Table5[[#This Row],[Acceleration delT 1 second ]]</f>
        <v>12474.669872962269</v>
      </c>
      <c r="AF543" s="20">
        <f>Table5[[#This Row],[Etotal]]/3600</f>
        <v>3.4651860758228525</v>
      </c>
      <c r="AG543" s="21">
        <f>Table5[[#This Row],[Average energy consumption]]/96</f>
        <v>3.6095688289821383E-2</v>
      </c>
      <c r="AH543" s="20"/>
      <c r="AI543" s="20"/>
    </row>
    <row r="544" spans="2:35">
      <c r="B544" s="14">
        <v>541</v>
      </c>
      <c r="C544" s="7">
        <v>48.6</v>
      </c>
      <c r="D544" s="9">
        <v>0.03</v>
      </c>
      <c r="E544">
        <v>1500</v>
      </c>
      <c r="F544">
        <v>80</v>
      </c>
      <c r="G544">
        <f t="shared" si="56"/>
        <v>1580</v>
      </c>
      <c r="H544">
        <v>9.81</v>
      </c>
      <c r="I544" s="10">
        <v>0</v>
      </c>
      <c r="J544" s="10">
        <v>0</v>
      </c>
      <c r="K544">
        <f t="shared" si="57"/>
        <v>47.4</v>
      </c>
      <c r="L544">
        <v>1.4999999999999999E-2</v>
      </c>
      <c r="M544">
        <f t="shared" si="58"/>
        <v>365.20543359083308</v>
      </c>
      <c r="N544">
        <v>1.204</v>
      </c>
      <c r="O544">
        <v>1.52</v>
      </c>
      <c r="P544">
        <v>2.52</v>
      </c>
      <c r="Q544">
        <f t="shared" si="59"/>
        <v>13.500000000000002</v>
      </c>
      <c r="R544">
        <f t="shared" si="60"/>
        <v>420.25042080000009</v>
      </c>
      <c r="S544">
        <f t="shared" si="61"/>
        <v>832.85585439083309</v>
      </c>
      <c r="T544" s="11">
        <f t="shared" si="62"/>
        <v>11.243554034276249</v>
      </c>
      <c r="U544">
        <v>0.26834999999999998</v>
      </c>
      <c r="V544">
        <f>Table5[[#This Row],[Total force ]]*Table5[[#This Row],[Tyre radius]]</f>
        <v>223.49686852578003</v>
      </c>
      <c r="W544">
        <v>8</v>
      </c>
      <c r="X544">
        <v>0.92</v>
      </c>
      <c r="Y544">
        <f>Table5[[#This Row],[Wheel torque]]/Table5[[#This Row],[Final drive ratio ]]/Table5[[#This Row],[Overall efficiency of enery conversion ]]</f>
        <v>30.366422354046197</v>
      </c>
      <c r="Z544">
        <f>(Table5[[#This Row],[Vehicle speed in m/s]]*60)/(2*3.14*Table5[[#This Row],[Tyre radius]])</f>
        <v>480.64427695079274</v>
      </c>
      <c r="AA544">
        <f>Table5[[#This Row],[Wheel speed]]*Table5[[#This Row],[Final drive ratio ]]</f>
        <v>3845.1542156063419</v>
      </c>
      <c r="AB544" s="11">
        <f>(2*3.14*Table5[[#This Row],[Motor speed]]*Table5[[#This Row],[Motor torque]])/(60*1000)/Table5[[#This Row],[Overall efficiency of enery conversion ]]</f>
        <v>13.283972157698777</v>
      </c>
      <c r="AC544">
        <v>430</v>
      </c>
      <c r="AD544" s="20">
        <f>Table5[[#This Row],[Total elapsed time]]-B543</f>
        <v>1</v>
      </c>
      <c r="AE544" s="20">
        <f>(Table5[[#This Row],[Motor power]]*1000)*Table5[[#This Row],[Acceleration delT 1 second ]]</f>
        <v>13283.972157698778</v>
      </c>
      <c r="AF544" s="20">
        <f>Table5[[#This Row],[Etotal]]/3600</f>
        <v>3.6899922660274385</v>
      </c>
      <c r="AG544" s="21">
        <f>Table5[[#This Row],[Average energy consumption]]/96</f>
        <v>3.8437419437785815E-2</v>
      </c>
      <c r="AH544" s="20"/>
      <c r="AI544" s="20"/>
    </row>
    <row r="545" spans="2:35">
      <c r="B545" s="14">
        <v>542</v>
      </c>
      <c r="C545" s="7">
        <v>48.7</v>
      </c>
      <c r="D545" s="9">
        <v>0</v>
      </c>
      <c r="E545">
        <v>1500</v>
      </c>
      <c r="F545">
        <v>80</v>
      </c>
      <c r="G545">
        <f t="shared" si="56"/>
        <v>1580</v>
      </c>
      <c r="H545">
        <v>9.81</v>
      </c>
      <c r="I545" s="10">
        <v>0</v>
      </c>
      <c r="J545" s="10">
        <v>0</v>
      </c>
      <c r="K545">
        <f t="shared" si="57"/>
        <v>0</v>
      </c>
      <c r="L545">
        <v>1.4999999999999999E-2</v>
      </c>
      <c r="M545">
        <f t="shared" si="58"/>
        <v>365.20543359083308</v>
      </c>
      <c r="N545">
        <v>1.204</v>
      </c>
      <c r="O545">
        <v>1.52</v>
      </c>
      <c r="P545">
        <v>2.52</v>
      </c>
      <c r="Q545">
        <f t="shared" si="59"/>
        <v>13.527777777777779</v>
      </c>
      <c r="R545">
        <f t="shared" si="60"/>
        <v>421.98162564444448</v>
      </c>
      <c r="S545">
        <f t="shared" si="61"/>
        <v>787.1870592352775</v>
      </c>
      <c r="T545" s="11">
        <f t="shared" si="62"/>
        <v>10.648891606877227</v>
      </c>
      <c r="U545">
        <v>0.26834999999999998</v>
      </c>
      <c r="V545">
        <f>Table5[[#This Row],[Total force ]]*Table5[[#This Row],[Tyre radius]]</f>
        <v>211.2416473457867</v>
      </c>
      <c r="W545">
        <v>8</v>
      </c>
      <c r="X545">
        <v>0.92</v>
      </c>
      <c r="Y545">
        <f>Table5[[#This Row],[Wheel torque]]/Table5[[#This Row],[Final drive ratio ]]/Table5[[#This Row],[Overall efficiency of enery conversion ]]</f>
        <v>28.701310780677542</v>
      </c>
      <c r="Z545">
        <f>(Table5[[#This Row],[Vehicle speed in m/s]]*60)/(2*3.14*Table5[[#This Row],[Tyre radius]])</f>
        <v>481.63325694451868</v>
      </c>
      <c r="AA545">
        <f>Table5[[#This Row],[Wheel speed]]*Table5[[#This Row],[Final drive ratio ]]</f>
        <v>3853.0660555561494</v>
      </c>
      <c r="AB545" s="11">
        <f>(2*3.14*Table5[[#This Row],[Motor speed]]*Table5[[#This Row],[Motor torque]])/(60*1000)/Table5[[#This Row],[Overall efficiency of enery conversion ]]</f>
        <v>12.581393675422056</v>
      </c>
      <c r="AC545">
        <v>430</v>
      </c>
      <c r="AD545" s="20">
        <f>Table5[[#This Row],[Total elapsed time]]-B544</f>
        <v>1</v>
      </c>
      <c r="AE545" s="20">
        <f>(Table5[[#This Row],[Motor power]]*1000)*Table5[[#This Row],[Acceleration delT 1 second ]]</f>
        <v>12581.393675422056</v>
      </c>
      <c r="AF545" s="20">
        <f>Table5[[#This Row],[Etotal]]/3600</f>
        <v>3.4948315765061264</v>
      </c>
      <c r="AG545" s="21">
        <f>Table5[[#This Row],[Average energy consumption]]/96</f>
        <v>3.6404495588605486E-2</v>
      </c>
      <c r="AH545" s="20"/>
      <c r="AI545" s="20"/>
    </row>
    <row r="546" spans="2:35">
      <c r="B546" s="14">
        <v>543</v>
      </c>
      <c r="C546" s="7">
        <v>48.6</v>
      </c>
      <c r="D546" s="9">
        <v>-7.0000000000000007E-2</v>
      </c>
      <c r="E546">
        <v>1500</v>
      </c>
      <c r="F546">
        <v>80</v>
      </c>
      <c r="G546">
        <f t="shared" si="56"/>
        <v>1580</v>
      </c>
      <c r="H546">
        <v>9.81</v>
      </c>
      <c r="I546" s="10">
        <v>0</v>
      </c>
      <c r="J546" s="10">
        <v>0</v>
      </c>
      <c r="K546">
        <f t="shared" si="57"/>
        <v>-110.60000000000001</v>
      </c>
      <c r="L546">
        <v>1.4999999999999999E-2</v>
      </c>
      <c r="M546">
        <f t="shared" si="58"/>
        <v>365.20543359083308</v>
      </c>
      <c r="N546">
        <v>1.204</v>
      </c>
      <c r="O546">
        <v>1.52</v>
      </c>
      <c r="P546">
        <v>2.52</v>
      </c>
      <c r="Q546">
        <f t="shared" si="59"/>
        <v>13.500000000000002</v>
      </c>
      <c r="R546">
        <f t="shared" si="60"/>
        <v>420.25042080000009</v>
      </c>
      <c r="S546">
        <f t="shared" si="61"/>
        <v>674.85585439083309</v>
      </c>
      <c r="T546" s="11">
        <f t="shared" si="62"/>
        <v>9.1105540342762481</v>
      </c>
      <c r="U546">
        <v>0.26834999999999998</v>
      </c>
      <c r="V546">
        <f>Table5[[#This Row],[Total force ]]*Table5[[#This Row],[Tyre radius]]</f>
        <v>181.09756852578005</v>
      </c>
      <c r="W546">
        <v>8</v>
      </c>
      <c r="X546">
        <v>0.92</v>
      </c>
      <c r="Y546">
        <f>Table5[[#This Row],[Wheel torque]]/Table5[[#This Row],[Final drive ratio ]]/Table5[[#This Row],[Overall efficiency of enery conversion ]]</f>
        <v>24.605647897524463</v>
      </c>
      <c r="Z546">
        <f>(Table5[[#This Row],[Vehicle speed in m/s]]*60)/(2*3.14*Table5[[#This Row],[Tyre radius]])</f>
        <v>480.64427695079274</v>
      </c>
      <c r="AA546">
        <f>Table5[[#This Row],[Wheel speed]]*Table5[[#This Row],[Final drive ratio ]]</f>
        <v>3845.1542156063419</v>
      </c>
      <c r="AB546" s="11">
        <f>(2*3.14*Table5[[#This Row],[Motor speed]]*Table5[[#This Row],[Motor torque]])/(60*1000)/Table5[[#This Row],[Overall efficiency of enery conversion ]]</f>
        <v>10.763887091536208</v>
      </c>
      <c r="AC546">
        <v>430</v>
      </c>
      <c r="AD546" s="20">
        <f>Table5[[#This Row],[Total elapsed time]]-B545</f>
        <v>1</v>
      </c>
      <c r="AE546" s="20">
        <f>(Table5[[#This Row],[Motor power]]*1000)*Table5[[#This Row],[Acceleration delT 1 second ]]</f>
        <v>10763.887091536208</v>
      </c>
      <c r="AF546" s="20">
        <f>Table5[[#This Row],[Etotal]]/3600</f>
        <v>2.9899686365378355</v>
      </c>
      <c r="AG546" s="21">
        <f>Table5[[#This Row],[Average energy consumption]]/96</f>
        <v>3.1145506630602452E-2</v>
      </c>
      <c r="AH546" s="20"/>
      <c r="AI546" s="20"/>
    </row>
    <row r="547" spans="2:35">
      <c r="B547" s="14">
        <v>544</v>
      </c>
      <c r="C547" s="7">
        <v>48.2</v>
      </c>
      <c r="D547" s="9">
        <v>-0.15</v>
      </c>
      <c r="E547">
        <v>1500</v>
      </c>
      <c r="F547">
        <v>80</v>
      </c>
      <c r="G547">
        <f t="shared" si="56"/>
        <v>1580</v>
      </c>
      <c r="H547">
        <v>9.81</v>
      </c>
      <c r="I547" s="10">
        <v>0</v>
      </c>
      <c r="J547" s="10">
        <v>0</v>
      </c>
      <c r="K547">
        <f t="shared" si="57"/>
        <v>-237</v>
      </c>
      <c r="L547">
        <v>1.4999999999999999E-2</v>
      </c>
      <c r="M547">
        <f t="shared" si="58"/>
        <v>365.20543359083308</v>
      </c>
      <c r="N547">
        <v>1.204</v>
      </c>
      <c r="O547">
        <v>1.52</v>
      </c>
      <c r="P547">
        <v>2.52</v>
      </c>
      <c r="Q547">
        <f t="shared" si="59"/>
        <v>13.388888888888891</v>
      </c>
      <c r="R547">
        <f t="shared" si="60"/>
        <v>413.36118631111123</v>
      </c>
      <c r="S547">
        <f t="shared" si="61"/>
        <v>541.56661990194425</v>
      </c>
      <c r="T547" s="11">
        <f t="shared" si="62"/>
        <v>7.2509752997982551</v>
      </c>
      <c r="U547">
        <v>0.26834999999999998</v>
      </c>
      <c r="V547">
        <f>Table5[[#This Row],[Total force ]]*Table5[[#This Row],[Tyre radius]]</f>
        <v>145.32940245068673</v>
      </c>
      <c r="W547">
        <v>8</v>
      </c>
      <c r="X547">
        <v>0.92</v>
      </c>
      <c r="Y547">
        <f>Table5[[#This Row],[Wheel torque]]/Table5[[#This Row],[Final drive ratio ]]/Table5[[#This Row],[Overall efficiency of enery conversion ]]</f>
        <v>19.745842724278088</v>
      </c>
      <c r="Z547">
        <f>(Table5[[#This Row],[Vehicle speed in m/s]]*60)/(2*3.14*Table5[[#This Row],[Tyre radius]])</f>
        <v>476.68835697588912</v>
      </c>
      <c r="AA547">
        <f>Table5[[#This Row],[Wheel speed]]*Table5[[#This Row],[Final drive ratio ]]</f>
        <v>3813.506855807113</v>
      </c>
      <c r="AB547" s="11">
        <f>(2*3.14*Table5[[#This Row],[Motor speed]]*Table5[[#This Row],[Motor torque]])/(60*1000)/Table5[[#This Row],[Overall efficiency of enery conversion ]]</f>
        <v>8.5668422729185405</v>
      </c>
      <c r="AC547">
        <v>430</v>
      </c>
      <c r="AD547" s="20">
        <f>Table5[[#This Row],[Total elapsed time]]-B546</f>
        <v>1</v>
      </c>
      <c r="AE547" s="20">
        <f>(Table5[[#This Row],[Motor power]]*1000)*Table5[[#This Row],[Acceleration delT 1 second ]]</f>
        <v>8566.8422729185404</v>
      </c>
      <c r="AF547" s="20">
        <f>Table5[[#This Row],[Etotal]]/3600</f>
        <v>2.3796784091440388</v>
      </c>
      <c r="AG547" s="21">
        <f>Table5[[#This Row],[Average energy consumption]]/96</f>
        <v>2.4788316761917072E-2</v>
      </c>
      <c r="AH547" s="20"/>
      <c r="AI547" s="20"/>
    </row>
    <row r="548" spans="2:35">
      <c r="B548" s="14">
        <v>545</v>
      </c>
      <c r="C548" s="7">
        <v>47.5</v>
      </c>
      <c r="D548" s="9">
        <v>-0.21</v>
      </c>
      <c r="E548">
        <v>1500</v>
      </c>
      <c r="F548">
        <v>80</v>
      </c>
      <c r="G548">
        <f t="shared" si="56"/>
        <v>1580</v>
      </c>
      <c r="H548">
        <v>9.81</v>
      </c>
      <c r="I548" s="10">
        <v>0</v>
      </c>
      <c r="J548" s="10">
        <v>0</v>
      </c>
      <c r="K548">
        <f t="shared" si="57"/>
        <v>-331.8</v>
      </c>
      <c r="L548">
        <v>1.4999999999999999E-2</v>
      </c>
      <c r="M548">
        <f t="shared" si="58"/>
        <v>365.20543359083308</v>
      </c>
      <c r="N548">
        <v>1.204</v>
      </c>
      <c r="O548">
        <v>1.52</v>
      </c>
      <c r="P548">
        <v>2.52</v>
      </c>
      <c r="Q548">
        <f t="shared" si="59"/>
        <v>13.194444444444445</v>
      </c>
      <c r="R548">
        <f t="shared" si="60"/>
        <v>401.44202777777775</v>
      </c>
      <c r="S548">
        <f t="shared" si="61"/>
        <v>434.84746136861082</v>
      </c>
      <c r="T548" s="11">
        <f t="shared" si="62"/>
        <v>5.7375706708358374</v>
      </c>
      <c r="U548">
        <v>0.26834999999999998</v>
      </c>
      <c r="V548">
        <f>Table5[[#This Row],[Total force ]]*Table5[[#This Row],[Tyre radius]]</f>
        <v>116.69131625826671</v>
      </c>
      <c r="W548">
        <v>8</v>
      </c>
      <c r="X548">
        <v>0.92</v>
      </c>
      <c r="Y548">
        <f>Table5[[#This Row],[Wheel torque]]/Table5[[#This Row],[Final drive ratio ]]/Table5[[#This Row],[Overall efficiency of enery conversion ]]</f>
        <v>15.854798404655803</v>
      </c>
      <c r="Z548">
        <f>(Table5[[#This Row],[Vehicle speed in m/s]]*60)/(2*3.14*Table5[[#This Row],[Tyre radius]])</f>
        <v>469.76549701980764</v>
      </c>
      <c r="AA548">
        <f>Table5[[#This Row],[Wheel speed]]*Table5[[#This Row],[Final drive ratio ]]</f>
        <v>3758.1239761584611</v>
      </c>
      <c r="AB548" s="11">
        <f>(2*3.14*Table5[[#This Row],[Motor speed]]*Table5[[#This Row],[Motor torque]])/(60*1000)/Table5[[#This Row],[Overall efficiency of enery conversion ]]</f>
        <v>6.7787933256567063</v>
      </c>
      <c r="AC548">
        <v>430</v>
      </c>
      <c r="AD548" s="20">
        <f>Table5[[#This Row],[Total elapsed time]]-B547</f>
        <v>1</v>
      </c>
      <c r="AE548" s="20">
        <f>(Table5[[#This Row],[Motor power]]*1000)*Table5[[#This Row],[Acceleration delT 1 second ]]</f>
        <v>6778.7933256567067</v>
      </c>
      <c r="AF548" s="20">
        <f>Table5[[#This Row],[Etotal]]/3600</f>
        <v>1.8829981460157519</v>
      </c>
      <c r="AG548" s="21">
        <f>Table5[[#This Row],[Average energy consumption]]/96</f>
        <v>1.9614564020997417E-2</v>
      </c>
      <c r="AH548" s="20"/>
      <c r="AI548" s="20"/>
    </row>
    <row r="549" spans="2:35">
      <c r="B549" s="14">
        <v>546</v>
      </c>
      <c r="C549" s="7">
        <v>46.7</v>
      </c>
      <c r="D549" s="9">
        <v>-0.25</v>
      </c>
      <c r="E549">
        <v>1500</v>
      </c>
      <c r="F549">
        <v>80</v>
      </c>
      <c r="G549">
        <f t="shared" si="56"/>
        <v>1580</v>
      </c>
      <c r="H549">
        <v>9.81</v>
      </c>
      <c r="I549" s="10">
        <v>0</v>
      </c>
      <c r="J549" s="10">
        <v>0</v>
      </c>
      <c r="K549">
        <f t="shared" si="57"/>
        <v>-395</v>
      </c>
      <c r="L549">
        <v>1.4999999999999999E-2</v>
      </c>
      <c r="M549">
        <f t="shared" si="58"/>
        <v>365.20543359083308</v>
      </c>
      <c r="N549">
        <v>1.204</v>
      </c>
      <c r="O549">
        <v>1.52</v>
      </c>
      <c r="P549">
        <v>2.52</v>
      </c>
      <c r="Q549">
        <f t="shared" si="59"/>
        <v>12.972222222222223</v>
      </c>
      <c r="R549">
        <f t="shared" si="60"/>
        <v>388.03364164444451</v>
      </c>
      <c r="S549">
        <f t="shared" si="61"/>
        <v>358.2390752352776</v>
      </c>
      <c r="T549" s="11">
        <f t="shared" si="62"/>
        <v>4.6471568926354063</v>
      </c>
      <c r="U549">
        <v>0.26834999999999998</v>
      </c>
      <c r="V549">
        <f>Table5[[#This Row],[Total force ]]*Table5[[#This Row],[Tyre radius]]</f>
        <v>96.133455839386741</v>
      </c>
      <c r="W549">
        <v>8</v>
      </c>
      <c r="X549">
        <v>0.92</v>
      </c>
      <c r="Y549">
        <f>Table5[[#This Row],[Wheel torque]]/Table5[[#This Row],[Final drive ratio ]]/Table5[[#This Row],[Overall efficiency of enery conversion ]]</f>
        <v>13.061610847742763</v>
      </c>
      <c r="Z549">
        <f>(Table5[[#This Row],[Vehicle speed in m/s]]*60)/(2*3.14*Table5[[#This Row],[Tyre radius]])</f>
        <v>461.85365707000039</v>
      </c>
      <c r="AA549">
        <f>Table5[[#This Row],[Wheel speed]]*Table5[[#This Row],[Final drive ratio ]]</f>
        <v>3694.8292565600032</v>
      </c>
      <c r="AB549" s="11">
        <f>(2*3.14*Table5[[#This Row],[Motor speed]]*Table5[[#This Row],[Motor torque]])/(60*1000)/Table5[[#This Row],[Overall efficiency of enery conversion ]]</f>
        <v>5.4904972739076161</v>
      </c>
      <c r="AC549">
        <v>430</v>
      </c>
      <c r="AD549" s="20">
        <f>Table5[[#This Row],[Total elapsed time]]-B548</f>
        <v>1</v>
      </c>
      <c r="AE549" s="20">
        <f>(Table5[[#This Row],[Motor power]]*1000)*Table5[[#This Row],[Acceleration delT 1 second ]]</f>
        <v>5490.4972739076165</v>
      </c>
      <c r="AF549" s="20">
        <f>Table5[[#This Row],[Etotal]]/3600</f>
        <v>1.5251381316410046</v>
      </c>
      <c r="AG549" s="21">
        <f>Table5[[#This Row],[Average energy consumption]]/96</f>
        <v>1.5886855537927132E-2</v>
      </c>
      <c r="AH549" s="20"/>
      <c r="AI549" s="20"/>
    </row>
    <row r="550" spans="2:35">
      <c r="B550" s="14">
        <v>547</v>
      </c>
      <c r="C550" s="7">
        <v>45.7</v>
      </c>
      <c r="D550" s="9">
        <v>-0.28999999999999998</v>
      </c>
      <c r="E550">
        <v>1500</v>
      </c>
      <c r="F550">
        <v>80</v>
      </c>
      <c r="G550">
        <f t="shared" si="56"/>
        <v>1580</v>
      </c>
      <c r="H550">
        <v>9.81</v>
      </c>
      <c r="I550" s="10">
        <v>0</v>
      </c>
      <c r="J550" s="10">
        <v>0</v>
      </c>
      <c r="K550">
        <f t="shared" si="57"/>
        <v>-458.2</v>
      </c>
      <c r="L550">
        <v>1.4999999999999999E-2</v>
      </c>
      <c r="M550">
        <f t="shared" si="58"/>
        <v>365.20543359083308</v>
      </c>
      <c r="N550">
        <v>1.204</v>
      </c>
      <c r="O550">
        <v>1.52</v>
      </c>
      <c r="P550">
        <v>2.52</v>
      </c>
      <c r="Q550">
        <f t="shared" si="59"/>
        <v>12.694444444444446</v>
      </c>
      <c r="R550">
        <f t="shared" si="60"/>
        <v>371.59342297777789</v>
      </c>
      <c r="S550">
        <f t="shared" si="61"/>
        <v>278.59885656861098</v>
      </c>
      <c r="T550" s="11">
        <f t="shared" si="62"/>
        <v>3.536657706995979</v>
      </c>
      <c r="U550">
        <v>0.26834999999999998</v>
      </c>
      <c r="V550">
        <f>Table5[[#This Row],[Total force ]]*Table5[[#This Row],[Tyre radius]]</f>
        <v>74.762003160186751</v>
      </c>
      <c r="W550">
        <v>8</v>
      </c>
      <c r="X550">
        <v>0.92</v>
      </c>
      <c r="Y550">
        <f>Table5[[#This Row],[Wheel torque]]/Table5[[#This Row],[Final drive ratio ]]/Table5[[#This Row],[Overall efficiency of enery conversion ]]</f>
        <v>10.157880864155809</v>
      </c>
      <c r="Z550">
        <f>(Table5[[#This Row],[Vehicle speed in m/s]]*60)/(2*3.14*Table5[[#This Row],[Tyre radius]])</f>
        <v>451.96385713274134</v>
      </c>
      <c r="AA550">
        <f>Table5[[#This Row],[Wheel speed]]*Table5[[#This Row],[Final drive ratio ]]</f>
        <v>3615.7108570619307</v>
      </c>
      <c r="AB550" s="11">
        <f>(2*3.14*Table5[[#This Row],[Motor speed]]*Table5[[#This Row],[Motor torque]])/(60*1000)/Table5[[#This Row],[Overall efficiency of enery conversion ]]</f>
        <v>4.1784708258459098</v>
      </c>
      <c r="AC550">
        <v>430</v>
      </c>
      <c r="AD550" s="20">
        <f>Table5[[#This Row],[Total elapsed time]]-B549</f>
        <v>1</v>
      </c>
      <c r="AE550" s="20">
        <f>(Table5[[#This Row],[Motor power]]*1000)*Table5[[#This Row],[Acceleration delT 1 second ]]</f>
        <v>4178.4708258459095</v>
      </c>
      <c r="AF550" s="20">
        <f>Table5[[#This Row],[Etotal]]/3600</f>
        <v>1.1606863405127525</v>
      </c>
      <c r="AG550" s="21">
        <f>Table5[[#This Row],[Average energy consumption]]/96</f>
        <v>1.2090482713674506E-2</v>
      </c>
      <c r="AH550" s="20"/>
      <c r="AI550" s="20"/>
    </row>
    <row r="551" spans="2:35">
      <c r="B551" s="14">
        <v>548</v>
      </c>
      <c r="C551" s="7">
        <v>44.6</v>
      </c>
      <c r="D551" s="9">
        <v>-0.39</v>
      </c>
      <c r="E551">
        <v>1500</v>
      </c>
      <c r="F551">
        <v>80</v>
      </c>
      <c r="G551">
        <f t="shared" si="56"/>
        <v>1580</v>
      </c>
      <c r="H551">
        <v>9.81</v>
      </c>
      <c r="I551" s="10">
        <v>0</v>
      </c>
      <c r="J551" s="10">
        <v>0</v>
      </c>
      <c r="K551">
        <f t="shared" si="57"/>
        <v>-616.20000000000005</v>
      </c>
      <c r="L551">
        <v>1.4999999999999999E-2</v>
      </c>
      <c r="M551">
        <f t="shared" si="58"/>
        <v>365.20543359083308</v>
      </c>
      <c r="N551">
        <v>1.204</v>
      </c>
      <c r="O551">
        <v>1.52</v>
      </c>
      <c r="P551">
        <v>2.52</v>
      </c>
      <c r="Q551">
        <f t="shared" si="59"/>
        <v>12.388888888888889</v>
      </c>
      <c r="R551">
        <f t="shared" si="60"/>
        <v>353.92018791111116</v>
      </c>
      <c r="S551">
        <f t="shared" si="61"/>
        <v>102.92562150194419</v>
      </c>
      <c r="T551" s="11">
        <f t="shared" si="62"/>
        <v>1.2751340886074196</v>
      </c>
      <c r="U551">
        <v>0.26834999999999998</v>
      </c>
      <c r="V551">
        <f>Table5[[#This Row],[Total force ]]*Table5[[#This Row],[Tyre radius]]</f>
        <v>27.620090530046721</v>
      </c>
      <c r="W551">
        <v>8</v>
      </c>
      <c r="X551">
        <v>0.92</v>
      </c>
      <c r="Y551">
        <f>Table5[[#This Row],[Wheel torque]]/Table5[[#This Row],[Final drive ratio ]]/Table5[[#This Row],[Overall efficiency of enery conversion ]]</f>
        <v>3.7527296915824349</v>
      </c>
      <c r="Z551">
        <f>(Table5[[#This Row],[Vehicle speed in m/s]]*60)/(2*3.14*Table5[[#This Row],[Tyre radius]])</f>
        <v>441.08507720175629</v>
      </c>
      <c r="AA551">
        <f>Table5[[#This Row],[Wheel speed]]*Table5[[#This Row],[Final drive ratio ]]</f>
        <v>3528.6806176140503</v>
      </c>
      <c r="AB551" s="11">
        <f>(2*3.14*Table5[[#This Row],[Motor speed]]*Table5[[#This Row],[Motor torque]])/(60*1000)/Table5[[#This Row],[Overall efficiency of enery conversion ]]</f>
        <v>1.5065383844605622</v>
      </c>
      <c r="AC551">
        <v>430</v>
      </c>
      <c r="AD551" s="20">
        <f>Table5[[#This Row],[Total elapsed time]]-B550</f>
        <v>1</v>
      </c>
      <c r="AE551" s="20">
        <f>(Table5[[#This Row],[Motor power]]*1000)*Table5[[#This Row],[Acceleration delT 1 second ]]</f>
        <v>1506.5383844605622</v>
      </c>
      <c r="AF551" s="20">
        <f>Table5[[#This Row],[Etotal]]/3600</f>
        <v>0.41848288457237837</v>
      </c>
      <c r="AG551" s="21">
        <f>Table5[[#This Row],[Average energy consumption]]/96</f>
        <v>4.359196714295608E-3</v>
      </c>
      <c r="AH551" s="20"/>
      <c r="AI551" s="20"/>
    </row>
    <row r="552" spans="2:35">
      <c r="B552" s="14">
        <v>549</v>
      </c>
      <c r="C552" s="7">
        <v>42.9</v>
      </c>
      <c r="D552" s="9">
        <v>-0.53</v>
      </c>
      <c r="E552">
        <v>1500</v>
      </c>
      <c r="F552">
        <v>80</v>
      </c>
      <c r="G552">
        <f t="shared" si="56"/>
        <v>1580</v>
      </c>
      <c r="H552">
        <v>9.81</v>
      </c>
      <c r="I552" s="10">
        <v>0</v>
      </c>
      <c r="J552" s="10">
        <v>0</v>
      </c>
      <c r="K552">
        <f t="shared" si="57"/>
        <v>-837.40000000000009</v>
      </c>
      <c r="L552">
        <v>1.4999999999999999E-2</v>
      </c>
      <c r="M552">
        <f t="shared" si="58"/>
        <v>365.20543359083308</v>
      </c>
      <c r="N552">
        <v>1.204</v>
      </c>
      <c r="O552">
        <v>1.52</v>
      </c>
      <c r="P552">
        <v>2.52</v>
      </c>
      <c r="Q552">
        <f t="shared" si="59"/>
        <v>11.916666666666666</v>
      </c>
      <c r="R552">
        <f t="shared" si="60"/>
        <v>327.45392679999992</v>
      </c>
      <c r="S552">
        <f t="shared" si="61"/>
        <v>-144.74063960916715</v>
      </c>
      <c r="T552" s="11">
        <f t="shared" si="62"/>
        <v>-1.7248259553425751</v>
      </c>
      <c r="U552">
        <v>0.26834999999999998</v>
      </c>
      <c r="V552">
        <f>Table5[[#This Row],[Total force ]]*Table5[[#This Row],[Tyre radius]]</f>
        <v>-38.841150639120002</v>
      </c>
      <c r="W552">
        <v>8</v>
      </c>
      <c r="X552">
        <v>0.92</v>
      </c>
      <c r="Y552">
        <f>Table5[[#This Row],[Wheel torque]]/Table5[[#This Row],[Final drive ratio ]]/Table5[[#This Row],[Overall efficiency of enery conversion ]]</f>
        <v>-5.2773302498804346</v>
      </c>
      <c r="Z552">
        <f>(Table5[[#This Row],[Vehicle speed in m/s]]*60)/(2*3.14*Table5[[#This Row],[Tyre radius]])</f>
        <v>424.27241730841575</v>
      </c>
      <c r="AA552">
        <f>Table5[[#This Row],[Wheel speed]]*Table5[[#This Row],[Final drive ratio ]]</f>
        <v>3394.179338467326</v>
      </c>
      <c r="AB552" s="11">
        <f>(2*3.14*Table5[[#This Row],[Motor speed]]*Table5[[#This Row],[Motor torque]])/(60*1000)/Table5[[#This Row],[Overall efficiency of enery conversion ]]</f>
        <v>-2.0378378489397151</v>
      </c>
      <c r="AC552">
        <v>430</v>
      </c>
      <c r="AD552" s="20">
        <f>Table5[[#This Row],[Total elapsed time]]-B551</f>
        <v>1</v>
      </c>
      <c r="AE552" s="20">
        <f>(Table5[[#This Row],[Motor power]]*1000)*Table5[[#This Row],[Acceleration delT 1 second ]]</f>
        <v>-2037.8378489397151</v>
      </c>
      <c r="AF552" s="20">
        <f>Table5[[#This Row],[Etotal]]/3600</f>
        <v>-0.56606606914992086</v>
      </c>
      <c r="AG552" s="21">
        <f>Table5[[#This Row],[Average energy consumption]]/96</f>
        <v>-5.8965215536450092E-3</v>
      </c>
      <c r="AH552" s="20"/>
      <c r="AI552" s="20"/>
    </row>
    <row r="553" spans="2:35">
      <c r="B553" s="14">
        <v>550</v>
      </c>
      <c r="C553" s="7">
        <v>40.799999999999997</v>
      </c>
      <c r="D553" s="9">
        <v>-0.65</v>
      </c>
      <c r="E553">
        <v>1500</v>
      </c>
      <c r="F553">
        <v>80</v>
      </c>
      <c r="G553">
        <f t="shared" si="56"/>
        <v>1580</v>
      </c>
      <c r="H553">
        <v>9.81</v>
      </c>
      <c r="I553" s="10">
        <v>0</v>
      </c>
      <c r="J553" s="10">
        <v>0</v>
      </c>
      <c r="K553">
        <f t="shared" si="57"/>
        <v>-1027</v>
      </c>
      <c r="L553">
        <v>1.4999999999999999E-2</v>
      </c>
      <c r="M553">
        <f t="shared" si="58"/>
        <v>365.20543359083308</v>
      </c>
      <c r="N553">
        <v>1.204</v>
      </c>
      <c r="O553">
        <v>1.52</v>
      </c>
      <c r="P553">
        <v>2.52</v>
      </c>
      <c r="Q553">
        <f t="shared" si="59"/>
        <v>11.333333333333334</v>
      </c>
      <c r="R553">
        <f t="shared" si="60"/>
        <v>296.18014720000002</v>
      </c>
      <c r="S553">
        <f t="shared" si="61"/>
        <v>-365.61441920916695</v>
      </c>
      <c r="T553" s="11">
        <f t="shared" si="62"/>
        <v>-4.1436300843705594</v>
      </c>
      <c r="U553">
        <v>0.26834999999999998</v>
      </c>
      <c r="V553">
        <f>Table5[[#This Row],[Total force ]]*Table5[[#This Row],[Tyre radius]]</f>
        <v>-98.112629394779944</v>
      </c>
      <c r="W553">
        <v>8</v>
      </c>
      <c r="X553">
        <v>0.92</v>
      </c>
      <c r="Y553">
        <f>Table5[[#This Row],[Wheel torque]]/Table5[[#This Row],[Final drive ratio ]]/Table5[[#This Row],[Overall efficiency of enery conversion ]]</f>
        <v>-13.330520298203796</v>
      </c>
      <c r="Z553">
        <f>(Table5[[#This Row],[Vehicle speed in m/s]]*60)/(2*3.14*Table5[[#This Row],[Tyre radius]])</f>
        <v>403.50383744017165</v>
      </c>
      <c r="AA553">
        <f>Table5[[#This Row],[Wheel speed]]*Table5[[#This Row],[Final drive ratio ]]</f>
        <v>3228.0306995213732</v>
      </c>
      <c r="AB553" s="11">
        <f>(2*3.14*Table5[[#This Row],[Motor speed]]*Table5[[#This Row],[Motor torque]])/(60*1000)/Table5[[#This Row],[Overall efficiency of enery conversion ]]</f>
        <v>-4.8955931998706976</v>
      </c>
      <c r="AC553">
        <v>430</v>
      </c>
      <c r="AD553" s="20">
        <f>Table5[[#This Row],[Total elapsed time]]-B552</f>
        <v>1</v>
      </c>
      <c r="AE553" s="20">
        <f>(Table5[[#This Row],[Motor power]]*1000)*Table5[[#This Row],[Acceleration delT 1 second ]]</f>
        <v>-4895.5931998706974</v>
      </c>
      <c r="AF553" s="20">
        <f>Table5[[#This Row],[Etotal]]/3600</f>
        <v>-1.3598869999640826</v>
      </c>
      <c r="AG553" s="21">
        <f>Table5[[#This Row],[Average energy consumption]]/96</f>
        <v>-1.4165489582959193E-2</v>
      </c>
      <c r="AH553" s="20"/>
      <c r="AI553" s="20"/>
    </row>
    <row r="554" spans="2:35">
      <c r="B554" s="14">
        <v>551</v>
      </c>
      <c r="C554" s="7">
        <v>38.200000000000003</v>
      </c>
      <c r="D554" s="9">
        <v>-0.76</v>
      </c>
      <c r="E554">
        <v>1500</v>
      </c>
      <c r="F554">
        <v>80</v>
      </c>
      <c r="G554">
        <f t="shared" si="56"/>
        <v>1580</v>
      </c>
      <c r="H554">
        <v>9.81</v>
      </c>
      <c r="I554" s="10">
        <v>0</v>
      </c>
      <c r="J554" s="10">
        <v>0</v>
      </c>
      <c r="K554">
        <f t="shared" si="57"/>
        <v>-1200.8</v>
      </c>
      <c r="L554">
        <v>1.4999999999999999E-2</v>
      </c>
      <c r="M554">
        <f t="shared" si="58"/>
        <v>365.20543359083308</v>
      </c>
      <c r="N554">
        <v>1.204</v>
      </c>
      <c r="O554">
        <v>1.52</v>
      </c>
      <c r="P554">
        <v>2.52</v>
      </c>
      <c r="Q554">
        <f t="shared" si="59"/>
        <v>10.611111111111112</v>
      </c>
      <c r="R554">
        <f t="shared" si="60"/>
        <v>259.63446631111117</v>
      </c>
      <c r="S554">
        <f t="shared" si="61"/>
        <v>-575.9601000980557</v>
      </c>
      <c r="T554" s="11">
        <f t="shared" si="62"/>
        <v>-6.1115766177071471</v>
      </c>
      <c r="U554">
        <v>0.26834999999999998</v>
      </c>
      <c r="V554">
        <f>Table5[[#This Row],[Total force ]]*Table5[[#This Row],[Tyre radius]]</f>
        <v>-154.55889286131324</v>
      </c>
      <c r="W554">
        <v>8</v>
      </c>
      <c r="X554">
        <v>0.92</v>
      </c>
      <c r="Y554">
        <f>Table5[[#This Row],[Wheel torque]]/Table5[[#This Row],[Final drive ratio ]]/Table5[[#This Row],[Overall efficiency of enery conversion ]]</f>
        <v>-20.999849573547994</v>
      </c>
      <c r="Z554">
        <f>(Table5[[#This Row],[Vehicle speed in m/s]]*60)/(2*3.14*Table5[[#This Row],[Tyre radius]])</f>
        <v>377.79035760329799</v>
      </c>
      <c r="AA554">
        <f>Table5[[#This Row],[Wheel speed]]*Table5[[#This Row],[Final drive ratio ]]</f>
        <v>3022.3228608263839</v>
      </c>
      <c r="AB554" s="11">
        <f>(2*3.14*Table5[[#This Row],[Motor speed]]*Table5[[#This Row],[Motor torque]])/(60*1000)/Table5[[#This Row],[Overall efficiency of enery conversion ]]</f>
        <v>-7.2206718073099552</v>
      </c>
      <c r="AC554">
        <v>430</v>
      </c>
      <c r="AD554" s="20">
        <f>Table5[[#This Row],[Total elapsed time]]-B553</f>
        <v>1</v>
      </c>
      <c r="AE554" s="20">
        <f>(Table5[[#This Row],[Motor power]]*1000)*Table5[[#This Row],[Acceleration delT 1 second ]]</f>
        <v>-7220.6718073099555</v>
      </c>
      <c r="AF554" s="20">
        <f>Table5[[#This Row],[Etotal]]/3600</f>
        <v>-2.0057421686972097</v>
      </c>
      <c r="AG554" s="21">
        <f>Table5[[#This Row],[Average energy consumption]]/96</f>
        <v>-2.0893147590595934E-2</v>
      </c>
      <c r="AH554" s="20"/>
      <c r="AI554" s="20"/>
    </row>
    <row r="555" spans="2:35">
      <c r="B555" s="14">
        <v>552</v>
      </c>
      <c r="C555" s="7">
        <v>35.299999999999997</v>
      </c>
      <c r="D555" s="9">
        <v>-0.89</v>
      </c>
      <c r="E555">
        <v>1500</v>
      </c>
      <c r="F555">
        <v>80</v>
      </c>
      <c r="G555">
        <f t="shared" si="56"/>
        <v>1580</v>
      </c>
      <c r="H555">
        <v>9.81</v>
      </c>
      <c r="I555" s="10">
        <v>0</v>
      </c>
      <c r="J555" s="10">
        <v>0</v>
      </c>
      <c r="K555">
        <f t="shared" si="57"/>
        <v>-1406.2</v>
      </c>
      <c r="L555">
        <v>1.4999999999999999E-2</v>
      </c>
      <c r="M555">
        <f t="shared" si="58"/>
        <v>365.20543359083308</v>
      </c>
      <c r="N555">
        <v>1.204</v>
      </c>
      <c r="O555">
        <v>1.52</v>
      </c>
      <c r="P555">
        <v>2.52</v>
      </c>
      <c r="Q555">
        <f t="shared" si="59"/>
        <v>9.8055555555555554</v>
      </c>
      <c r="R555">
        <f t="shared" si="60"/>
        <v>221.7098709777778</v>
      </c>
      <c r="S555">
        <f t="shared" si="61"/>
        <v>-819.2846954313892</v>
      </c>
      <c r="T555" s="11">
        <f t="shared" si="62"/>
        <v>-8.0335415968688988</v>
      </c>
      <c r="U555">
        <v>0.26834999999999998</v>
      </c>
      <c r="V555">
        <f>Table5[[#This Row],[Total force ]]*Table5[[#This Row],[Tyre radius]]</f>
        <v>-219.85504801901328</v>
      </c>
      <c r="W555">
        <v>8</v>
      </c>
      <c r="X555">
        <v>0.92</v>
      </c>
      <c r="Y555">
        <f>Table5[[#This Row],[Wheel torque]]/Table5[[#This Row],[Final drive ratio ]]/Table5[[#This Row],[Overall efficiency of enery conversion ]]</f>
        <v>-29.871609785192021</v>
      </c>
      <c r="Z555">
        <f>(Table5[[#This Row],[Vehicle speed in m/s]]*60)/(2*3.14*Table5[[#This Row],[Tyre radius]])</f>
        <v>349.10993778524659</v>
      </c>
      <c r="AA555">
        <f>Table5[[#This Row],[Wheel speed]]*Table5[[#This Row],[Final drive ratio ]]</f>
        <v>2792.8795022819727</v>
      </c>
      <c r="AB555" s="11">
        <f>(2*3.14*Table5[[#This Row],[Motor speed]]*Table5[[#This Row],[Motor torque]])/(60*1000)/Table5[[#This Row],[Overall efficiency of enery conversion ]]</f>
        <v>-9.491424381933955</v>
      </c>
      <c r="AC555">
        <v>430</v>
      </c>
      <c r="AD555" s="20">
        <f>Table5[[#This Row],[Total elapsed time]]-B554</f>
        <v>1</v>
      </c>
      <c r="AE555" s="20">
        <f>(Table5[[#This Row],[Motor power]]*1000)*Table5[[#This Row],[Acceleration delT 1 second ]]</f>
        <v>-9491.4243819339554</v>
      </c>
      <c r="AF555" s="20">
        <f>Table5[[#This Row],[Etotal]]/3600</f>
        <v>-2.6365067727594322</v>
      </c>
      <c r="AG555" s="21">
        <f>Table5[[#This Row],[Average energy consumption]]/96</f>
        <v>-2.7463612216244087E-2</v>
      </c>
      <c r="AH555" s="20"/>
      <c r="AI555" s="20"/>
    </row>
    <row r="556" spans="2:35">
      <c r="B556" s="14">
        <v>553</v>
      </c>
      <c r="C556" s="7">
        <v>31.8</v>
      </c>
      <c r="D556" s="9">
        <v>-0.92</v>
      </c>
      <c r="E556">
        <v>1500</v>
      </c>
      <c r="F556">
        <v>80</v>
      </c>
      <c r="G556">
        <f t="shared" si="56"/>
        <v>1580</v>
      </c>
      <c r="H556">
        <v>9.81</v>
      </c>
      <c r="I556" s="10">
        <v>0</v>
      </c>
      <c r="J556" s="10">
        <v>0</v>
      </c>
      <c r="K556">
        <f t="shared" si="57"/>
        <v>-1453.6000000000001</v>
      </c>
      <c r="L556">
        <v>1.4999999999999999E-2</v>
      </c>
      <c r="M556">
        <f t="shared" si="58"/>
        <v>365.20543359083308</v>
      </c>
      <c r="N556">
        <v>1.204</v>
      </c>
      <c r="O556">
        <v>1.52</v>
      </c>
      <c r="P556">
        <v>2.52</v>
      </c>
      <c r="Q556">
        <f t="shared" si="59"/>
        <v>8.8333333333333339</v>
      </c>
      <c r="R556">
        <f t="shared" si="60"/>
        <v>179.9243152</v>
      </c>
      <c r="S556">
        <f t="shared" si="61"/>
        <v>-908.47025120916703</v>
      </c>
      <c r="T556" s="11">
        <f t="shared" si="62"/>
        <v>-8.0248205523476432</v>
      </c>
      <c r="U556">
        <v>0.26834999999999998</v>
      </c>
      <c r="V556">
        <f>Table5[[#This Row],[Total force ]]*Table5[[#This Row],[Tyre radius]]</f>
        <v>-243.78799191197996</v>
      </c>
      <c r="W556">
        <v>8</v>
      </c>
      <c r="X556">
        <v>0.92</v>
      </c>
      <c r="Y556">
        <f>Table5[[#This Row],[Wheel torque]]/Table5[[#This Row],[Final drive ratio ]]/Table5[[#This Row],[Overall efficiency of enery conversion ]]</f>
        <v>-33.123368466301621</v>
      </c>
      <c r="Z556">
        <f>(Table5[[#This Row],[Vehicle speed in m/s]]*60)/(2*3.14*Table5[[#This Row],[Tyre radius]])</f>
        <v>314.49563800483969</v>
      </c>
      <c r="AA556">
        <f>Table5[[#This Row],[Wheel speed]]*Table5[[#This Row],[Final drive ratio ]]</f>
        <v>2515.9651040387175</v>
      </c>
      <c r="AB556" s="11">
        <f>(2*3.14*Table5[[#This Row],[Motor speed]]*Table5[[#This Row],[Motor torque]])/(60*1000)/Table5[[#This Row],[Overall efficiency of enery conversion ]]</f>
        <v>-9.4811206903918261</v>
      </c>
      <c r="AC556">
        <v>430</v>
      </c>
      <c r="AD556" s="20">
        <f>Table5[[#This Row],[Total elapsed time]]-B555</f>
        <v>1</v>
      </c>
      <c r="AE556" s="20">
        <f>(Table5[[#This Row],[Motor power]]*1000)*Table5[[#This Row],[Acceleration delT 1 second ]]</f>
        <v>-9481.1206903918264</v>
      </c>
      <c r="AF556" s="20">
        <f>Table5[[#This Row],[Etotal]]/3600</f>
        <v>-2.6336446362199517</v>
      </c>
      <c r="AG556" s="21">
        <f>Table5[[#This Row],[Average energy consumption]]/96</f>
        <v>-2.7433798293957829E-2</v>
      </c>
      <c r="AH556" s="20"/>
      <c r="AI556" s="20"/>
    </row>
    <row r="557" spans="2:35">
      <c r="B557" s="14">
        <v>554</v>
      </c>
      <c r="C557" s="7">
        <v>28.7</v>
      </c>
      <c r="D557" s="9">
        <v>-0.83</v>
      </c>
      <c r="E557">
        <v>1500</v>
      </c>
      <c r="F557">
        <v>80</v>
      </c>
      <c r="G557">
        <f t="shared" si="56"/>
        <v>1580</v>
      </c>
      <c r="H557">
        <v>9.81</v>
      </c>
      <c r="I557" s="10">
        <v>0</v>
      </c>
      <c r="J557" s="10">
        <v>0</v>
      </c>
      <c r="K557">
        <f t="shared" si="57"/>
        <v>-1311.3999999999999</v>
      </c>
      <c r="L557">
        <v>1.4999999999999999E-2</v>
      </c>
      <c r="M557">
        <f t="shared" si="58"/>
        <v>365.20543359083308</v>
      </c>
      <c r="N557">
        <v>1.204</v>
      </c>
      <c r="O557">
        <v>1.52</v>
      </c>
      <c r="P557">
        <v>2.52</v>
      </c>
      <c r="Q557">
        <f t="shared" si="59"/>
        <v>7.9722222222222223</v>
      </c>
      <c r="R557">
        <f t="shared" si="60"/>
        <v>146.55458564444444</v>
      </c>
      <c r="S557">
        <f t="shared" si="61"/>
        <v>-799.6399807647224</v>
      </c>
      <c r="T557" s="11">
        <f t="shared" si="62"/>
        <v>-6.3749076244298699</v>
      </c>
      <c r="U557">
        <v>0.26834999999999998</v>
      </c>
      <c r="V557">
        <f>Table5[[#This Row],[Total force ]]*Table5[[#This Row],[Tyre radius]]</f>
        <v>-214.58338883821324</v>
      </c>
      <c r="W557">
        <v>8</v>
      </c>
      <c r="X557">
        <v>0.92</v>
      </c>
      <c r="Y557">
        <f>Table5[[#This Row],[Wheel torque]]/Table5[[#This Row],[Final drive ratio ]]/Table5[[#This Row],[Overall efficiency of enery conversion ]]</f>
        <v>-29.155351744322449</v>
      </c>
      <c r="Z557">
        <f>(Table5[[#This Row],[Vehicle speed in m/s]]*60)/(2*3.14*Table5[[#This Row],[Tyre radius]])</f>
        <v>283.83725819933642</v>
      </c>
      <c r="AA557">
        <f>Table5[[#This Row],[Wheel speed]]*Table5[[#This Row],[Final drive ratio ]]</f>
        <v>2270.6980655946913</v>
      </c>
      <c r="AB557" s="11">
        <f>(2*3.14*Table5[[#This Row],[Motor speed]]*Table5[[#This Row],[Motor torque]])/(60*1000)/Table5[[#This Row],[Overall efficiency of enery conversion ]]</f>
        <v>-7.5317906715853837</v>
      </c>
      <c r="AC557">
        <v>430</v>
      </c>
      <c r="AD557" s="20">
        <f>Table5[[#This Row],[Total elapsed time]]-B556</f>
        <v>1</v>
      </c>
      <c r="AE557" s="20">
        <f>(Table5[[#This Row],[Motor power]]*1000)*Table5[[#This Row],[Acceleration delT 1 second ]]</f>
        <v>-7531.7906715853842</v>
      </c>
      <c r="AF557" s="20">
        <f>Table5[[#This Row],[Etotal]]/3600</f>
        <v>-2.0921640754403845</v>
      </c>
      <c r="AG557" s="21">
        <f>Table5[[#This Row],[Average energy consumption]]/96</f>
        <v>-2.179337578583734E-2</v>
      </c>
      <c r="AH557" s="20"/>
      <c r="AI557" s="20"/>
    </row>
    <row r="558" spans="2:35">
      <c r="B558" s="14">
        <v>555</v>
      </c>
      <c r="C558" s="7">
        <v>25.8</v>
      </c>
      <c r="D558" s="9">
        <v>-0.81</v>
      </c>
      <c r="E558">
        <v>1500</v>
      </c>
      <c r="F558">
        <v>80</v>
      </c>
      <c r="G558">
        <f t="shared" si="56"/>
        <v>1580</v>
      </c>
      <c r="H558">
        <v>9.81</v>
      </c>
      <c r="I558" s="10">
        <v>0</v>
      </c>
      <c r="J558" s="10">
        <v>0</v>
      </c>
      <c r="K558">
        <f t="shared" si="57"/>
        <v>-1279.8000000000002</v>
      </c>
      <c r="L558">
        <v>1.4999999999999999E-2</v>
      </c>
      <c r="M558">
        <f t="shared" si="58"/>
        <v>365.20543359083308</v>
      </c>
      <c r="N558">
        <v>1.204</v>
      </c>
      <c r="O558">
        <v>1.52</v>
      </c>
      <c r="P558">
        <v>2.52</v>
      </c>
      <c r="Q558">
        <f t="shared" si="59"/>
        <v>7.166666666666667</v>
      </c>
      <c r="R558">
        <f t="shared" si="60"/>
        <v>118.43362720000003</v>
      </c>
      <c r="S558">
        <f t="shared" si="61"/>
        <v>-796.16093920916705</v>
      </c>
      <c r="T558" s="11">
        <f t="shared" si="62"/>
        <v>-5.7058200643323644</v>
      </c>
      <c r="U558">
        <v>0.26834999999999998</v>
      </c>
      <c r="V558">
        <f>Table5[[#This Row],[Total force ]]*Table5[[#This Row],[Tyre radius]]</f>
        <v>-213.64978803677997</v>
      </c>
      <c r="W558">
        <v>8</v>
      </c>
      <c r="X558">
        <v>0.92</v>
      </c>
      <c r="Y558">
        <f>Table5[[#This Row],[Wheel torque]]/Table5[[#This Row],[Final drive ratio ]]/Table5[[#This Row],[Overall efficiency of enery conversion ]]</f>
        <v>-29.028503809345104</v>
      </c>
      <c r="Z558">
        <f>(Table5[[#This Row],[Vehicle speed in m/s]]*60)/(2*3.14*Table5[[#This Row],[Tyre radius]])</f>
        <v>255.15683838128501</v>
      </c>
      <c r="AA558">
        <f>Table5[[#This Row],[Wheel speed]]*Table5[[#This Row],[Final drive ratio ]]</f>
        <v>2041.2547070502801</v>
      </c>
      <c r="AB558" s="11">
        <f>(2*3.14*Table5[[#This Row],[Motor speed]]*Table5[[#This Row],[Motor torque]])/(60*1000)/Table5[[#This Row],[Overall efficiency of enery conversion ]]</f>
        <v>-6.7412807943435293</v>
      </c>
      <c r="AC558">
        <v>430</v>
      </c>
      <c r="AD558" s="20">
        <f>Table5[[#This Row],[Total elapsed time]]-B557</f>
        <v>1</v>
      </c>
      <c r="AE558" s="20">
        <f>(Table5[[#This Row],[Motor power]]*1000)*Table5[[#This Row],[Acceleration delT 1 second ]]</f>
        <v>-6741.2807943435291</v>
      </c>
      <c r="AF558" s="20">
        <f>Table5[[#This Row],[Etotal]]/3600</f>
        <v>-1.8725779984287581</v>
      </c>
      <c r="AG558" s="21">
        <f>Table5[[#This Row],[Average energy consumption]]/96</f>
        <v>-1.950602081696623E-2</v>
      </c>
      <c r="AH558" s="20"/>
      <c r="AI558" s="20"/>
    </row>
    <row r="559" spans="2:35">
      <c r="B559" s="14">
        <v>556</v>
      </c>
      <c r="C559" s="7">
        <v>22.9</v>
      </c>
      <c r="D559" s="9">
        <v>-0.78</v>
      </c>
      <c r="E559">
        <v>1500</v>
      </c>
      <c r="F559">
        <v>80</v>
      </c>
      <c r="G559">
        <f t="shared" si="56"/>
        <v>1580</v>
      </c>
      <c r="H559">
        <v>9.81</v>
      </c>
      <c r="I559" s="10">
        <v>0</v>
      </c>
      <c r="J559" s="10">
        <v>0</v>
      </c>
      <c r="K559">
        <f t="shared" si="57"/>
        <v>-1232.4000000000001</v>
      </c>
      <c r="L559">
        <v>1.4999999999999999E-2</v>
      </c>
      <c r="M559">
        <f t="shared" si="58"/>
        <v>365.20543359083308</v>
      </c>
      <c r="N559">
        <v>1.204</v>
      </c>
      <c r="O559">
        <v>1.52</v>
      </c>
      <c r="P559">
        <v>2.52</v>
      </c>
      <c r="Q559">
        <f t="shared" si="59"/>
        <v>6.3611111111111107</v>
      </c>
      <c r="R559">
        <f t="shared" si="60"/>
        <v>93.305357911111088</v>
      </c>
      <c r="S559">
        <f t="shared" si="61"/>
        <v>-773.88920849805595</v>
      </c>
      <c r="T559" s="11">
        <f t="shared" si="62"/>
        <v>-4.9227952429459663</v>
      </c>
      <c r="U559">
        <v>0.26834999999999998</v>
      </c>
      <c r="V559">
        <f>Table5[[#This Row],[Total force ]]*Table5[[#This Row],[Tyre radius]]</f>
        <v>-207.67316910045329</v>
      </c>
      <c r="W559">
        <v>8</v>
      </c>
      <c r="X559">
        <v>0.92</v>
      </c>
      <c r="Y559">
        <f>Table5[[#This Row],[Wheel torque]]/Table5[[#This Row],[Final drive ratio ]]/Table5[[#This Row],[Overall efficiency of enery conversion ]]</f>
        <v>-28.216463192996372</v>
      </c>
      <c r="Z559">
        <f>(Table5[[#This Row],[Vehicle speed in m/s]]*60)/(2*3.14*Table5[[#This Row],[Tyre radius]])</f>
        <v>226.47641856323358</v>
      </c>
      <c r="AA559">
        <f>Table5[[#This Row],[Wheel speed]]*Table5[[#This Row],[Final drive ratio ]]</f>
        <v>1811.8113485058686</v>
      </c>
      <c r="AB559" s="11">
        <f>(2*3.14*Table5[[#This Row],[Motor speed]]*Table5[[#This Row],[Motor torque]])/(60*1000)/Table5[[#This Row],[Overall efficiency of enery conversion ]]</f>
        <v>-5.8161569505505266</v>
      </c>
      <c r="AC559">
        <v>430</v>
      </c>
      <c r="AD559" s="20">
        <f>Table5[[#This Row],[Total elapsed time]]-B558</f>
        <v>1</v>
      </c>
      <c r="AE559" s="20">
        <f>(Table5[[#This Row],[Motor power]]*1000)*Table5[[#This Row],[Acceleration delT 1 second ]]</f>
        <v>-5816.1569505505267</v>
      </c>
      <c r="AF559" s="20">
        <f>Table5[[#This Row],[Etotal]]/3600</f>
        <v>-1.6155991529307019</v>
      </c>
      <c r="AG559" s="21">
        <f>Table5[[#This Row],[Average energy consumption]]/96</f>
        <v>-1.6829157843028145E-2</v>
      </c>
      <c r="AH559" s="20"/>
      <c r="AI559" s="20"/>
    </row>
    <row r="560" spans="2:35">
      <c r="B560" s="14">
        <v>557</v>
      </c>
      <c r="C560" s="7">
        <v>20.2</v>
      </c>
      <c r="D560" s="9">
        <v>-0.71</v>
      </c>
      <c r="E560">
        <v>1500</v>
      </c>
      <c r="F560">
        <v>80</v>
      </c>
      <c r="G560">
        <f t="shared" si="56"/>
        <v>1580</v>
      </c>
      <c r="H560">
        <v>9.81</v>
      </c>
      <c r="I560" s="10">
        <v>0</v>
      </c>
      <c r="J560" s="10">
        <v>0</v>
      </c>
      <c r="K560">
        <f t="shared" si="57"/>
        <v>-1121.8</v>
      </c>
      <c r="L560">
        <v>1.4999999999999999E-2</v>
      </c>
      <c r="M560">
        <f t="shared" si="58"/>
        <v>365.20543359083308</v>
      </c>
      <c r="N560">
        <v>1.204</v>
      </c>
      <c r="O560">
        <v>1.52</v>
      </c>
      <c r="P560">
        <v>2.52</v>
      </c>
      <c r="Q560">
        <f t="shared" si="59"/>
        <v>5.6111111111111116</v>
      </c>
      <c r="R560">
        <f t="shared" si="60"/>
        <v>72.600290311111124</v>
      </c>
      <c r="S560">
        <f t="shared" si="61"/>
        <v>-683.99427609805571</v>
      </c>
      <c r="T560" s="11">
        <f t="shared" si="62"/>
        <v>-3.8379678825502017</v>
      </c>
      <c r="U560">
        <v>0.26834999999999998</v>
      </c>
      <c r="V560">
        <f>Table5[[#This Row],[Total force ]]*Table5[[#This Row],[Tyre radius]]</f>
        <v>-183.54986399091322</v>
      </c>
      <c r="W560">
        <v>8</v>
      </c>
      <c r="X560">
        <v>0.92</v>
      </c>
      <c r="Y560">
        <f>Table5[[#This Row],[Wheel torque]]/Table5[[#This Row],[Final drive ratio ]]/Table5[[#This Row],[Overall efficiency of enery conversion ]]</f>
        <v>-24.938840216156688</v>
      </c>
      <c r="Z560">
        <f>(Table5[[#This Row],[Vehicle speed in m/s]]*60)/(2*3.14*Table5[[#This Row],[Tyre radius]])</f>
        <v>199.77395873263401</v>
      </c>
      <c r="AA560">
        <f>Table5[[#This Row],[Wheel speed]]*Table5[[#This Row],[Final drive ratio ]]</f>
        <v>1598.1916698610721</v>
      </c>
      <c r="AB560" s="11">
        <f>(2*3.14*Table5[[#This Row],[Motor speed]]*Table5[[#This Row],[Motor torque]])/(60*1000)/Table5[[#This Row],[Overall efficiency of enery conversion ]]</f>
        <v>-4.5344611088731117</v>
      </c>
      <c r="AC560">
        <v>430</v>
      </c>
      <c r="AD560" s="20">
        <f>Table5[[#This Row],[Total elapsed time]]-B559</f>
        <v>1</v>
      </c>
      <c r="AE560" s="20">
        <f>(Table5[[#This Row],[Motor power]]*1000)*Table5[[#This Row],[Acceleration delT 1 second ]]</f>
        <v>-4534.4611088731117</v>
      </c>
      <c r="AF560" s="20">
        <f>Table5[[#This Row],[Etotal]]/3600</f>
        <v>-1.2595725302425311</v>
      </c>
      <c r="AG560" s="21">
        <f>Table5[[#This Row],[Average energy consumption]]/96</f>
        <v>-1.3120547190026366E-2</v>
      </c>
      <c r="AH560" s="20"/>
      <c r="AI560" s="20"/>
    </row>
    <row r="561" spans="2:35">
      <c r="B561" s="14">
        <v>558</v>
      </c>
      <c r="C561" s="7">
        <v>17.8</v>
      </c>
      <c r="D561" s="9">
        <v>-0.65</v>
      </c>
      <c r="E561">
        <v>1500</v>
      </c>
      <c r="F561">
        <v>80</v>
      </c>
      <c r="G561">
        <f t="shared" si="56"/>
        <v>1580</v>
      </c>
      <c r="H561">
        <v>9.81</v>
      </c>
      <c r="I561" s="10">
        <v>0</v>
      </c>
      <c r="J561" s="10">
        <v>0</v>
      </c>
      <c r="K561">
        <f t="shared" si="57"/>
        <v>-1027</v>
      </c>
      <c r="L561">
        <v>1.4999999999999999E-2</v>
      </c>
      <c r="M561">
        <f t="shared" si="58"/>
        <v>365.20543359083308</v>
      </c>
      <c r="N561">
        <v>1.204</v>
      </c>
      <c r="O561">
        <v>1.52</v>
      </c>
      <c r="P561">
        <v>2.52</v>
      </c>
      <c r="Q561">
        <f t="shared" si="59"/>
        <v>4.9444444444444446</v>
      </c>
      <c r="R561">
        <f t="shared" si="60"/>
        <v>56.373580977777785</v>
      </c>
      <c r="S561">
        <f t="shared" si="61"/>
        <v>-605.42098543138911</v>
      </c>
      <c r="T561" s="11">
        <f t="shared" si="62"/>
        <v>-2.9934704279663129</v>
      </c>
      <c r="U561">
        <v>0.26834999999999998</v>
      </c>
      <c r="V561">
        <f>Table5[[#This Row],[Total force ]]*Table5[[#This Row],[Tyre radius]]</f>
        <v>-162.46472144051324</v>
      </c>
      <c r="W561">
        <v>8</v>
      </c>
      <c r="X561">
        <v>0.92</v>
      </c>
      <c r="Y561">
        <f>Table5[[#This Row],[Wheel torque]]/Table5[[#This Row],[Final drive ratio ]]/Table5[[#This Row],[Overall efficiency of enery conversion ]]</f>
        <v>-22.074011065287124</v>
      </c>
      <c r="Z561">
        <f>(Table5[[#This Row],[Vehicle speed in m/s]]*60)/(2*3.14*Table5[[#This Row],[Tyre radius]])</f>
        <v>176.03843888321217</v>
      </c>
      <c r="AA561">
        <f>Table5[[#This Row],[Wheel speed]]*Table5[[#This Row],[Final drive ratio ]]</f>
        <v>1408.3075110656973</v>
      </c>
      <c r="AB561" s="11">
        <f>(2*3.14*Table5[[#This Row],[Motor speed]]*Table5[[#This Row],[Motor torque]])/(60*1000)/Table5[[#This Row],[Overall efficiency of enery conversion ]]</f>
        <v>-3.5367089177295754</v>
      </c>
      <c r="AC561">
        <v>430</v>
      </c>
      <c r="AD561" s="20">
        <f>Table5[[#This Row],[Total elapsed time]]-B560</f>
        <v>1</v>
      </c>
      <c r="AE561" s="20">
        <f>(Table5[[#This Row],[Motor power]]*1000)*Table5[[#This Row],[Acceleration delT 1 second ]]</f>
        <v>-3536.7089177295752</v>
      </c>
      <c r="AF561" s="20">
        <f>Table5[[#This Row],[Etotal]]/3600</f>
        <v>-0.98241914381377093</v>
      </c>
      <c r="AG561" s="21">
        <f>Table5[[#This Row],[Average energy consumption]]/96</f>
        <v>-1.0233532748060114E-2</v>
      </c>
      <c r="AH561" s="20"/>
      <c r="AI561" s="20"/>
    </row>
    <row r="562" spans="2:35">
      <c r="B562" s="14">
        <v>559</v>
      </c>
      <c r="C562" s="7">
        <v>15.5</v>
      </c>
      <c r="D562" s="9">
        <v>-0.63</v>
      </c>
      <c r="E562">
        <v>1500</v>
      </c>
      <c r="F562">
        <v>80</v>
      </c>
      <c r="G562">
        <f t="shared" si="56"/>
        <v>1580</v>
      </c>
      <c r="H562">
        <v>9.81</v>
      </c>
      <c r="I562" s="10">
        <v>0</v>
      </c>
      <c r="J562" s="10">
        <v>0</v>
      </c>
      <c r="K562">
        <f t="shared" si="57"/>
        <v>-995.4</v>
      </c>
      <c r="L562">
        <v>1.4999999999999999E-2</v>
      </c>
      <c r="M562">
        <f t="shared" si="58"/>
        <v>365.20543359083308</v>
      </c>
      <c r="N562">
        <v>1.204</v>
      </c>
      <c r="O562">
        <v>1.52</v>
      </c>
      <c r="P562">
        <v>2.52</v>
      </c>
      <c r="Q562">
        <f t="shared" si="59"/>
        <v>4.3055555555555554</v>
      </c>
      <c r="R562">
        <f t="shared" si="60"/>
        <v>42.746347777777778</v>
      </c>
      <c r="S562">
        <f t="shared" si="61"/>
        <v>-587.44821863138918</v>
      </c>
      <c r="T562" s="11">
        <f t="shared" si="62"/>
        <v>-2.5292909413295921</v>
      </c>
      <c r="U562">
        <v>0.26834999999999998</v>
      </c>
      <c r="V562">
        <f>Table5[[#This Row],[Total force ]]*Table5[[#This Row],[Tyre radius]]</f>
        <v>-157.64172946973326</v>
      </c>
      <c r="W562">
        <v>8</v>
      </c>
      <c r="X562">
        <v>0.92</v>
      </c>
      <c r="Y562">
        <f>Table5[[#This Row],[Wheel torque]]/Table5[[#This Row],[Final drive ratio ]]/Table5[[#This Row],[Overall efficiency of enery conversion ]]</f>
        <v>-21.418713243170281</v>
      </c>
      <c r="Z562">
        <f>(Table5[[#This Row],[Vehicle speed in m/s]]*60)/(2*3.14*Table5[[#This Row],[Tyre radius]])</f>
        <v>153.29189902751617</v>
      </c>
      <c r="AA562">
        <f>Table5[[#This Row],[Wheel speed]]*Table5[[#This Row],[Final drive ratio ]]</f>
        <v>1226.3351922201293</v>
      </c>
      <c r="AB562" s="11">
        <f>(2*3.14*Table5[[#This Row],[Motor speed]]*Table5[[#This Row],[Motor torque]])/(60*1000)/Table5[[#This Row],[Overall efficiency of enery conversion ]]</f>
        <v>-2.9882927000585906</v>
      </c>
      <c r="AC562">
        <v>430</v>
      </c>
      <c r="AD562" s="20">
        <f>Table5[[#This Row],[Total elapsed time]]-B561</f>
        <v>1</v>
      </c>
      <c r="AE562" s="20">
        <f>(Table5[[#This Row],[Motor power]]*1000)*Table5[[#This Row],[Acceleration delT 1 second ]]</f>
        <v>-2988.2927000585905</v>
      </c>
      <c r="AF562" s="20">
        <f>Table5[[#This Row],[Etotal]]/3600</f>
        <v>-0.83008130557183069</v>
      </c>
      <c r="AG562" s="21">
        <f>Table5[[#This Row],[Average energy consumption]]/96</f>
        <v>-8.6466802663732363E-3</v>
      </c>
      <c r="AH562" s="20"/>
      <c r="AI562" s="20"/>
    </row>
    <row r="563" spans="2:35">
      <c r="B563" s="14">
        <v>560</v>
      </c>
      <c r="C563" s="7">
        <v>13.3</v>
      </c>
      <c r="D563" s="9">
        <v>-0.57999999999999996</v>
      </c>
      <c r="E563">
        <v>1500</v>
      </c>
      <c r="F563">
        <v>80</v>
      </c>
      <c r="G563">
        <f t="shared" si="56"/>
        <v>1580</v>
      </c>
      <c r="H563">
        <v>9.81</v>
      </c>
      <c r="I563" s="10">
        <v>0</v>
      </c>
      <c r="J563" s="10">
        <v>0</v>
      </c>
      <c r="K563">
        <f t="shared" si="57"/>
        <v>-916.4</v>
      </c>
      <c r="L563">
        <v>1.4999999999999999E-2</v>
      </c>
      <c r="M563">
        <f t="shared" si="58"/>
        <v>365.20543359083308</v>
      </c>
      <c r="N563">
        <v>1.204</v>
      </c>
      <c r="O563">
        <v>1.52</v>
      </c>
      <c r="P563">
        <v>2.52</v>
      </c>
      <c r="Q563">
        <f t="shared" si="59"/>
        <v>3.6944444444444446</v>
      </c>
      <c r="R563">
        <f t="shared" si="60"/>
        <v>31.473054977777782</v>
      </c>
      <c r="S563">
        <f t="shared" si="61"/>
        <v>-519.7215114313891</v>
      </c>
      <c r="T563" s="11">
        <f t="shared" si="62"/>
        <v>-1.9200822505659654</v>
      </c>
      <c r="U563">
        <v>0.26834999999999998</v>
      </c>
      <c r="V563">
        <f>Table5[[#This Row],[Total force ]]*Table5[[#This Row],[Tyre radius]]</f>
        <v>-139.46726759261327</v>
      </c>
      <c r="W563">
        <v>8</v>
      </c>
      <c r="X563">
        <v>0.92</v>
      </c>
      <c r="Y563">
        <f>Table5[[#This Row],[Wheel torque]]/Table5[[#This Row],[Final drive ratio ]]/Table5[[#This Row],[Overall efficiency of enery conversion ]]</f>
        <v>-18.949357009865931</v>
      </c>
      <c r="Z563">
        <f>(Table5[[#This Row],[Vehicle speed in m/s]]*60)/(2*3.14*Table5[[#This Row],[Tyre radius]])</f>
        <v>131.53433916554616</v>
      </c>
      <c r="AA563">
        <f>Table5[[#This Row],[Wheel speed]]*Table5[[#This Row],[Final drive ratio ]]</f>
        <v>1052.2747133243693</v>
      </c>
      <c r="AB563" s="11">
        <f>(2*3.14*Table5[[#This Row],[Motor speed]]*Table5[[#This Row],[Motor torque]])/(60*1000)/Table5[[#This Row],[Overall efficiency of enery conversion ]]</f>
        <v>-2.2685281788350249</v>
      </c>
      <c r="AC563">
        <v>430</v>
      </c>
      <c r="AD563" s="20">
        <f>Table5[[#This Row],[Total elapsed time]]-B562</f>
        <v>1</v>
      </c>
      <c r="AE563" s="20">
        <f>(Table5[[#This Row],[Motor power]]*1000)*Table5[[#This Row],[Acceleration delT 1 second ]]</f>
        <v>-2268.5281788350248</v>
      </c>
      <c r="AF563" s="20">
        <f>Table5[[#This Row],[Etotal]]/3600</f>
        <v>-0.63014671634306241</v>
      </c>
      <c r="AG563" s="21">
        <f>Table5[[#This Row],[Average energy consumption]]/96</f>
        <v>-6.5640282952402337E-3</v>
      </c>
      <c r="AH563" s="20"/>
      <c r="AI563" s="20"/>
    </row>
    <row r="564" spans="2:35">
      <c r="B564" s="14">
        <v>561</v>
      </c>
      <c r="C564" s="7">
        <v>11.3</v>
      </c>
      <c r="D564" s="9">
        <v>-0.56000000000000005</v>
      </c>
      <c r="E564">
        <v>1500</v>
      </c>
      <c r="F564">
        <v>80</v>
      </c>
      <c r="G564">
        <f t="shared" si="56"/>
        <v>1580</v>
      </c>
      <c r="H564">
        <v>9.81</v>
      </c>
      <c r="I564" s="10">
        <v>0</v>
      </c>
      <c r="J564" s="10">
        <v>0</v>
      </c>
      <c r="K564">
        <f t="shared" si="57"/>
        <v>-884.80000000000007</v>
      </c>
      <c r="L564">
        <v>1.4999999999999999E-2</v>
      </c>
      <c r="M564">
        <f t="shared" si="58"/>
        <v>365.20543359083308</v>
      </c>
      <c r="N564">
        <v>1.204</v>
      </c>
      <c r="O564">
        <v>1.52</v>
      </c>
      <c r="P564">
        <v>2.52</v>
      </c>
      <c r="Q564">
        <f t="shared" si="59"/>
        <v>3.1388888888888893</v>
      </c>
      <c r="R564">
        <f t="shared" si="60"/>
        <v>22.719172311111116</v>
      </c>
      <c r="S564">
        <f t="shared" si="61"/>
        <v>-496.87539409805589</v>
      </c>
      <c r="T564" s="11">
        <f t="shared" si="62"/>
        <v>-1.5596366536966757</v>
      </c>
      <c r="U564">
        <v>0.26834999999999998</v>
      </c>
      <c r="V564">
        <f>Table5[[#This Row],[Total force ]]*Table5[[#This Row],[Tyre radius]]</f>
        <v>-133.3365120062133</v>
      </c>
      <c r="W564">
        <v>8</v>
      </c>
      <c r="X564">
        <v>0.92</v>
      </c>
      <c r="Y564">
        <f>Table5[[#This Row],[Wheel torque]]/Table5[[#This Row],[Final drive ratio ]]/Table5[[#This Row],[Overall efficiency of enery conversion ]]</f>
        <v>-18.116373913887674</v>
      </c>
      <c r="Z564">
        <f>(Table5[[#This Row],[Vehicle speed in m/s]]*60)/(2*3.14*Table5[[#This Row],[Tyre radius]])</f>
        <v>111.75473929102796</v>
      </c>
      <c r="AA564">
        <f>Table5[[#This Row],[Wheel speed]]*Table5[[#This Row],[Final drive ratio ]]</f>
        <v>894.03791432822368</v>
      </c>
      <c r="AB564" s="11">
        <f>(2*3.14*Table5[[#This Row],[Motor speed]]*Table5[[#This Row],[Motor torque]])/(60*1000)/Table5[[#This Row],[Overall efficiency of enery conversion ]]</f>
        <v>-1.8426709046510819</v>
      </c>
      <c r="AC564">
        <v>430</v>
      </c>
      <c r="AD564" s="20">
        <f>Table5[[#This Row],[Total elapsed time]]-B563</f>
        <v>1</v>
      </c>
      <c r="AE564" s="20">
        <f>(Table5[[#This Row],[Motor power]]*1000)*Table5[[#This Row],[Acceleration delT 1 second ]]</f>
        <v>-1842.6709046510819</v>
      </c>
      <c r="AF564" s="20">
        <f>Table5[[#This Row],[Etotal]]/3600</f>
        <v>-0.51185302906974495</v>
      </c>
      <c r="AG564" s="21">
        <f>Table5[[#This Row],[Average energy consumption]]/96</f>
        <v>-5.3318023861431765E-3</v>
      </c>
      <c r="AH564" s="20"/>
      <c r="AI564" s="20"/>
    </row>
    <row r="565" spans="2:35">
      <c r="B565" s="14">
        <v>562</v>
      </c>
      <c r="C565" s="7">
        <v>9.3000000000000007</v>
      </c>
      <c r="D565" s="9">
        <v>-0.54</v>
      </c>
      <c r="E565">
        <v>1500</v>
      </c>
      <c r="F565">
        <v>80</v>
      </c>
      <c r="G565">
        <f t="shared" si="56"/>
        <v>1580</v>
      </c>
      <c r="H565">
        <v>9.81</v>
      </c>
      <c r="I565" s="10">
        <v>0</v>
      </c>
      <c r="J565" s="10">
        <v>0</v>
      </c>
      <c r="K565">
        <f t="shared" si="57"/>
        <v>-853.2</v>
      </c>
      <c r="L565">
        <v>1.4999999999999999E-2</v>
      </c>
      <c r="M565">
        <f t="shared" si="58"/>
        <v>365.20543359083308</v>
      </c>
      <c r="N565">
        <v>1.204</v>
      </c>
      <c r="O565">
        <v>1.52</v>
      </c>
      <c r="P565">
        <v>2.52</v>
      </c>
      <c r="Q565">
        <f t="shared" si="59"/>
        <v>2.5833333333333335</v>
      </c>
      <c r="R565">
        <f t="shared" si="60"/>
        <v>15.388685200000001</v>
      </c>
      <c r="S565">
        <f t="shared" si="61"/>
        <v>-472.60588120916697</v>
      </c>
      <c r="T565" s="11">
        <f t="shared" si="62"/>
        <v>-1.2208985264570147</v>
      </c>
      <c r="U565">
        <v>0.26834999999999998</v>
      </c>
      <c r="V565">
        <f>Table5[[#This Row],[Total force ]]*Table5[[#This Row],[Tyre radius]]</f>
        <v>-126.82378822247995</v>
      </c>
      <c r="W565">
        <v>8</v>
      </c>
      <c r="X565">
        <v>0.92</v>
      </c>
      <c r="Y565">
        <f>Table5[[#This Row],[Wheel torque]]/Table5[[#This Row],[Final drive ratio ]]/Table5[[#This Row],[Overall efficiency of enery conversion ]]</f>
        <v>-17.231492965010862</v>
      </c>
      <c r="Z565">
        <f>(Table5[[#This Row],[Vehicle speed in m/s]]*60)/(2*3.14*Table5[[#This Row],[Tyre radius]])</f>
        <v>91.97513941650972</v>
      </c>
      <c r="AA565">
        <f>Table5[[#This Row],[Wheel speed]]*Table5[[#This Row],[Final drive ratio ]]</f>
        <v>735.80111533207776</v>
      </c>
      <c r="AB565" s="11">
        <f>(2*3.14*Table5[[#This Row],[Motor speed]]*Table5[[#This Row],[Motor torque]])/(60*1000)/Table5[[#This Row],[Overall efficiency of enery conversion ]]</f>
        <v>-1.4424604518632023</v>
      </c>
      <c r="AC565">
        <v>430</v>
      </c>
      <c r="AD565" s="20">
        <f>Table5[[#This Row],[Total elapsed time]]-B564</f>
        <v>1</v>
      </c>
      <c r="AE565" s="20">
        <f>(Table5[[#This Row],[Motor power]]*1000)*Table5[[#This Row],[Acceleration delT 1 second ]]</f>
        <v>-1442.4604518632023</v>
      </c>
      <c r="AF565" s="20">
        <f>Table5[[#This Row],[Etotal]]/3600</f>
        <v>-0.40068345885088952</v>
      </c>
      <c r="AG565" s="21">
        <f>Table5[[#This Row],[Average energy consumption]]/96</f>
        <v>-4.1737860296967655E-3</v>
      </c>
      <c r="AH565" s="20"/>
      <c r="AI565" s="20"/>
    </row>
    <row r="566" spans="2:35">
      <c r="B566" s="14">
        <v>563</v>
      </c>
      <c r="C566" s="7">
        <v>7.4</v>
      </c>
      <c r="D566" s="9">
        <v>-0.53</v>
      </c>
      <c r="E566">
        <v>1500</v>
      </c>
      <c r="F566">
        <v>80</v>
      </c>
      <c r="G566">
        <f t="shared" si="56"/>
        <v>1580</v>
      </c>
      <c r="H566">
        <v>9.81</v>
      </c>
      <c r="I566" s="10">
        <v>0</v>
      </c>
      <c r="J566" s="10">
        <v>0</v>
      </c>
      <c r="K566">
        <f t="shared" si="57"/>
        <v>-837.40000000000009</v>
      </c>
      <c r="L566">
        <v>1.4999999999999999E-2</v>
      </c>
      <c r="M566">
        <f t="shared" si="58"/>
        <v>365.20543359083308</v>
      </c>
      <c r="N566">
        <v>1.204</v>
      </c>
      <c r="O566">
        <v>1.52</v>
      </c>
      <c r="P566">
        <v>2.52</v>
      </c>
      <c r="Q566">
        <f t="shared" si="59"/>
        <v>2.0555555555555558</v>
      </c>
      <c r="R566">
        <f t="shared" si="60"/>
        <v>9.74314257777778</v>
      </c>
      <c r="S566">
        <f t="shared" si="61"/>
        <v>-462.45142383138921</v>
      </c>
      <c r="T566" s="11">
        <f t="shared" si="62"/>
        <v>-0.95059459343118913</v>
      </c>
      <c r="U566">
        <v>0.26834999999999998</v>
      </c>
      <c r="V566">
        <f>Table5[[#This Row],[Total force ]]*Table5[[#This Row],[Tyre radius]]</f>
        <v>-124.09883958515329</v>
      </c>
      <c r="W566">
        <v>8</v>
      </c>
      <c r="X566">
        <v>0.92</v>
      </c>
      <c r="Y566">
        <f>Table5[[#This Row],[Wheel torque]]/Table5[[#This Row],[Final drive ratio ]]/Table5[[#This Row],[Overall efficiency of enery conversion ]]</f>
        <v>-16.861255378417564</v>
      </c>
      <c r="Z566">
        <f>(Table5[[#This Row],[Vehicle speed in m/s]]*60)/(2*3.14*Table5[[#This Row],[Tyre radius]])</f>
        <v>73.184519535717413</v>
      </c>
      <c r="AA566">
        <f>Table5[[#This Row],[Wheel speed]]*Table5[[#This Row],[Final drive ratio ]]</f>
        <v>585.47615628573931</v>
      </c>
      <c r="AB566" s="11">
        <f>(2*3.14*Table5[[#This Row],[Motor speed]]*Table5[[#This Row],[Motor torque]])/(60*1000)/Table5[[#This Row],[Overall efficiency of enery conversion ]]</f>
        <v>-1.1231032531086824</v>
      </c>
      <c r="AC566">
        <v>430</v>
      </c>
      <c r="AD566" s="20">
        <f>Table5[[#This Row],[Total elapsed time]]-B565</f>
        <v>1</v>
      </c>
      <c r="AE566" s="20">
        <f>(Table5[[#This Row],[Motor power]]*1000)*Table5[[#This Row],[Acceleration delT 1 second ]]</f>
        <v>-1123.1032531086823</v>
      </c>
      <c r="AF566" s="20">
        <f>Table5[[#This Row],[Etotal]]/3600</f>
        <v>-0.31197312586352288</v>
      </c>
      <c r="AG566" s="21">
        <f>Table5[[#This Row],[Average energy consumption]]/96</f>
        <v>-3.2497200610783635E-3</v>
      </c>
      <c r="AH566" s="20"/>
      <c r="AI566" s="20"/>
    </row>
    <row r="567" spans="2:35">
      <c r="B567" s="14">
        <v>564</v>
      </c>
      <c r="C567" s="7">
        <v>5.5</v>
      </c>
      <c r="D567" s="9">
        <v>-0.51</v>
      </c>
      <c r="E567">
        <v>1500</v>
      </c>
      <c r="F567">
        <v>80</v>
      </c>
      <c r="G567">
        <f t="shared" si="56"/>
        <v>1580</v>
      </c>
      <c r="H567">
        <v>9.81</v>
      </c>
      <c r="I567" s="10">
        <v>0</v>
      </c>
      <c r="J567" s="10">
        <v>0</v>
      </c>
      <c r="K567">
        <f t="shared" si="57"/>
        <v>-805.80000000000007</v>
      </c>
      <c r="L567">
        <v>1.4999999999999999E-2</v>
      </c>
      <c r="M567">
        <f t="shared" si="58"/>
        <v>365.20543359083308</v>
      </c>
      <c r="N567">
        <v>1.204</v>
      </c>
      <c r="O567">
        <v>1.52</v>
      </c>
      <c r="P567">
        <v>2.52</v>
      </c>
      <c r="Q567">
        <f t="shared" si="59"/>
        <v>1.5277777777777779</v>
      </c>
      <c r="R567">
        <f t="shared" si="60"/>
        <v>5.382214444444446</v>
      </c>
      <c r="S567">
        <f t="shared" si="61"/>
        <v>-435.21235196472253</v>
      </c>
      <c r="T567" s="11">
        <f t="shared" si="62"/>
        <v>-0.66490775994610396</v>
      </c>
      <c r="U567">
        <v>0.26834999999999998</v>
      </c>
      <c r="V567">
        <f>Table5[[#This Row],[Total force ]]*Table5[[#This Row],[Tyre radius]]</f>
        <v>-116.78923464973327</v>
      </c>
      <c r="W567">
        <v>8</v>
      </c>
      <c r="X567">
        <v>0.92</v>
      </c>
      <c r="Y567">
        <f>Table5[[#This Row],[Wheel torque]]/Table5[[#This Row],[Final drive ratio ]]/Table5[[#This Row],[Overall efficiency of enery conversion ]]</f>
        <v>-15.86810253393115</v>
      </c>
      <c r="Z567">
        <f>(Table5[[#This Row],[Vehicle speed in m/s]]*60)/(2*3.14*Table5[[#This Row],[Tyre radius]])</f>
        <v>54.3938996549251</v>
      </c>
      <c r="AA567">
        <f>Table5[[#This Row],[Wheel speed]]*Table5[[#This Row],[Final drive ratio ]]</f>
        <v>435.1511972394008</v>
      </c>
      <c r="AB567" s="11">
        <f>(2*3.14*Table5[[#This Row],[Motor speed]]*Table5[[#This Row],[Motor torque]])/(60*1000)/Table5[[#This Row],[Overall efficiency of enery conversion ]]</f>
        <v>-0.78557155003084089</v>
      </c>
      <c r="AC567">
        <v>430</v>
      </c>
      <c r="AD567" s="20">
        <f>Table5[[#This Row],[Total elapsed time]]-B566</f>
        <v>1</v>
      </c>
      <c r="AE567" s="20">
        <f>(Table5[[#This Row],[Motor power]]*1000)*Table5[[#This Row],[Acceleration delT 1 second ]]</f>
        <v>-785.57155003084085</v>
      </c>
      <c r="AF567" s="20">
        <f>Table5[[#This Row],[Etotal]]/3600</f>
        <v>-0.21821431945301134</v>
      </c>
      <c r="AG567" s="21">
        <f>Table5[[#This Row],[Average energy consumption]]/96</f>
        <v>-2.2730658276355347E-3</v>
      </c>
      <c r="AH567" s="20"/>
      <c r="AI567" s="20"/>
    </row>
    <row r="568" spans="2:35">
      <c r="B568" s="14">
        <v>565</v>
      </c>
      <c r="C568" s="7">
        <v>3.7</v>
      </c>
      <c r="D568" s="9">
        <v>-0.46</v>
      </c>
      <c r="E568">
        <v>1500</v>
      </c>
      <c r="F568">
        <v>80</v>
      </c>
      <c r="G568">
        <f t="shared" si="56"/>
        <v>1580</v>
      </c>
      <c r="H568">
        <v>9.81</v>
      </c>
      <c r="I568" s="10">
        <v>0</v>
      </c>
      <c r="J568" s="10">
        <v>0</v>
      </c>
      <c r="K568">
        <f t="shared" si="57"/>
        <v>-726.80000000000007</v>
      </c>
      <c r="L568">
        <v>1.4999999999999999E-2</v>
      </c>
      <c r="M568">
        <f t="shared" si="58"/>
        <v>365.20543359083308</v>
      </c>
      <c r="N568">
        <v>1.204</v>
      </c>
      <c r="O568">
        <v>1.52</v>
      </c>
      <c r="P568">
        <v>2.52</v>
      </c>
      <c r="Q568">
        <f t="shared" si="59"/>
        <v>1.0277777777777779</v>
      </c>
      <c r="R568">
        <f t="shared" si="60"/>
        <v>2.435785644444445</v>
      </c>
      <c r="S568">
        <f t="shared" si="61"/>
        <v>-359.15878076472256</v>
      </c>
      <c r="T568" s="11">
        <f t="shared" si="62"/>
        <v>-0.36913541356374269</v>
      </c>
      <c r="U568">
        <v>0.26834999999999998</v>
      </c>
      <c r="V568">
        <f>Table5[[#This Row],[Total force ]]*Table5[[#This Row],[Tyre radius]]</f>
        <v>-96.380258818213292</v>
      </c>
      <c r="W568">
        <v>8</v>
      </c>
      <c r="X568">
        <v>0.92</v>
      </c>
      <c r="Y568">
        <f>Table5[[#This Row],[Wheel torque]]/Table5[[#This Row],[Final drive ratio ]]/Table5[[#This Row],[Overall efficiency of enery conversion ]]</f>
        <v>-13.095143861170284</v>
      </c>
      <c r="Z568">
        <f>(Table5[[#This Row],[Vehicle speed in m/s]]*60)/(2*3.14*Table5[[#This Row],[Tyre radius]])</f>
        <v>36.592259767858707</v>
      </c>
      <c r="AA568">
        <f>Table5[[#This Row],[Wheel speed]]*Table5[[#This Row],[Final drive ratio ]]</f>
        <v>292.73807814286965</v>
      </c>
      <c r="AB568" s="11">
        <f>(2*3.14*Table5[[#This Row],[Motor speed]]*Table5[[#This Row],[Motor torque]])/(60*1000)/Table5[[#This Row],[Overall efficiency of enery conversion ]]</f>
        <v>-0.43612407084563165</v>
      </c>
      <c r="AC568">
        <v>430</v>
      </c>
      <c r="AD568" s="20">
        <f>Table5[[#This Row],[Total elapsed time]]-B567</f>
        <v>1</v>
      </c>
      <c r="AE568" s="20">
        <f>(Table5[[#This Row],[Motor power]]*1000)*Table5[[#This Row],[Acceleration delT 1 second ]]</f>
        <v>-436.12407084563165</v>
      </c>
      <c r="AF568" s="20">
        <f>Table5[[#This Row],[Etotal]]/3600</f>
        <v>-0.12114557523489768</v>
      </c>
      <c r="AG568" s="21">
        <f>Table5[[#This Row],[Average energy consumption]]/96</f>
        <v>-1.2619330753635175E-3</v>
      </c>
      <c r="AH568" s="20"/>
      <c r="AI568" s="20"/>
    </row>
    <row r="569" spans="2:35">
      <c r="B569" s="14">
        <v>566</v>
      </c>
      <c r="C569" s="7">
        <v>2.2000000000000002</v>
      </c>
      <c r="D569" s="9">
        <v>-0.51</v>
      </c>
      <c r="E569">
        <v>1500</v>
      </c>
      <c r="F569">
        <v>80</v>
      </c>
      <c r="G569">
        <f t="shared" si="56"/>
        <v>1580</v>
      </c>
      <c r="H569">
        <v>9.81</v>
      </c>
      <c r="I569" s="10">
        <v>0</v>
      </c>
      <c r="J569" s="10">
        <v>0</v>
      </c>
      <c r="K569">
        <f t="shared" si="57"/>
        <v>-805.80000000000007</v>
      </c>
      <c r="L569">
        <v>1.4999999999999999E-2</v>
      </c>
      <c r="M569">
        <f t="shared" si="58"/>
        <v>365.20543359083308</v>
      </c>
      <c r="N569">
        <v>1.204</v>
      </c>
      <c r="O569">
        <v>1.52</v>
      </c>
      <c r="P569">
        <v>2.52</v>
      </c>
      <c r="Q569">
        <f t="shared" si="59"/>
        <v>0.61111111111111116</v>
      </c>
      <c r="R569">
        <f t="shared" si="60"/>
        <v>0.86115431111111118</v>
      </c>
      <c r="S569">
        <f t="shared" si="61"/>
        <v>-439.73341209805585</v>
      </c>
      <c r="T569" s="11">
        <f t="shared" si="62"/>
        <v>-0.26872597405992305</v>
      </c>
      <c r="U569">
        <v>0.26834999999999998</v>
      </c>
      <c r="V569">
        <f>Table5[[#This Row],[Total force ]]*Table5[[#This Row],[Tyre radius]]</f>
        <v>-118.00246113651328</v>
      </c>
      <c r="W569">
        <v>8</v>
      </c>
      <c r="X569">
        <v>0.92</v>
      </c>
      <c r="Y569">
        <f>Table5[[#This Row],[Wheel torque]]/Table5[[#This Row],[Final drive ratio ]]/Table5[[#This Row],[Overall efficiency of enery conversion ]]</f>
        <v>-16.032943089200174</v>
      </c>
      <c r="Z569">
        <f>(Table5[[#This Row],[Vehicle speed in m/s]]*60)/(2*3.14*Table5[[#This Row],[Tyre radius]])</f>
        <v>21.757559861970044</v>
      </c>
      <c r="AA569">
        <f>Table5[[#This Row],[Wheel speed]]*Table5[[#This Row],[Final drive ratio ]]</f>
        <v>174.06047889576035</v>
      </c>
      <c r="AB569" s="11">
        <f>(2*3.14*Table5[[#This Row],[Motor speed]]*Table5[[#This Row],[Motor torque]])/(60*1000)/Table5[[#This Row],[Overall efficiency of enery conversion ]]</f>
        <v>-0.31749288050558017</v>
      </c>
      <c r="AC569">
        <v>430</v>
      </c>
      <c r="AD569" s="20">
        <f>Table5[[#This Row],[Total elapsed time]]-B568</f>
        <v>1</v>
      </c>
      <c r="AE569" s="20">
        <f>(Table5[[#This Row],[Motor power]]*1000)*Table5[[#This Row],[Acceleration delT 1 second ]]</f>
        <v>-317.49288050558016</v>
      </c>
      <c r="AF569" s="20">
        <f>Table5[[#This Row],[Etotal]]/3600</f>
        <v>-8.8192466807105602E-2</v>
      </c>
      <c r="AG569" s="21">
        <f>Table5[[#This Row],[Average energy consumption]]/96</f>
        <v>-9.1867152924068332E-4</v>
      </c>
      <c r="AH569" s="20"/>
      <c r="AI569" s="20"/>
    </row>
    <row r="570" spans="2:35">
      <c r="B570" s="14">
        <v>567</v>
      </c>
      <c r="C570" s="7">
        <v>0</v>
      </c>
      <c r="D570" s="9">
        <v>-0.31</v>
      </c>
      <c r="E570">
        <v>1500</v>
      </c>
      <c r="F570">
        <v>80</v>
      </c>
      <c r="G570">
        <f t="shared" si="56"/>
        <v>1580</v>
      </c>
      <c r="H570">
        <v>9.81</v>
      </c>
      <c r="I570" s="10">
        <v>0</v>
      </c>
      <c r="J570" s="10">
        <v>0</v>
      </c>
      <c r="K570">
        <f t="shared" si="57"/>
        <v>-489.8</v>
      </c>
      <c r="L570">
        <v>1.4999999999999999E-2</v>
      </c>
      <c r="M570">
        <f t="shared" si="58"/>
        <v>365.20543359083308</v>
      </c>
      <c r="N570">
        <v>1.204</v>
      </c>
      <c r="O570">
        <v>1.52</v>
      </c>
      <c r="P570">
        <v>2.52</v>
      </c>
      <c r="Q570">
        <f t="shared" si="59"/>
        <v>0</v>
      </c>
      <c r="R570">
        <f t="shared" si="60"/>
        <v>0</v>
      </c>
      <c r="S570">
        <f t="shared" si="61"/>
        <v>-124.59456640916693</v>
      </c>
      <c r="T570" s="11">
        <f t="shared" si="62"/>
        <v>0</v>
      </c>
      <c r="U570">
        <v>0.26834999999999998</v>
      </c>
      <c r="V570">
        <f>Table5[[#This Row],[Total force ]]*Table5[[#This Row],[Tyre radius]]</f>
        <v>-33.434951895899943</v>
      </c>
      <c r="W570">
        <v>8</v>
      </c>
      <c r="X570">
        <v>0.92</v>
      </c>
      <c r="Y570">
        <f>Table5[[#This Row],[Wheel torque]]/Table5[[#This Row],[Final drive ratio ]]/Table5[[#This Row],[Overall efficiency of enery conversion ]]</f>
        <v>-4.5427923771603185</v>
      </c>
      <c r="Z570">
        <f>(Table5[[#This Row],[Vehicle speed in m/s]]*60)/(2*3.14*Table5[[#This Row],[Tyre radius]])</f>
        <v>0</v>
      </c>
      <c r="AA570">
        <f>Table5[[#This Row],[Wheel speed]]*Table5[[#This Row],[Final drive ratio ]]</f>
        <v>0</v>
      </c>
      <c r="AB570" s="11">
        <f>(2*3.14*Table5[[#This Row],[Motor speed]]*Table5[[#This Row],[Motor torque]])/(60*1000)/Table5[[#This Row],[Overall efficiency of enery conversion ]]</f>
        <v>0</v>
      </c>
      <c r="AC570">
        <v>430</v>
      </c>
      <c r="AD570" s="20">
        <f>Table5[[#This Row],[Total elapsed time]]-B569</f>
        <v>1</v>
      </c>
      <c r="AE570" s="20">
        <f>(Table5[[#This Row],[Motor power]]*1000)*Table5[[#This Row],[Acceleration delT 1 second ]]</f>
        <v>0</v>
      </c>
      <c r="AF570" s="20">
        <f>Table5[[#This Row],[Etotal]]/3600</f>
        <v>0</v>
      </c>
      <c r="AG570" s="21">
        <f>Table5[[#This Row],[Average energy consumption]]/96</f>
        <v>0</v>
      </c>
      <c r="AH570" s="20"/>
      <c r="AI570" s="20"/>
    </row>
    <row r="571" spans="2:35">
      <c r="B571" s="14">
        <v>568</v>
      </c>
      <c r="C571" s="7">
        <v>0</v>
      </c>
      <c r="D571" s="9">
        <v>0</v>
      </c>
      <c r="E571">
        <v>1500</v>
      </c>
      <c r="F571">
        <v>80</v>
      </c>
      <c r="G571">
        <f t="shared" si="56"/>
        <v>1580</v>
      </c>
      <c r="H571">
        <v>9.81</v>
      </c>
      <c r="I571" s="10">
        <v>0</v>
      </c>
      <c r="J571" s="10">
        <v>0</v>
      </c>
      <c r="K571">
        <f t="shared" si="57"/>
        <v>0</v>
      </c>
      <c r="L571">
        <v>1.4999999999999999E-2</v>
      </c>
      <c r="M571">
        <f t="shared" si="58"/>
        <v>365.20543359083308</v>
      </c>
      <c r="N571">
        <v>1.204</v>
      </c>
      <c r="O571">
        <v>1.52</v>
      </c>
      <c r="P571">
        <v>2.52</v>
      </c>
      <c r="Q571">
        <f t="shared" si="59"/>
        <v>0</v>
      </c>
      <c r="R571">
        <f t="shared" si="60"/>
        <v>0</v>
      </c>
      <c r="S571">
        <f t="shared" si="61"/>
        <v>365.20543359083308</v>
      </c>
      <c r="T571" s="11">
        <f t="shared" si="62"/>
        <v>0</v>
      </c>
      <c r="U571">
        <v>0.26834999999999998</v>
      </c>
      <c r="V571">
        <f>Table5[[#This Row],[Total force ]]*Table5[[#This Row],[Tyre radius]]</f>
        <v>98.002878104100049</v>
      </c>
      <c r="W571">
        <v>8</v>
      </c>
      <c r="X571">
        <v>0.92</v>
      </c>
      <c r="Y571">
        <f>Table5[[#This Row],[Wheel torque]]/Table5[[#This Row],[Final drive ratio ]]/Table5[[#This Row],[Overall efficiency of enery conversion ]]</f>
        <v>13.315608438057071</v>
      </c>
      <c r="Z571">
        <f>(Table5[[#This Row],[Vehicle speed in m/s]]*60)/(2*3.14*Table5[[#This Row],[Tyre radius]])</f>
        <v>0</v>
      </c>
      <c r="AA571">
        <f>Table5[[#This Row],[Wheel speed]]*Table5[[#This Row],[Final drive ratio ]]</f>
        <v>0</v>
      </c>
      <c r="AB571" s="11">
        <f>(2*3.14*Table5[[#This Row],[Motor speed]]*Table5[[#This Row],[Motor torque]])/(60*1000)/Table5[[#This Row],[Overall efficiency of enery conversion ]]</f>
        <v>0</v>
      </c>
      <c r="AC571">
        <v>430</v>
      </c>
      <c r="AD571" s="20">
        <f>Table5[[#This Row],[Total elapsed time]]-B570</f>
        <v>1</v>
      </c>
      <c r="AE571" s="20">
        <f>(Table5[[#This Row],[Motor power]]*1000)*Table5[[#This Row],[Acceleration delT 1 second ]]</f>
        <v>0</v>
      </c>
      <c r="AF571" s="20">
        <f>Table5[[#This Row],[Etotal]]/3600</f>
        <v>0</v>
      </c>
      <c r="AG571" s="21">
        <f>Table5[[#This Row],[Average energy consumption]]/96</f>
        <v>0</v>
      </c>
      <c r="AH571" s="20"/>
      <c r="AI571" s="20"/>
    </row>
    <row r="572" spans="2:35">
      <c r="B572" s="14">
        <v>569</v>
      </c>
      <c r="C572" s="7">
        <v>0</v>
      </c>
      <c r="D572" s="9">
        <v>0</v>
      </c>
      <c r="E572">
        <v>1500</v>
      </c>
      <c r="F572">
        <v>80</v>
      </c>
      <c r="G572">
        <f t="shared" si="56"/>
        <v>1580</v>
      </c>
      <c r="H572">
        <v>9.81</v>
      </c>
      <c r="I572" s="10">
        <v>0</v>
      </c>
      <c r="J572" s="10">
        <v>0</v>
      </c>
      <c r="K572">
        <f t="shared" si="57"/>
        <v>0</v>
      </c>
      <c r="L572">
        <v>1.4999999999999999E-2</v>
      </c>
      <c r="M572">
        <f t="shared" si="58"/>
        <v>365.20543359083308</v>
      </c>
      <c r="N572">
        <v>1.204</v>
      </c>
      <c r="O572">
        <v>1.52</v>
      </c>
      <c r="P572">
        <v>2.52</v>
      </c>
      <c r="Q572">
        <f t="shared" si="59"/>
        <v>0</v>
      </c>
      <c r="R572">
        <f t="shared" si="60"/>
        <v>0</v>
      </c>
      <c r="S572">
        <f t="shared" si="61"/>
        <v>365.20543359083308</v>
      </c>
      <c r="T572" s="11">
        <f t="shared" si="62"/>
        <v>0</v>
      </c>
      <c r="U572">
        <v>0.26834999999999998</v>
      </c>
      <c r="V572">
        <f>Table5[[#This Row],[Total force ]]*Table5[[#This Row],[Tyre radius]]</f>
        <v>98.002878104100049</v>
      </c>
      <c r="W572">
        <v>8</v>
      </c>
      <c r="X572">
        <v>0.92</v>
      </c>
      <c r="Y572">
        <f>Table5[[#This Row],[Wheel torque]]/Table5[[#This Row],[Final drive ratio ]]/Table5[[#This Row],[Overall efficiency of enery conversion ]]</f>
        <v>13.315608438057071</v>
      </c>
      <c r="Z572">
        <f>(Table5[[#This Row],[Vehicle speed in m/s]]*60)/(2*3.14*Table5[[#This Row],[Tyre radius]])</f>
        <v>0</v>
      </c>
      <c r="AA572">
        <f>Table5[[#This Row],[Wheel speed]]*Table5[[#This Row],[Final drive ratio ]]</f>
        <v>0</v>
      </c>
      <c r="AB572" s="11">
        <f>(2*3.14*Table5[[#This Row],[Motor speed]]*Table5[[#This Row],[Motor torque]])/(60*1000)/Table5[[#This Row],[Overall efficiency of enery conversion ]]</f>
        <v>0</v>
      </c>
      <c r="AC572">
        <v>430</v>
      </c>
      <c r="AD572" s="20">
        <f>Table5[[#This Row],[Total elapsed time]]-B571</f>
        <v>1</v>
      </c>
      <c r="AE572" s="20">
        <f>(Table5[[#This Row],[Motor power]]*1000)*Table5[[#This Row],[Acceleration delT 1 second ]]</f>
        <v>0</v>
      </c>
      <c r="AF572" s="20">
        <f>Table5[[#This Row],[Etotal]]/3600</f>
        <v>0</v>
      </c>
      <c r="AG572" s="21">
        <f>Table5[[#This Row],[Average energy consumption]]/96</f>
        <v>0</v>
      </c>
      <c r="AH572" s="20"/>
      <c r="AI572" s="20"/>
    </row>
    <row r="573" spans="2:35">
      <c r="B573" s="14">
        <v>570</v>
      </c>
      <c r="C573" s="7">
        <v>0</v>
      </c>
      <c r="D573" s="9">
        <v>0</v>
      </c>
      <c r="E573">
        <v>1500</v>
      </c>
      <c r="F573">
        <v>80</v>
      </c>
      <c r="G573">
        <f t="shared" si="56"/>
        <v>1580</v>
      </c>
      <c r="H573">
        <v>9.81</v>
      </c>
      <c r="I573" s="10">
        <v>0</v>
      </c>
      <c r="J573" s="10">
        <v>0</v>
      </c>
      <c r="K573">
        <f t="shared" si="57"/>
        <v>0</v>
      </c>
      <c r="L573">
        <v>1.4999999999999999E-2</v>
      </c>
      <c r="M573">
        <f t="shared" si="58"/>
        <v>365.20543359083308</v>
      </c>
      <c r="N573">
        <v>1.204</v>
      </c>
      <c r="O573">
        <v>1.52</v>
      </c>
      <c r="P573">
        <v>2.52</v>
      </c>
      <c r="Q573">
        <f t="shared" si="59"/>
        <v>0</v>
      </c>
      <c r="R573">
        <f t="shared" si="60"/>
        <v>0</v>
      </c>
      <c r="S573">
        <f t="shared" si="61"/>
        <v>365.20543359083308</v>
      </c>
      <c r="T573" s="11">
        <f t="shared" si="62"/>
        <v>0</v>
      </c>
      <c r="U573">
        <v>0.26834999999999998</v>
      </c>
      <c r="V573">
        <f>Table5[[#This Row],[Total force ]]*Table5[[#This Row],[Tyre radius]]</f>
        <v>98.002878104100049</v>
      </c>
      <c r="W573">
        <v>8</v>
      </c>
      <c r="X573">
        <v>0.92</v>
      </c>
      <c r="Y573">
        <f>Table5[[#This Row],[Wheel torque]]/Table5[[#This Row],[Final drive ratio ]]/Table5[[#This Row],[Overall efficiency of enery conversion ]]</f>
        <v>13.315608438057071</v>
      </c>
      <c r="Z573">
        <f>(Table5[[#This Row],[Vehicle speed in m/s]]*60)/(2*3.14*Table5[[#This Row],[Tyre radius]])</f>
        <v>0</v>
      </c>
      <c r="AA573">
        <f>Table5[[#This Row],[Wheel speed]]*Table5[[#This Row],[Final drive ratio ]]</f>
        <v>0</v>
      </c>
      <c r="AB573" s="11">
        <f>(2*3.14*Table5[[#This Row],[Motor speed]]*Table5[[#This Row],[Motor torque]])/(60*1000)/Table5[[#This Row],[Overall efficiency of enery conversion ]]</f>
        <v>0</v>
      </c>
      <c r="AC573">
        <v>430</v>
      </c>
      <c r="AD573" s="20">
        <f>Table5[[#This Row],[Total elapsed time]]-B572</f>
        <v>1</v>
      </c>
      <c r="AE573" s="20">
        <f>(Table5[[#This Row],[Motor power]]*1000)*Table5[[#This Row],[Acceleration delT 1 second ]]</f>
        <v>0</v>
      </c>
      <c r="AF573" s="20">
        <f>Table5[[#This Row],[Etotal]]/3600</f>
        <v>0</v>
      </c>
      <c r="AG573" s="21">
        <f>Table5[[#This Row],[Average energy consumption]]/96</f>
        <v>0</v>
      </c>
      <c r="AH573" s="20"/>
      <c r="AI573" s="20"/>
    </row>
    <row r="574" spans="2:35">
      <c r="B574" s="14">
        <v>571</v>
      </c>
      <c r="C574" s="7">
        <v>0</v>
      </c>
      <c r="D574" s="9">
        <v>0</v>
      </c>
      <c r="E574">
        <v>1500</v>
      </c>
      <c r="F574">
        <v>80</v>
      </c>
      <c r="G574">
        <f t="shared" si="56"/>
        <v>1580</v>
      </c>
      <c r="H574">
        <v>9.81</v>
      </c>
      <c r="I574" s="10">
        <v>0</v>
      </c>
      <c r="J574" s="10">
        <v>0</v>
      </c>
      <c r="K574">
        <f t="shared" si="57"/>
        <v>0</v>
      </c>
      <c r="L574">
        <v>1.4999999999999999E-2</v>
      </c>
      <c r="M574">
        <f t="shared" si="58"/>
        <v>365.20543359083308</v>
      </c>
      <c r="N574">
        <v>1.204</v>
      </c>
      <c r="O574">
        <v>1.52</v>
      </c>
      <c r="P574">
        <v>2.52</v>
      </c>
      <c r="Q574">
        <f t="shared" si="59"/>
        <v>0</v>
      </c>
      <c r="R574">
        <f t="shared" si="60"/>
        <v>0</v>
      </c>
      <c r="S574">
        <f t="shared" si="61"/>
        <v>365.20543359083308</v>
      </c>
      <c r="T574" s="11">
        <f t="shared" si="62"/>
        <v>0</v>
      </c>
      <c r="U574">
        <v>0.26834999999999998</v>
      </c>
      <c r="V574">
        <f>Table5[[#This Row],[Total force ]]*Table5[[#This Row],[Tyre radius]]</f>
        <v>98.002878104100049</v>
      </c>
      <c r="W574">
        <v>8</v>
      </c>
      <c r="X574">
        <v>0.92</v>
      </c>
      <c r="Y574">
        <f>Table5[[#This Row],[Wheel torque]]/Table5[[#This Row],[Final drive ratio ]]/Table5[[#This Row],[Overall efficiency of enery conversion ]]</f>
        <v>13.315608438057071</v>
      </c>
      <c r="Z574">
        <f>(Table5[[#This Row],[Vehicle speed in m/s]]*60)/(2*3.14*Table5[[#This Row],[Tyre radius]])</f>
        <v>0</v>
      </c>
      <c r="AA574">
        <f>Table5[[#This Row],[Wheel speed]]*Table5[[#This Row],[Final drive ratio ]]</f>
        <v>0</v>
      </c>
      <c r="AB574" s="11">
        <f>(2*3.14*Table5[[#This Row],[Motor speed]]*Table5[[#This Row],[Motor torque]])/(60*1000)/Table5[[#This Row],[Overall efficiency of enery conversion ]]</f>
        <v>0</v>
      </c>
      <c r="AC574">
        <v>430</v>
      </c>
      <c r="AD574" s="20">
        <f>Table5[[#This Row],[Total elapsed time]]-B573</f>
        <v>1</v>
      </c>
      <c r="AE574" s="20">
        <f>(Table5[[#This Row],[Motor power]]*1000)*Table5[[#This Row],[Acceleration delT 1 second ]]</f>
        <v>0</v>
      </c>
      <c r="AF574" s="20">
        <f>Table5[[#This Row],[Etotal]]/3600</f>
        <v>0</v>
      </c>
      <c r="AG574" s="21">
        <f>Table5[[#This Row],[Average energy consumption]]/96</f>
        <v>0</v>
      </c>
      <c r="AH574" s="20"/>
      <c r="AI574" s="20"/>
    </row>
    <row r="575" spans="2:35">
      <c r="B575" s="14">
        <v>572</v>
      </c>
      <c r="C575" s="7">
        <v>0</v>
      </c>
      <c r="D575" s="9">
        <v>0</v>
      </c>
      <c r="E575">
        <v>1500</v>
      </c>
      <c r="F575">
        <v>80</v>
      </c>
      <c r="G575">
        <f t="shared" si="56"/>
        <v>1580</v>
      </c>
      <c r="H575">
        <v>9.81</v>
      </c>
      <c r="I575" s="10">
        <v>0</v>
      </c>
      <c r="J575" s="10">
        <v>0</v>
      </c>
      <c r="K575">
        <f t="shared" si="57"/>
        <v>0</v>
      </c>
      <c r="L575">
        <v>1.4999999999999999E-2</v>
      </c>
      <c r="M575">
        <f t="shared" si="58"/>
        <v>365.20543359083308</v>
      </c>
      <c r="N575">
        <v>1.204</v>
      </c>
      <c r="O575">
        <v>1.52</v>
      </c>
      <c r="P575">
        <v>2.52</v>
      </c>
      <c r="Q575">
        <f t="shared" si="59"/>
        <v>0</v>
      </c>
      <c r="R575">
        <f t="shared" si="60"/>
        <v>0</v>
      </c>
      <c r="S575">
        <f t="shared" si="61"/>
        <v>365.20543359083308</v>
      </c>
      <c r="T575" s="11">
        <f t="shared" si="62"/>
        <v>0</v>
      </c>
      <c r="U575">
        <v>0.26834999999999998</v>
      </c>
      <c r="V575">
        <f>Table5[[#This Row],[Total force ]]*Table5[[#This Row],[Tyre radius]]</f>
        <v>98.002878104100049</v>
      </c>
      <c r="W575">
        <v>8</v>
      </c>
      <c r="X575">
        <v>0.92</v>
      </c>
      <c r="Y575">
        <f>Table5[[#This Row],[Wheel torque]]/Table5[[#This Row],[Final drive ratio ]]/Table5[[#This Row],[Overall efficiency of enery conversion ]]</f>
        <v>13.315608438057071</v>
      </c>
      <c r="Z575">
        <f>(Table5[[#This Row],[Vehicle speed in m/s]]*60)/(2*3.14*Table5[[#This Row],[Tyre radius]])</f>
        <v>0</v>
      </c>
      <c r="AA575">
        <f>Table5[[#This Row],[Wheel speed]]*Table5[[#This Row],[Final drive ratio ]]</f>
        <v>0</v>
      </c>
      <c r="AB575" s="11">
        <f>(2*3.14*Table5[[#This Row],[Motor speed]]*Table5[[#This Row],[Motor torque]])/(60*1000)/Table5[[#This Row],[Overall efficiency of enery conversion ]]</f>
        <v>0</v>
      </c>
      <c r="AC575">
        <v>430</v>
      </c>
      <c r="AD575" s="20">
        <f>Table5[[#This Row],[Total elapsed time]]-B574</f>
        <v>1</v>
      </c>
      <c r="AE575" s="20">
        <f>(Table5[[#This Row],[Motor power]]*1000)*Table5[[#This Row],[Acceleration delT 1 second ]]</f>
        <v>0</v>
      </c>
      <c r="AF575" s="20">
        <f>Table5[[#This Row],[Etotal]]/3600</f>
        <v>0</v>
      </c>
      <c r="AG575" s="21">
        <f>Table5[[#This Row],[Average energy consumption]]/96</f>
        <v>0</v>
      </c>
      <c r="AH575" s="20"/>
      <c r="AI575" s="20"/>
    </row>
    <row r="576" spans="2:35">
      <c r="B576" s="14">
        <v>573</v>
      </c>
      <c r="C576" s="7">
        <v>0</v>
      </c>
      <c r="D576" s="9">
        <v>0</v>
      </c>
      <c r="E576">
        <v>1500</v>
      </c>
      <c r="F576">
        <v>80</v>
      </c>
      <c r="G576">
        <f t="shared" si="56"/>
        <v>1580</v>
      </c>
      <c r="H576">
        <v>9.81</v>
      </c>
      <c r="I576" s="10">
        <v>0</v>
      </c>
      <c r="J576" s="10">
        <v>0</v>
      </c>
      <c r="K576">
        <f t="shared" si="57"/>
        <v>0</v>
      </c>
      <c r="L576">
        <v>1.4999999999999999E-2</v>
      </c>
      <c r="M576">
        <f t="shared" si="58"/>
        <v>365.20543359083308</v>
      </c>
      <c r="N576">
        <v>1.204</v>
      </c>
      <c r="O576">
        <v>1.52</v>
      </c>
      <c r="P576">
        <v>2.52</v>
      </c>
      <c r="Q576">
        <f t="shared" si="59"/>
        <v>0</v>
      </c>
      <c r="R576">
        <f t="shared" si="60"/>
        <v>0</v>
      </c>
      <c r="S576">
        <f t="shared" si="61"/>
        <v>365.20543359083308</v>
      </c>
      <c r="T576" s="11">
        <f t="shared" si="62"/>
        <v>0</v>
      </c>
      <c r="U576">
        <v>0.26834999999999998</v>
      </c>
      <c r="V576">
        <f>Table5[[#This Row],[Total force ]]*Table5[[#This Row],[Tyre radius]]</f>
        <v>98.002878104100049</v>
      </c>
      <c r="W576">
        <v>8</v>
      </c>
      <c r="X576">
        <v>0.92</v>
      </c>
      <c r="Y576">
        <f>Table5[[#This Row],[Wheel torque]]/Table5[[#This Row],[Final drive ratio ]]/Table5[[#This Row],[Overall efficiency of enery conversion ]]</f>
        <v>13.315608438057071</v>
      </c>
      <c r="Z576">
        <f>(Table5[[#This Row],[Vehicle speed in m/s]]*60)/(2*3.14*Table5[[#This Row],[Tyre radius]])</f>
        <v>0</v>
      </c>
      <c r="AA576">
        <f>Table5[[#This Row],[Wheel speed]]*Table5[[#This Row],[Final drive ratio ]]</f>
        <v>0</v>
      </c>
      <c r="AB576" s="11">
        <f>(2*3.14*Table5[[#This Row],[Motor speed]]*Table5[[#This Row],[Motor torque]])/(60*1000)/Table5[[#This Row],[Overall efficiency of enery conversion ]]</f>
        <v>0</v>
      </c>
      <c r="AC576">
        <v>430</v>
      </c>
      <c r="AD576" s="20">
        <f>Table5[[#This Row],[Total elapsed time]]-B575</f>
        <v>1</v>
      </c>
      <c r="AE576" s="20">
        <f>(Table5[[#This Row],[Motor power]]*1000)*Table5[[#This Row],[Acceleration delT 1 second ]]</f>
        <v>0</v>
      </c>
      <c r="AF576" s="20">
        <f>Table5[[#This Row],[Etotal]]/3600</f>
        <v>0</v>
      </c>
      <c r="AG576" s="21">
        <f>Table5[[#This Row],[Average energy consumption]]/96</f>
        <v>0</v>
      </c>
      <c r="AH576" s="20"/>
      <c r="AI576" s="20"/>
    </row>
    <row r="577" spans="2:35">
      <c r="B577" s="14">
        <v>574</v>
      </c>
      <c r="C577" s="7">
        <v>0</v>
      </c>
      <c r="D577" s="9">
        <v>0</v>
      </c>
      <c r="E577">
        <v>1500</v>
      </c>
      <c r="F577">
        <v>80</v>
      </c>
      <c r="G577">
        <f t="shared" si="56"/>
        <v>1580</v>
      </c>
      <c r="H577">
        <v>9.81</v>
      </c>
      <c r="I577" s="10">
        <v>0</v>
      </c>
      <c r="J577" s="10">
        <v>0</v>
      </c>
      <c r="K577">
        <f t="shared" si="57"/>
        <v>0</v>
      </c>
      <c r="L577">
        <v>1.4999999999999999E-2</v>
      </c>
      <c r="M577">
        <f t="shared" si="58"/>
        <v>365.20543359083308</v>
      </c>
      <c r="N577">
        <v>1.204</v>
      </c>
      <c r="O577">
        <v>1.52</v>
      </c>
      <c r="P577">
        <v>2.52</v>
      </c>
      <c r="Q577">
        <f t="shared" si="59"/>
        <v>0</v>
      </c>
      <c r="R577">
        <f t="shared" si="60"/>
        <v>0</v>
      </c>
      <c r="S577">
        <f t="shared" si="61"/>
        <v>365.20543359083308</v>
      </c>
      <c r="T577" s="11">
        <f t="shared" si="62"/>
        <v>0</v>
      </c>
      <c r="U577">
        <v>0.26834999999999998</v>
      </c>
      <c r="V577">
        <f>Table5[[#This Row],[Total force ]]*Table5[[#This Row],[Tyre radius]]</f>
        <v>98.002878104100049</v>
      </c>
      <c r="W577">
        <v>8</v>
      </c>
      <c r="X577">
        <v>0.92</v>
      </c>
      <c r="Y577">
        <f>Table5[[#This Row],[Wheel torque]]/Table5[[#This Row],[Final drive ratio ]]/Table5[[#This Row],[Overall efficiency of enery conversion ]]</f>
        <v>13.315608438057071</v>
      </c>
      <c r="Z577">
        <f>(Table5[[#This Row],[Vehicle speed in m/s]]*60)/(2*3.14*Table5[[#This Row],[Tyre radius]])</f>
        <v>0</v>
      </c>
      <c r="AA577">
        <f>Table5[[#This Row],[Wheel speed]]*Table5[[#This Row],[Final drive ratio ]]</f>
        <v>0</v>
      </c>
      <c r="AB577" s="11">
        <f>(2*3.14*Table5[[#This Row],[Motor speed]]*Table5[[#This Row],[Motor torque]])/(60*1000)/Table5[[#This Row],[Overall efficiency of enery conversion ]]</f>
        <v>0</v>
      </c>
      <c r="AC577">
        <v>430</v>
      </c>
      <c r="AD577" s="20">
        <f>Table5[[#This Row],[Total elapsed time]]-B576</f>
        <v>1</v>
      </c>
      <c r="AE577" s="20">
        <f>(Table5[[#This Row],[Motor power]]*1000)*Table5[[#This Row],[Acceleration delT 1 second ]]</f>
        <v>0</v>
      </c>
      <c r="AF577" s="20">
        <f>Table5[[#This Row],[Etotal]]/3600</f>
        <v>0</v>
      </c>
      <c r="AG577" s="21">
        <f>Table5[[#This Row],[Average energy consumption]]/96</f>
        <v>0</v>
      </c>
      <c r="AH577" s="20"/>
      <c r="AI577" s="20"/>
    </row>
    <row r="578" spans="2:35">
      <c r="B578" s="14">
        <v>575</v>
      </c>
      <c r="C578" s="7">
        <v>0</v>
      </c>
      <c r="D578" s="9">
        <v>0</v>
      </c>
      <c r="E578">
        <v>1500</v>
      </c>
      <c r="F578">
        <v>80</v>
      </c>
      <c r="G578">
        <f t="shared" si="56"/>
        <v>1580</v>
      </c>
      <c r="H578">
        <v>9.81</v>
      </c>
      <c r="I578" s="10">
        <v>0</v>
      </c>
      <c r="J578" s="10">
        <v>0</v>
      </c>
      <c r="K578">
        <f t="shared" si="57"/>
        <v>0</v>
      </c>
      <c r="L578">
        <v>1.4999999999999999E-2</v>
      </c>
      <c r="M578">
        <f t="shared" si="58"/>
        <v>365.20543359083308</v>
      </c>
      <c r="N578">
        <v>1.204</v>
      </c>
      <c r="O578">
        <v>1.52</v>
      </c>
      <c r="P578">
        <v>2.52</v>
      </c>
      <c r="Q578">
        <f t="shared" si="59"/>
        <v>0</v>
      </c>
      <c r="R578">
        <f t="shared" si="60"/>
        <v>0</v>
      </c>
      <c r="S578">
        <f t="shared" si="61"/>
        <v>365.20543359083308</v>
      </c>
      <c r="T578" s="11">
        <f t="shared" si="62"/>
        <v>0</v>
      </c>
      <c r="U578">
        <v>0.26834999999999998</v>
      </c>
      <c r="V578">
        <f>Table5[[#This Row],[Total force ]]*Table5[[#This Row],[Tyre radius]]</f>
        <v>98.002878104100049</v>
      </c>
      <c r="W578">
        <v>8</v>
      </c>
      <c r="X578">
        <v>0.92</v>
      </c>
      <c r="Y578">
        <f>Table5[[#This Row],[Wheel torque]]/Table5[[#This Row],[Final drive ratio ]]/Table5[[#This Row],[Overall efficiency of enery conversion ]]</f>
        <v>13.315608438057071</v>
      </c>
      <c r="Z578">
        <f>(Table5[[#This Row],[Vehicle speed in m/s]]*60)/(2*3.14*Table5[[#This Row],[Tyre radius]])</f>
        <v>0</v>
      </c>
      <c r="AA578">
        <f>Table5[[#This Row],[Wheel speed]]*Table5[[#This Row],[Final drive ratio ]]</f>
        <v>0</v>
      </c>
      <c r="AB578" s="11">
        <f>(2*3.14*Table5[[#This Row],[Motor speed]]*Table5[[#This Row],[Motor torque]])/(60*1000)/Table5[[#This Row],[Overall efficiency of enery conversion ]]</f>
        <v>0</v>
      </c>
      <c r="AC578">
        <v>430</v>
      </c>
      <c r="AD578" s="20">
        <f>Table5[[#This Row],[Total elapsed time]]-B577</f>
        <v>1</v>
      </c>
      <c r="AE578" s="20">
        <f>(Table5[[#This Row],[Motor power]]*1000)*Table5[[#This Row],[Acceleration delT 1 second ]]</f>
        <v>0</v>
      </c>
      <c r="AF578" s="20">
        <f>Table5[[#This Row],[Etotal]]/3600</f>
        <v>0</v>
      </c>
      <c r="AG578" s="21">
        <f>Table5[[#This Row],[Average energy consumption]]/96</f>
        <v>0</v>
      </c>
      <c r="AH578" s="20"/>
      <c r="AI578" s="20"/>
    </row>
    <row r="579" spans="2:35">
      <c r="B579" s="14">
        <v>576</v>
      </c>
      <c r="C579" s="7">
        <v>0</v>
      </c>
      <c r="D579" s="9">
        <v>0</v>
      </c>
      <c r="E579">
        <v>1500</v>
      </c>
      <c r="F579">
        <v>80</v>
      </c>
      <c r="G579">
        <f t="shared" si="56"/>
        <v>1580</v>
      </c>
      <c r="H579">
        <v>9.81</v>
      </c>
      <c r="I579" s="10">
        <v>0</v>
      </c>
      <c r="J579" s="10">
        <v>0</v>
      </c>
      <c r="K579">
        <f t="shared" si="57"/>
        <v>0</v>
      </c>
      <c r="L579">
        <v>1.4999999999999999E-2</v>
      </c>
      <c r="M579">
        <f t="shared" si="58"/>
        <v>365.20543359083308</v>
      </c>
      <c r="N579">
        <v>1.204</v>
      </c>
      <c r="O579">
        <v>1.52</v>
      </c>
      <c r="P579">
        <v>2.52</v>
      </c>
      <c r="Q579">
        <f t="shared" si="59"/>
        <v>0</v>
      </c>
      <c r="R579">
        <f t="shared" si="60"/>
        <v>0</v>
      </c>
      <c r="S579">
        <f t="shared" si="61"/>
        <v>365.20543359083308</v>
      </c>
      <c r="T579" s="11">
        <f t="shared" si="62"/>
        <v>0</v>
      </c>
      <c r="U579">
        <v>0.26834999999999998</v>
      </c>
      <c r="V579">
        <f>Table5[[#This Row],[Total force ]]*Table5[[#This Row],[Tyre radius]]</f>
        <v>98.002878104100049</v>
      </c>
      <c r="W579">
        <v>8</v>
      </c>
      <c r="X579">
        <v>0.92</v>
      </c>
      <c r="Y579">
        <f>Table5[[#This Row],[Wheel torque]]/Table5[[#This Row],[Final drive ratio ]]/Table5[[#This Row],[Overall efficiency of enery conversion ]]</f>
        <v>13.315608438057071</v>
      </c>
      <c r="Z579">
        <f>(Table5[[#This Row],[Vehicle speed in m/s]]*60)/(2*3.14*Table5[[#This Row],[Tyre radius]])</f>
        <v>0</v>
      </c>
      <c r="AA579">
        <f>Table5[[#This Row],[Wheel speed]]*Table5[[#This Row],[Final drive ratio ]]</f>
        <v>0</v>
      </c>
      <c r="AB579" s="11">
        <f>(2*3.14*Table5[[#This Row],[Motor speed]]*Table5[[#This Row],[Motor torque]])/(60*1000)/Table5[[#This Row],[Overall efficiency of enery conversion ]]</f>
        <v>0</v>
      </c>
      <c r="AC579">
        <v>430</v>
      </c>
      <c r="AD579" s="20">
        <f>Table5[[#This Row],[Total elapsed time]]-B578</f>
        <v>1</v>
      </c>
      <c r="AE579" s="20">
        <f>(Table5[[#This Row],[Motor power]]*1000)*Table5[[#This Row],[Acceleration delT 1 second ]]</f>
        <v>0</v>
      </c>
      <c r="AF579" s="20">
        <f>Table5[[#This Row],[Etotal]]/3600</f>
        <v>0</v>
      </c>
      <c r="AG579" s="21">
        <f>Table5[[#This Row],[Average energy consumption]]/96</f>
        <v>0</v>
      </c>
      <c r="AH579" s="20"/>
      <c r="AI579" s="20"/>
    </row>
    <row r="580" spans="2:35">
      <c r="B580" s="14">
        <v>577</v>
      </c>
      <c r="C580" s="7">
        <v>0</v>
      </c>
      <c r="D580" s="9">
        <v>0</v>
      </c>
      <c r="E580">
        <v>1500</v>
      </c>
      <c r="F580">
        <v>80</v>
      </c>
      <c r="G580">
        <f t="shared" ref="G580:G643" si="63">E580+F580</f>
        <v>1580</v>
      </c>
      <c r="H580">
        <v>9.81</v>
      </c>
      <c r="I580" s="10">
        <v>0</v>
      </c>
      <c r="J580" s="10">
        <v>0</v>
      </c>
      <c r="K580">
        <f t="shared" ref="K580:K643" si="64">G580*D580</f>
        <v>0</v>
      </c>
      <c r="L580">
        <v>1.4999999999999999E-2</v>
      </c>
      <c r="M580">
        <f t="shared" ref="M580:M643" si="65">G580*H580*L580*ACOS(I580)</f>
        <v>365.20543359083308</v>
      </c>
      <c r="N580">
        <v>1.204</v>
      </c>
      <c r="O580">
        <v>1.52</v>
      </c>
      <c r="P580">
        <v>2.52</v>
      </c>
      <c r="Q580">
        <f t="shared" ref="Q580:Q643" si="66">C580*(5/18)</f>
        <v>0</v>
      </c>
      <c r="R580">
        <f t="shared" ref="R580:R643" si="67">(Q580*P580*O580*N580*Q580)/2</f>
        <v>0</v>
      </c>
      <c r="S580">
        <f t="shared" ref="S580:S643" si="68">R580+M580+K580+J580</f>
        <v>365.20543359083308</v>
      </c>
      <c r="T580" s="11">
        <f t="shared" ref="T580:T643" si="69">(S580*Q580)/1000</f>
        <v>0</v>
      </c>
      <c r="U580">
        <v>0.26834999999999998</v>
      </c>
      <c r="V580">
        <f>Table5[[#This Row],[Total force ]]*Table5[[#This Row],[Tyre radius]]</f>
        <v>98.002878104100049</v>
      </c>
      <c r="W580">
        <v>8</v>
      </c>
      <c r="X580">
        <v>0.92</v>
      </c>
      <c r="Y580">
        <f>Table5[[#This Row],[Wheel torque]]/Table5[[#This Row],[Final drive ratio ]]/Table5[[#This Row],[Overall efficiency of enery conversion ]]</f>
        <v>13.315608438057071</v>
      </c>
      <c r="Z580">
        <f>(Table5[[#This Row],[Vehicle speed in m/s]]*60)/(2*3.14*Table5[[#This Row],[Tyre radius]])</f>
        <v>0</v>
      </c>
      <c r="AA580">
        <f>Table5[[#This Row],[Wheel speed]]*Table5[[#This Row],[Final drive ratio ]]</f>
        <v>0</v>
      </c>
      <c r="AB580" s="11">
        <f>(2*3.14*Table5[[#This Row],[Motor speed]]*Table5[[#This Row],[Motor torque]])/(60*1000)/Table5[[#This Row],[Overall efficiency of enery conversion ]]</f>
        <v>0</v>
      </c>
      <c r="AC580">
        <v>430</v>
      </c>
      <c r="AD580" s="20">
        <f>Table5[[#This Row],[Total elapsed time]]-B579</f>
        <v>1</v>
      </c>
      <c r="AE580" s="20">
        <f>(Table5[[#This Row],[Motor power]]*1000)*Table5[[#This Row],[Acceleration delT 1 second ]]</f>
        <v>0</v>
      </c>
      <c r="AF580" s="20">
        <f>Table5[[#This Row],[Etotal]]/3600</f>
        <v>0</v>
      </c>
      <c r="AG580" s="21">
        <f>Table5[[#This Row],[Average energy consumption]]/96</f>
        <v>0</v>
      </c>
      <c r="AH580" s="20"/>
      <c r="AI580" s="20"/>
    </row>
    <row r="581" spans="2:35">
      <c r="B581" s="14">
        <v>578</v>
      </c>
      <c r="C581" s="7">
        <v>0</v>
      </c>
      <c r="D581" s="9">
        <v>0</v>
      </c>
      <c r="E581">
        <v>1500</v>
      </c>
      <c r="F581">
        <v>80</v>
      </c>
      <c r="G581">
        <f t="shared" si="63"/>
        <v>1580</v>
      </c>
      <c r="H581">
        <v>9.81</v>
      </c>
      <c r="I581" s="10">
        <v>0</v>
      </c>
      <c r="J581" s="10">
        <v>0</v>
      </c>
      <c r="K581">
        <f t="shared" si="64"/>
        <v>0</v>
      </c>
      <c r="L581">
        <v>1.4999999999999999E-2</v>
      </c>
      <c r="M581">
        <f t="shared" si="65"/>
        <v>365.20543359083308</v>
      </c>
      <c r="N581">
        <v>1.204</v>
      </c>
      <c r="O581">
        <v>1.52</v>
      </c>
      <c r="P581">
        <v>2.52</v>
      </c>
      <c r="Q581">
        <f t="shared" si="66"/>
        <v>0</v>
      </c>
      <c r="R581">
        <f t="shared" si="67"/>
        <v>0</v>
      </c>
      <c r="S581">
        <f t="shared" si="68"/>
        <v>365.20543359083308</v>
      </c>
      <c r="T581" s="11">
        <f t="shared" si="69"/>
        <v>0</v>
      </c>
      <c r="U581">
        <v>0.26834999999999998</v>
      </c>
      <c r="V581">
        <f>Table5[[#This Row],[Total force ]]*Table5[[#This Row],[Tyre radius]]</f>
        <v>98.002878104100049</v>
      </c>
      <c r="W581">
        <v>8</v>
      </c>
      <c r="X581">
        <v>0.92</v>
      </c>
      <c r="Y581">
        <f>Table5[[#This Row],[Wheel torque]]/Table5[[#This Row],[Final drive ratio ]]/Table5[[#This Row],[Overall efficiency of enery conversion ]]</f>
        <v>13.315608438057071</v>
      </c>
      <c r="Z581">
        <f>(Table5[[#This Row],[Vehicle speed in m/s]]*60)/(2*3.14*Table5[[#This Row],[Tyre radius]])</f>
        <v>0</v>
      </c>
      <c r="AA581">
        <f>Table5[[#This Row],[Wheel speed]]*Table5[[#This Row],[Final drive ratio ]]</f>
        <v>0</v>
      </c>
      <c r="AB581" s="11">
        <f>(2*3.14*Table5[[#This Row],[Motor speed]]*Table5[[#This Row],[Motor torque]])/(60*1000)/Table5[[#This Row],[Overall efficiency of enery conversion ]]</f>
        <v>0</v>
      </c>
      <c r="AC581">
        <v>430</v>
      </c>
      <c r="AD581" s="20">
        <f>Table5[[#This Row],[Total elapsed time]]-B580</f>
        <v>1</v>
      </c>
      <c r="AE581" s="20">
        <f>(Table5[[#This Row],[Motor power]]*1000)*Table5[[#This Row],[Acceleration delT 1 second ]]</f>
        <v>0</v>
      </c>
      <c r="AF581" s="20">
        <f>Table5[[#This Row],[Etotal]]/3600</f>
        <v>0</v>
      </c>
      <c r="AG581" s="21">
        <f>Table5[[#This Row],[Average energy consumption]]/96</f>
        <v>0</v>
      </c>
      <c r="AH581" s="20"/>
      <c r="AI581" s="20"/>
    </row>
    <row r="582" spans="2:35">
      <c r="B582" s="14">
        <v>579</v>
      </c>
      <c r="C582" s="7">
        <v>0</v>
      </c>
      <c r="D582" s="9">
        <v>0</v>
      </c>
      <c r="E582">
        <v>1500</v>
      </c>
      <c r="F582">
        <v>80</v>
      </c>
      <c r="G582">
        <f t="shared" si="63"/>
        <v>1580</v>
      </c>
      <c r="H582">
        <v>9.81</v>
      </c>
      <c r="I582" s="10">
        <v>0</v>
      </c>
      <c r="J582" s="10">
        <v>0</v>
      </c>
      <c r="K582">
        <f t="shared" si="64"/>
        <v>0</v>
      </c>
      <c r="L582">
        <v>1.4999999999999999E-2</v>
      </c>
      <c r="M582">
        <f t="shared" si="65"/>
        <v>365.20543359083308</v>
      </c>
      <c r="N582">
        <v>1.204</v>
      </c>
      <c r="O582">
        <v>1.52</v>
      </c>
      <c r="P582">
        <v>2.52</v>
      </c>
      <c r="Q582">
        <f t="shared" si="66"/>
        <v>0</v>
      </c>
      <c r="R582">
        <f t="shared" si="67"/>
        <v>0</v>
      </c>
      <c r="S582">
        <f t="shared" si="68"/>
        <v>365.20543359083308</v>
      </c>
      <c r="T582" s="11">
        <f t="shared" si="69"/>
        <v>0</v>
      </c>
      <c r="U582">
        <v>0.26834999999999998</v>
      </c>
      <c r="V582">
        <f>Table5[[#This Row],[Total force ]]*Table5[[#This Row],[Tyre radius]]</f>
        <v>98.002878104100049</v>
      </c>
      <c r="W582">
        <v>8</v>
      </c>
      <c r="X582">
        <v>0.92</v>
      </c>
      <c r="Y582">
        <f>Table5[[#This Row],[Wheel torque]]/Table5[[#This Row],[Final drive ratio ]]/Table5[[#This Row],[Overall efficiency of enery conversion ]]</f>
        <v>13.315608438057071</v>
      </c>
      <c r="Z582">
        <f>(Table5[[#This Row],[Vehicle speed in m/s]]*60)/(2*3.14*Table5[[#This Row],[Tyre radius]])</f>
        <v>0</v>
      </c>
      <c r="AA582">
        <f>Table5[[#This Row],[Wheel speed]]*Table5[[#This Row],[Final drive ratio ]]</f>
        <v>0</v>
      </c>
      <c r="AB582" s="11">
        <f>(2*3.14*Table5[[#This Row],[Motor speed]]*Table5[[#This Row],[Motor torque]])/(60*1000)/Table5[[#This Row],[Overall efficiency of enery conversion ]]</f>
        <v>0</v>
      </c>
      <c r="AC582">
        <v>430</v>
      </c>
      <c r="AD582" s="20">
        <f>Table5[[#This Row],[Total elapsed time]]-B581</f>
        <v>1</v>
      </c>
      <c r="AE582" s="20">
        <f>(Table5[[#This Row],[Motor power]]*1000)*Table5[[#This Row],[Acceleration delT 1 second ]]</f>
        <v>0</v>
      </c>
      <c r="AF582" s="20">
        <f>Table5[[#This Row],[Etotal]]/3600</f>
        <v>0</v>
      </c>
      <c r="AG582" s="21">
        <f>Table5[[#This Row],[Average energy consumption]]/96</f>
        <v>0</v>
      </c>
      <c r="AH582" s="20"/>
      <c r="AI582" s="20"/>
    </row>
    <row r="583" spans="2:35">
      <c r="B583" s="14">
        <v>580</v>
      </c>
      <c r="C583" s="7">
        <v>0</v>
      </c>
      <c r="D583" s="9">
        <v>0</v>
      </c>
      <c r="E583">
        <v>1500</v>
      </c>
      <c r="F583">
        <v>80</v>
      </c>
      <c r="G583">
        <f t="shared" si="63"/>
        <v>1580</v>
      </c>
      <c r="H583">
        <v>9.81</v>
      </c>
      <c r="I583" s="10">
        <v>0</v>
      </c>
      <c r="J583" s="10">
        <v>0</v>
      </c>
      <c r="K583">
        <f t="shared" si="64"/>
        <v>0</v>
      </c>
      <c r="L583">
        <v>1.4999999999999999E-2</v>
      </c>
      <c r="M583">
        <f t="shared" si="65"/>
        <v>365.20543359083308</v>
      </c>
      <c r="N583">
        <v>1.204</v>
      </c>
      <c r="O583">
        <v>1.52</v>
      </c>
      <c r="P583">
        <v>2.52</v>
      </c>
      <c r="Q583">
        <f t="shared" si="66"/>
        <v>0</v>
      </c>
      <c r="R583">
        <f t="shared" si="67"/>
        <v>0</v>
      </c>
      <c r="S583">
        <f t="shared" si="68"/>
        <v>365.20543359083308</v>
      </c>
      <c r="T583" s="11">
        <f t="shared" si="69"/>
        <v>0</v>
      </c>
      <c r="U583">
        <v>0.26834999999999998</v>
      </c>
      <c r="V583">
        <f>Table5[[#This Row],[Total force ]]*Table5[[#This Row],[Tyre radius]]</f>
        <v>98.002878104100049</v>
      </c>
      <c r="W583">
        <v>8</v>
      </c>
      <c r="X583">
        <v>0.92</v>
      </c>
      <c r="Y583">
        <f>Table5[[#This Row],[Wheel torque]]/Table5[[#This Row],[Final drive ratio ]]/Table5[[#This Row],[Overall efficiency of enery conversion ]]</f>
        <v>13.315608438057071</v>
      </c>
      <c r="Z583">
        <f>(Table5[[#This Row],[Vehicle speed in m/s]]*60)/(2*3.14*Table5[[#This Row],[Tyre radius]])</f>
        <v>0</v>
      </c>
      <c r="AA583">
        <f>Table5[[#This Row],[Wheel speed]]*Table5[[#This Row],[Final drive ratio ]]</f>
        <v>0</v>
      </c>
      <c r="AB583" s="11">
        <f>(2*3.14*Table5[[#This Row],[Motor speed]]*Table5[[#This Row],[Motor torque]])/(60*1000)/Table5[[#This Row],[Overall efficiency of enery conversion ]]</f>
        <v>0</v>
      </c>
      <c r="AC583">
        <v>430</v>
      </c>
      <c r="AD583" s="20">
        <f>Table5[[#This Row],[Total elapsed time]]-B582</f>
        <v>1</v>
      </c>
      <c r="AE583" s="20">
        <f>(Table5[[#This Row],[Motor power]]*1000)*Table5[[#This Row],[Acceleration delT 1 second ]]</f>
        <v>0</v>
      </c>
      <c r="AF583" s="20">
        <f>Table5[[#This Row],[Etotal]]/3600</f>
        <v>0</v>
      </c>
      <c r="AG583" s="21">
        <f>Table5[[#This Row],[Average energy consumption]]/96</f>
        <v>0</v>
      </c>
      <c r="AH583" s="20"/>
      <c r="AI583" s="20"/>
    </row>
    <row r="584" spans="2:35">
      <c r="B584" s="14">
        <v>581</v>
      </c>
      <c r="C584" s="7">
        <v>0</v>
      </c>
      <c r="D584" s="9">
        <v>0</v>
      </c>
      <c r="E584">
        <v>1500</v>
      </c>
      <c r="F584">
        <v>80</v>
      </c>
      <c r="G584">
        <f t="shared" si="63"/>
        <v>1580</v>
      </c>
      <c r="H584">
        <v>9.81</v>
      </c>
      <c r="I584" s="10">
        <v>0</v>
      </c>
      <c r="J584" s="10">
        <v>0</v>
      </c>
      <c r="K584">
        <f t="shared" si="64"/>
        <v>0</v>
      </c>
      <c r="L584">
        <v>1.4999999999999999E-2</v>
      </c>
      <c r="M584">
        <f t="shared" si="65"/>
        <v>365.20543359083308</v>
      </c>
      <c r="N584">
        <v>1.204</v>
      </c>
      <c r="O584">
        <v>1.52</v>
      </c>
      <c r="P584">
        <v>2.52</v>
      </c>
      <c r="Q584">
        <f t="shared" si="66"/>
        <v>0</v>
      </c>
      <c r="R584">
        <f t="shared" si="67"/>
        <v>0</v>
      </c>
      <c r="S584">
        <f t="shared" si="68"/>
        <v>365.20543359083308</v>
      </c>
      <c r="T584" s="11">
        <f t="shared" si="69"/>
        <v>0</v>
      </c>
      <c r="U584">
        <v>0.26834999999999998</v>
      </c>
      <c r="V584">
        <f>Table5[[#This Row],[Total force ]]*Table5[[#This Row],[Tyre radius]]</f>
        <v>98.002878104100049</v>
      </c>
      <c r="W584">
        <v>8</v>
      </c>
      <c r="X584">
        <v>0.92</v>
      </c>
      <c r="Y584">
        <f>Table5[[#This Row],[Wheel torque]]/Table5[[#This Row],[Final drive ratio ]]/Table5[[#This Row],[Overall efficiency of enery conversion ]]</f>
        <v>13.315608438057071</v>
      </c>
      <c r="Z584">
        <f>(Table5[[#This Row],[Vehicle speed in m/s]]*60)/(2*3.14*Table5[[#This Row],[Tyre radius]])</f>
        <v>0</v>
      </c>
      <c r="AA584">
        <f>Table5[[#This Row],[Wheel speed]]*Table5[[#This Row],[Final drive ratio ]]</f>
        <v>0</v>
      </c>
      <c r="AB584" s="11">
        <f>(2*3.14*Table5[[#This Row],[Motor speed]]*Table5[[#This Row],[Motor torque]])/(60*1000)/Table5[[#This Row],[Overall efficiency of enery conversion ]]</f>
        <v>0</v>
      </c>
      <c r="AC584">
        <v>430</v>
      </c>
      <c r="AD584" s="20">
        <f>Table5[[#This Row],[Total elapsed time]]-B583</f>
        <v>1</v>
      </c>
      <c r="AE584" s="20">
        <f>(Table5[[#This Row],[Motor power]]*1000)*Table5[[#This Row],[Acceleration delT 1 second ]]</f>
        <v>0</v>
      </c>
      <c r="AF584" s="20">
        <f>Table5[[#This Row],[Etotal]]/3600</f>
        <v>0</v>
      </c>
      <c r="AG584" s="21">
        <f>Table5[[#This Row],[Average energy consumption]]/96</f>
        <v>0</v>
      </c>
      <c r="AH584" s="20"/>
      <c r="AI584" s="20"/>
    </row>
    <row r="585" spans="2:35">
      <c r="B585" s="14">
        <v>582</v>
      </c>
      <c r="C585" s="7">
        <v>0</v>
      </c>
      <c r="D585" s="9">
        <v>0</v>
      </c>
      <c r="E585">
        <v>1500</v>
      </c>
      <c r="F585">
        <v>80</v>
      </c>
      <c r="G585">
        <f t="shared" si="63"/>
        <v>1580</v>
      </c>
      <c r="H585">
        <v>9.81</v>
      </c>
      <c r="I585" s="10">
        <v>0</v>
      </c>
      <c r="J585" s="10">
        <v>0</v>
      </c>
      <c r="K585">
        <f t="shared" si="64"/>
        <v>0</v>
      </c>
      <c r="L585">
        <v>1.4999999999999999E-2</v>
      </c>
      <c r="M585">
        <f t="shared" si="65"/>
        <v>365.20543359083308</v>
      </c>
      <c r="N585">
        <v>1.204</v>
      </c>
      <c r="O585">
        <v>1.52</v>
      </c>
      <c r="P585">
        <v>2.52</v>
      </c>
      <c r="Q585">
        <f t="shared" si="66"/>
        <v>0</v>
      </c>
      <c r="R585">
        <f t="shared" si="67"/>
        <v>0</v>
      </c>
      <c r="S585">
        <f t="shared" si="68"/>
        <v>365.20543359083308</v>
      </c>
      <c r="T585" s="11">
        <f t="shared" si="69"/>
        <v>0</v>
      </c>
      <c r="U585">
        <v>0.26834999999999998</v>
      </c>
      <c r="V585">
        <f>Table5[[#This Row],[Total force ]]*Table5[[#This Row],[Tyre radius]]</f>
        <v>98.002878104100049</v>
      </c>
      <c r="W585">
        <v>8</v>
      </c>
      <c r="X585">
        <v>0.92</v>
      </c>
      <c r="Y585">
        <f>Table5[[#This Row],[Wheel torque]]/Table5[[#This Row],[Final drive ratio ]]/Table5[[#This Row],[Overall efficiency of enery conversion ]]</f>
        <v>13.315608438057071</v>
      </c>
      <c r="Z585">
        <f>(Table5[[#This Row],[Vehicle speed in m/s]]*60)/(2*3.14*Table5[[#This Row],[Tyre radius]])</f>
        <v>0</v>
      </c>
      <c r="AA585">
        <f>Table5[[#This Row],[Wheel speed]]*Table5[[#This Row],[Final drive ratio ]]</f>
        <v>0</v>
      </c>
      <c r="AB585" s="11">
        <f>(2*3.14*Table5[[#This Row],[Motor speed]]*Table5[[#This Row],[Motor torque]])/(60*1000)/Table5[[#This Row],[Overall efficiency of enery conversion ]]</f>
        <v>0</v>
      </c>
      <c r="AC585">
        <v>430</v>
      </c>
      <c r="AD585" s="20">
        <f>Table5[[#This Row],[Total elapsed time]]-B584</f>
        <v>1</v>
      </c>
      <c r="AE585" s="20">
        <f>(Table5[[#This Row],[Motor power]]*1000)*Table5[[#This Row],[Acceleration delT 1 second ]]</f>
        <v>0</v>
      </c>
      <c r="AF585" s="20">
        <f>Table5[[#This Row],[Etotal]]/3600</f>
        <v>0</v>
      </c>
      <c r="AG585" s="21">
        <f>Table5[[#This Row],[Average energy consumption]]/96</f>
        <v>0</v>
      </c>
      <c r="AH585" s="20"/>
      <c r="AI585" s="20"/>
    </row>
    <row r="586" spans="2:35">
      <c r="B586" s="14">
        <v>583</v>
      </c>
      <c r="C586" s="7">
        <v>0</v>
      </c>
      <c r="D586" s="9">
        <v>0</v>
      </c>
      <c r="E586">
        <v>1500</v>
      </c>
      <c r="F586">
        <v>80</v>
      </c>
      <c r="G586">
        <f t="shared" si="63"/>
        <v>1580</v>
      </c>
      <c r="H586">
        <v>9.81</v>
      </c>
      <c r="I586" s="10">
        <v>0</v>
      </c>
      <c r="J586" s="10">
        <v>0</v>
      </c>
      <c r="K586">
        <f t="shared" si="64"/>
        <v>0</v>
      </c>
      <c r="L586">
        <v>1.4999999999999999E-2</v>
      </c>
      <c r="M586">
        <f t="shared" si="65"/>
        <v>365.20543359083308</v>
      </c>
      <c r="N586">
        <v>1.204</v>
      </c>
      <c r="O586">
        <v>1.52</v>
      </c>
      <c r="P586">
        <v>2.52</v>
      </c>
      <c r="Q586">
        <f t="shared" si="66"/>
        <v>0</v>
      </c>
      <c r="R586">
        <f t="shared" si="67"/>
        <v>0</v>
      </c>
      <c r="S586">
        <f t="shared" si="68"/>
        <v>365.20543359083308</v>
      </c>
      <c r="T586" s="11">
        <f t="shared" si="69"/>
        <v>0</v>
      </c>
      <c r="U586">
        <v>0.26834999999999998</v>
      </c>
      <c r="V586">
        <f>Table5[[#This Row],[Total force ]]*Table5[[#This Row],[Tyre radius]]</f>
        <v>98.002878104100049</v>
      </c>
      <c r="W586">
        <v>8</v>
      </c>
      <c r="X586">
        <v>0.92</v>
      </c>
      <c r="Y586">
        <f>Table5[[#This Row],[Wheel torque]]/Table5[[#This Row],[Final drive ratio ]]/Table5[[#This Row],[Overall efficiency of enery conversion ]]</f>
        <v>13.315608438057071</v>
      </c>
      <c r="Z586">
        <f>(Table5[[#This Row],[Vehicle speed in m/s]]*60)/(2*3.14*Table5[[#This Row],[Tyre radius]])</f>
        <v>0</v>
      </c>
      <c r="AA586">
        <f>Table5[[#This Row],[Wheel speed]]*Table5[[#This Row],[Final drive ratio ]]</f>
        <v>0</v>
      </c>
      <c r="AB586" s="11">
        <f>(2*3.14*Table5[[#This Row],[Motor speed]]*Table5[[#This Row],[Motor torque]])/(60*1000)/Table5[[#This Row],[Overall efficiency of enery conversion ]]</f>
        <v>0</v>
      </c>
      <c r="AC586">
        <v>430</v>
      </c>
      <c r="AD586" s="20">
        <f>Table5[[#This Row],[Total elapsed time]]-B585</f>
        <v>1</v>
      </c>
      <c r="AE586" s="20">
        <f>(Table5[[#This Row],[Motor power]]*1000)*Table5[[#This Row],[Acceleration delT 1 second ]]</f>
        <v>0</v>
      </c>
      <c r="AF586" s="20">
        <f>Table5[[#This Row],[Etotal]]/3600</f>
        <v>0</v>
      </c>
      <c r="AG586" s="21">
        <f>Table5[[#This Row],[Average energy consumption]]/96</f>
        <v>0</v>
      </c>
      <c r="AH586" s="20"/>
      <c r="AI586" s="20"/>
    </row>
    <row r="587" spans="2:35">
      <c r="B587" s="14">
        <v>584</v>
      </c>
      <c r="C587" s="7">
        <v>0</v>
      </c>
      <c r="D587" s="9">
        <v>0</v>
      </c>
      <c r="E587">
        <v>1500</v>
      </c>
      <c r="F587">
        <v>80</v>
      </c>
      <c r="G587">
        <f t="shared" si="63"/>
        <v>1580</v>
      </c>
      <c r="H587">
        <v>9.81</v>
      </c>
      <c r="I587" s="10">
        <v>0</v>
      </c>
      <c r="J587" s="10">
        <v>0</v>
      </c>
      <c r="K587">
        <f t="shared" si="64"/>
        <v>0</v>
      </c>
      <c r="L587">
        <v>1.4999999999999999E-2</v>
      </c>
      <c r="M587">
        <f t="shared" si="65"/>
        <v>365.20543359083308</v>
      </c>
      <c r="N587">
        <v>1.204</v>
      </c>
      <c r="O587">
        <v>1.52</v>
      </c>
      <c r="P587">
        <v>2.52</v>
      </c>
      <c r="Q587">
        <f t="shared" si="66"/>
        <v>0</v>
      </c>
      <c r="R587">
        <f t="shared" si="67"/>
        <v>0</v>
      </c>
      <c r="S587">
        <f t="shared" si="68"/>
        <v>365.20543359083308</v>
      </c>
      <c r="T587" s="11">
        <f t="shared" si="69"/>
        <v>0</v>
      </c>
      <c r="U587">
        <v>0.26834999999999998</v>
      </c>
      <c r="V587">
        <f>Table5[[#This Row],[Total force ]]*Table5[[#This Row],[Tyre radius]]</f>
        <v>98.002878104100049</v>
      </c>
      <c r="W587">
        <v>8</v>
      </c>
      <c r="X587">
        <v>0.92</v>
      </c>
      <c r="Y587">
        <f>Table5[[#This Row],[Wheel torque]]/Table5[[#This Row],[Final drive ratio ]]/Table5[[#This Row],[Overall efficiency of enery conversion ]]</f>
        <v>13.315608438057071</v>
      </c>
      <c r="Z587">
        <f>(Table5[[#This Row],[Vehicle speed in m/s]]*60)/(2*3.14*Table5[[#This Row],[Tyre radius]])</f>
        <v>0</v>
      </c>
      <c r="AA587">
        <f>Table5[[#This Row],[Wheel speed]]*Table5[[#This Row],[Final drive ratio ]]</f>
        <v>0</v>
      </c>
      <c r="AB587" s="11">
        <f>(2*3.14*Table5[[#This Row],[Motor speed]]*Table5[[#This Row],[Motor torque]])/(60*1000)/Table5[[#This Row],[Overall efficiency of enery conversion ]]</f>
        <v>0</v>
      </c>
      <c r="AC587">
        <v>430</v>
      </c>
      <c r="AD587" s="20">
        <f>Table5[[#This Row],[Total elapsed time]]-B586</f>
        <v>1</v>
      </c>
      <c r="AE587" s="20">
        <f>(Table5[[#This Row],[Motor power]]*1000)*Table5[[#This Row],[Acceleration delT 1 second ]]</f>
        <v>0</v>
      </c>
      <c r="AF587" s="20">
        <f>Table5[[#This Row],[Etotal]]/3600</f>
        <v>0</v>
      </c>
      <c r="AG587" s="21">
        <f>Table5[[#This Row],[Average energy consumption]]/96</f>
        <v>0</v>
      </c>
      <c r="AH587" s="20"/>
      <c r="AI587" s="20"/>
    </row>
    <row r="588" spans="2:35">
      <c r="B588" s="14">
        <v>585</v>
      </c>
      <c r="C588" s="7">
        <v>0</v>
      </c>
      <c r="D588" s="9">
        <v>0</v>
      </c>
      <c r="E588">
        <v>1500</v>
      </c>
      <c r="F588">
        <v>80</v>
      </c>
      <c r="G588">
        <f t="shared" si="63"/>
        <v>1580</v>
      </c>
      <c r="H588">
        <v>9.81</v>
      </c>
      <c r="I588" s="10">
        <v>0</v>
      </c>
      <c r="J588" s="10">
        <v>0</v>
      </c>
      <c r="K588">
        <f t="shared" si="64"/>
        <v>0</v>
      </c>
      <c r="L588">
        <v>1.4999999999999999E-2</v>
      </c>
      <c r="M588">
        <f t="shared" si="65"/>
        <v>365.20543359083308</v>
      </c>
      <c r="N588">
        <v>1.204</v>
      </c>
      <c r="O588">
        <v>1.52</v>
      </c>
      <c r="P588">
        <v>2.52</v>
      </c>
      <c r="Q588">
        <f t="shared" si="66"/>
        <v>0</v>
      </c>
      <c r="R588">
        <f t="shared" si="67"/>
        <v>0</v>
      </c>
      <c r="S588">
        <f t="shared" si="68"/>
        <v>365.20543359083308</v>
      </c>
      <c r="T588" s="11">
        <f t="shared" si="69"/>
        <v>0</v>
      </c>
      <c r="U588">
        <v>0.26834999999999998</v>
      </c>
      <c r="V588">
        <f>Table5[[#This Row],[Total force ]]*Table5[[#This Row],[Tyre radius]]</f>
        <v>98.002878104100049</v>
      </c>
      <c r="W588">
        <v>8</v>
      </c>
      <c r="X588">
        <v>0.92</v>
      </c>
      <c r="Y588">
        <f>Table5[[#This Row],[Wheel torque]]/Table5[[#This Row],[Final drive ratio ]]/Table5[[#This Row],[Overall efficiency of enery conversion ]]</f>
        <v>13.315608438057071</v>
      </c>
      <c r="Z588">
        <f>(Table5[[#This Row],[Vehicle speed in m/s]]*60)/(2*3.14*Table5[[#This Row],[Tyre radius]])</f>
        <v>0</v>
      </c>
      <c r="AA588">
        <f>Table5[[#This Row],[Wheel speed]]*Table5[[#This Row],[Final drive ratio ]]</f>
        <v>0</v>
      </c>
      <c r="AB588" s="11">
        <f>(2*3.14*Table5[[#This Row],[Motor speed]]*Table5[[#This Row],[Motor torque]])/(60*1000)/Table5[[#This Row],[Overall efficiency of enery conversion ]]</f>
        <v>0</v>
      </c>
      <c r="AC588">
        <v>430</v>
      </c>
      <c r="AD588" s="20">
        <f>Table5[[#This Row],[Total elapsed time]]-B587</f>
        <v>1</v>
      </c>
      <c r="AE588" s="20">
        <f>(Table5[[#This Row],[Motor power]]*1000)*Table5[[#This Row],[Acceleration delT 1 second ]]</f>
        <v>0</v>
      </c>
      <c r="AF588" s="20">
        <f>Table5[[#This Row],[Etotal]]/3600</f>
        <v>0</v>
      </c>
      <c r="AG588" s="21">
        <f>Table5[[#This Row],[Average energy consumption]]/96</f>
        <v>0</v>
      </c>
      <c r="AH588" s="20"/>
      <c r="AI588" s="20"/>
    </row>
    <row r="589" spans="2:35">
      <c r="B589" s="14">
        <v>586</v>
      </c>
      <c r="C589" s="7">
        <v>0</v>
      </c>
      <c r="D589" s="9">
        <v>0</v>
      </c>
      <c r="E589">
        <v>1500</v>
      </c>
      <c r="F589">
        <v>80</v>
      </c>
      <c r="G589">
        <f t="shared" si="63"/>
        <v>1580</v>
      </c>
      <c r="H589">
        <v>9.81</v>
      </c>
      <c r="I589" s="10">
        <v>0</v>
      </c>
      <c r="J589" s="10">
        <v>0</v>
      </c>
      <c r="K589">
        <f t="shared" si="64"/>
        <v>0</v>
      </c>
      <c r="L589">
        <v>1.4999999999999999E-2</v>
      </c>
      <c r="M589">
        <f t="shared" si="65"/>
        <v>365.20543359083308</v>
      </c>
      <c r="N589">
        <v>1.204</v>
      </c>
      <c r="O589">
        <v>1.52</v>
      </c>
      <c r="P589">
        <v>2.52</v>
      </c>
      <c r="Q589">
        <f t="shared" si="66"/>
        <v>0</v>
      </c>
      <c r="R589">
        <f t="shared" si="67"/>
        <v>0</v>
      </c>
      <c r="S589">
        <f t="shared" si="68"/>
        <v>365.20543359083308</v>
      </c>
      <c r="T589" s="11">
        <f t="shared" si="69"/>
        <v>0</v>
      </c>
      <c r="U589">
        <v>0.26834999999999998</v>
      </c>
      <c r="V589">
        <f>Table5[[#This Row],[Total force ]]*Table5[[#This Row],[Tyre radius]]</f>
        <v>98.002878104100049</v>
      </c>
      <c r="W589">
        <v>8</v>
      </c>
      <c r="X589">
        <v>0.92</v>
      </c>
      <c r="Y589">
        <f>Table5[[#This Row],[Wheel torque]]/Table5[[#This Row],[Final drive ratio ]]/Table5[[#This Row],[Overall efficiency of enery conversion ]]</f>
        <v>13.315608438057071</v>
      </c>
      <c r="Z589">
        <f>(Table5[[#This Row],[Vehicle speed in m/s]]*60)/(2*3.14*Table5[[#This Row],[Tyre radius]])</f>
        <v>0</v>
      </c>
      <c r="AA589">
        <f>Table5[[#This Row],[Wheel speed]]*Table5[[#This Row],[Final drive ratio ]]</f>
        <v>0</v>
      </c>
      <c r="AB589" s="11">
        <f>(2*3.14*Table5[[#This Row],[Motor speed]]*Table5[[#This Row],[Motor torque]])/(60*1000)/Table5[[#This Row],[Overall efficiency of enery conversion ]]</f>
        <v>0</v>
      </c>
      <c r="AC589">
        <v>430</v>
      </c>
      <c r="AD589" s="20">
        <f>Table5[[#This Row],[Total elapsed time]]-B588</f>
        <v>1</v>
      </c>
      <c r="AE589" s="20">
        <f>(Table5[[#This Row],[Motor power]]*1000)*Table5[[#This Row],[Acceleration delT 1 second ]]</f>
        <v>0</v>
      </c>
      <c r="AF589" s="20">
        <f>Table5[[#This Row],[Etotal]]/3600</f>
        <v>0</v>
      </c>
      <c r="AG589" s="21">
        <f>Table5[[#This Row],[Average energy consumption]]/96</f>
        <v>0</v>
      </c>
      <c r="AH589" s="20"/>
      <c r="AI589" s="20"/>
    </row>
    <row r="590" spans="2:35">
      <c r="B590" s="14">
        <v>587</v>
      </c>
      <c r="C590" s="7">
        <v>0</v>
      </c>
      <c r="D590" s="9">
        <v>0</v>
      </c>
      <c r="E590">
        <v>1500</v>
      </c>
      <c r="F590">
        <v>80</v>
      </c>
      <c r="G590">
        <f t="shared" si="63"/>
        <v>1580</v>
      </c>
      <c r="H590">
        <v>9.81</v>
      </c>
      <c r="I590" s="10">
        <v>0</v>
      </c>
      <c r="J590" s="10">
        <v>0</v>
      </c>
      <c r="K590">
        <f t="shared" si="64"/>
        <v>0</v>
      </c>
      <c r="L590">
        <v>1.4999999999999999E-2</v>
      </c>
      <c r="M590">
        <f t="shared" si="65"/>
        <v>365.20543359083308</v>
      </c>
      <c r="N590">
        <v>1.204</v>
      </c>
      <c r="O590">
        <v>1.52</v>
      </c>
      <c r="P590">
        <v>2.52</v>
      </c>
      <c r="Q590">
        <f t="shared" si="66"/>
        <v>0</v>
      </c>
      <c r="R590">
        <f t="shared" si="67"/>
        <v>0</v>
      </c>
      <c r="S590">
        <f t="shared" si="68"/>
        <v>365.20543359083308</v>
      </c>
      <c r="T590" s="11">
        <f t="shared" si="69"/>
        <v>0</v>
      </c>
      <c r="U590">
        <v>0.26834999999999998</v>
      </c>
      <c r="V590">
        <f>Table5[[#This Row],[Total force ]]*Table5[[#This Row],[Tyre radius]]</f>
        <v>98.002878104100049</v>
      </c>
      <c r="W590">
        <v>8</v>
      </c>
      <c r="X590">
        <v>0.92</v>
      </c>
      <c r="Y590">
        <f>Table5[[#This Row],[Wheel torque]]/Table5[[#This Row],[Final drive ratio ]]/Table5[[#This Row],[Overall efficiency of enery conversion ]]</f>
        <v>13.315608438057071</v>
      </c>
      <c r="Z590">
        <f>(Table5[[#This Row],[Vehicle speed in m/s]]*60)/(2*3.14*Table5[[#This Row],[Tyre radius]])</f>
        <v>0</v>
      </c>
      <c r="AA590">
        <f>Table5[[#This Row],[Wheel speed]]*Table5[[#This Row],[Final drive ratio ]]</f>
        <v>0</v>
      </c>
      <c r="AB590" s="11">
        <f>(2*3.14*Table5[[#This Row],[Motor speed]]*Table5[[#This Row],[Motor torque]])/(60*1000)/Table5[[#This Row],[Overall efficiency of enery conversion ]]</f>
        <v>0</v>
      </c>
      <c r="AC590">
        <v>430</v>
      </c>
      <c r="AD590" s="20">
        <f>Table5[[#This Row],[Total elapsed time]]-B589</f>
        <v>1</v>
      </c>
      <c r="AE590" s="20">
        <f>(Table5[[#This Row],[Motor power]]*1000)*Table5[[#This Row],[Acceleration delT 1 second ]]</f>
        <v>0</v>
      </c>
      <c r="AF590" s="20">
        <f>Table5[[#This Row],[Etotal]]/3600</f>
        <v>0</v>
      </c>
      <c r="AG590" s="21">
        <f>Table5[[#This Row],[Average energy consumption]]/96</f>
        <v>0</v>
      </c>
      <c r="AH590" s="20"/>
      <c r="AI590" s="20"/>
    </row>
    <row r="591" spans="2:35">
      <c r="B591" s="14">
        <v>588</v>
      </c>
      <c r="C591" s="7">
        <v>0</v>
      </c>
      <c r="D591" s="9">
        <v>0</v>
      </c>
      <c r="E591">
        <v>1500</v>
      </c>
      <c r="F591">
        <v>80</v>
      </c>
      <c r="G591">
        <f t="shared" si="63"/>
        <v>1580</v>
      </c>
      <c r="H591">
        <v>9.81</v>
      </c>
      <c r="I591" s="10">
        <v>0</v>
      </c>
      <c r="J591" s="10">
        <v>0</v>
      </c>
      <c r="K591">
        <f t="shared" si="64"/>
        <v>0</v>
      </c>
      <c r="L591">
        <v>1.4999999999999999E-2</v>
      </c>
      <c r="M591">
        <f t="shared" si="65"/>
        <v>365.20543359083308</v>
      </c>
      <c r="N591">
        <v>1.204</v>
      </c>
      <c r="O591">
        <v>1.52</v>
      </c>
      <c r="P591">
        <v>2.52</v>
      </c>
      <c r="Q591">
        <f t="shared" si="66"/>
        <v>0</v>
      </c>
      <c r="R591">
        <f t="shared" si="67"/>
        <v>0</v>
      </c>
      <c r="S591">
        <f t="shared" si="68"/>
        <v>365.20543359083308</v>
      </c>
      <c r="T591" s="11">
        <f t="shared" si="69"/>
        <v>0</v>
      </c>
      <c r="U591">
        <v>0.26834999999999998</v>
      </c>
      <c r="V591">
        <f>Table5[[#This Row],[Total force ]]*Table5[[#This Row],[Tyre radius]]</f>
        <v>98.002878104100049</v>
      </c>
      <c r="W591">
        <v>8</v>
      </c>
      <c r="X591">
        <v>0.92</v>
      </c>
      <c r="Y591">
        <f>Table5[[#This Row],[Wheel torque]]/Table5[[#This Row],[Final drive ratio ]]/Table5[[#This Row],[Overall efficiency of enery conversion ]]</f>
        <v>13.315608438057071</v>
      </c>
      <c r="Z591">
        <f>(Table5[[#This Row],[Vehicle speed in m/s]]*60)/(2*3.14*Table5[[#This Row],[Tyre radius]])</f>
        <v>0</v>
      </c>
      <c r="AA591">
        <f>Table5[[#This Row],[Wheel speed]]*Table5[[#This Row],[Final drive ratio ]]</f>
        <v>0</v>
      </c>
      <c r="AB591" s="11">
        <f>(2*3.14*Table5[[#This Row],[Motor speed]]*Table5[[#This Row],[Motor torque]])/(60*1000)/Table5[[#This Row],[Overall efficiency of enery conversion ]]</f>
        <v>0</v>
      </c>
      <c r="AC591">
        <v>430</v>
      </c>
      <c r="AD591" s="20">
        <f>Table5[[#This Row],[Total elapsed time]]-B590</f>
        <v>1</v>
      </c>
      <c r="AE591" s="20">
        <f>(Table5[[#This Row],[Motor power]]*1000)*Table5[[#This Row],[Acceleration delT 1 second ]]</f>
        <v>0</v>
      </c>
      <c r="AF591" s="20">
        <f>Table5[[#This Row],[Etotal]]/3600</f>
        <v>0</v>
      </c>
      <c r="AG591" s="21">
        <f>Table5[[#This Row],[Average energy consumption]]/96</f>
        <v>0</v>
      </c>
      <c r="AH591" s="20"/>
      <c r="AI591" s="20"/>
    </row>
    <row r="592" spans="2:35">
      <c r="B592" s="14">
        <v>589</v>
      </c>
      <c r="C592" s="7">
        <v>0</v>
      </c>
      <c r="D592" s="9">
        <v>0</v>
      </c>
      <c r="E592">
        <v>1500</v>
      </c>
      <c r="F592">
        <v>80</v>
      </c>
      <c r="G592">
        <f t="shared" si="63"/>
        <v>1580</v>
      </c>
      <c r="H592">
        <v>9.81</v>
      </c>
      <c r="I592" s="10">
        <v>0</v>
      </c>
      <c r="J592" s="10">
        <v>0</v>
      </c>
      <c r="K592">
        <f t="shared" si="64"/>
        <v>0</v>
      </c>
      <c r="L592">
        <v>1.4999999999999999E-2</v>
      </c>
      <c r="M592">
        <f t="shared" si="65"/>
        <v>365.20543359083308</v>
      </c>
      <c r="N592">
        <v>1.204</v>
      </c>
      <c r="O592">
        <v>1.52</v>
      </c>
      <c r="P592">
        <v>2.52</v>
      </c>
      <c r="Q592">
        <f t="shared" si="66"/>
        <v>0</v>
      </c>
      <c r="R592">
        <f t="shared" si="67"/>
        <v>0</v>
      </c>
      <c r="S592">
        <f t="shared" si="68"/>
        <v>365.20543359083308</v>
      </c>
      <c r="T592" s="11">
        <f t="shared" si="69"/>
        <v>0</v>
      </c>
      <c r="U592">
        <v>0.26834999999999998</v>
      </c>
      <c r="V592">
        <f>Table5[[#This Row],[Total force ]]*Table5[[#This Row],[Tyre radius]]</f>
        <v>98.002878104100049</v>
      </c>
      <c r="W592">
        <v>8</v>
      </c>
      <c r="X592">
        <v>0.92</v>
      </c>
      <c r="Y592">
        <f>Table5[[#This Row],[Wheel torque]]/Table5[[#This Row],[Final drive ratio ]]/Table5[[#This Row],[Overall efficiency of enery conversion ]]</f>
        <v>13.315608438057071</v>
      </c>
      <c r="Z592">
        <f>(Table5[[#This Row],[Vehicle speed in m/s]]*60)/(2*3.14*Table5[[#This Row],[Tyre radius]])</f>
        <v>0</v>
      </c>
      <c r="AA592">
        <f>Table5[[#This Row],[Wheel speed]]*Table5[[#This Row],[Final drive ratio ]]</f>
        <v>0</v>
      </c>
      <c r="AB592" s="11">
        <f>(2*3.14*Table5[[#This Row],[Motor speed]]*Table5[[#This Row],[Motor torque]])/(60*1000)/Table5[[#This Row],[Overall efficiency of enery conversion ]]</f>
        <v>0</v>
      </c>
      <c r="AC592">
        <v>430</v>
      </c>
      <c r="AD592" s="20">
        <f>Table5[[#This Row],[Total elapsed time]]-B591</f>
        <v>1</v>
      </c>
      <c r="AE592" s="20">
        <f>(Table5[[#This Row],[Motor power]]*1000)*Table5[[#This Row],[Acceleration delT 1 second ]]</f>
        <v>0</v>
      </c>
      <c r="AF592" s="20">
        <f>Table5[[#This Row],[Etotal]]/3600</f>
        <v>0</v>
      </c>
      <c r="AG592" s="21">
        <f>Table5[[#This Row],[Average energy consumption]]/96</f>
        <v>0</v>
      </c>
      <c r="AH592" s="20"/>
      <c r="AI592" s="20"/>
    </row>
    <row r="593" spans="2:35">
      <c r="B593" s="15">
        <v>590</v>
      </c>
      <c r="C593" s="8">
        <v>0</v>
      </c>
      <c r="D593" s="9">
        <v>0</v>
      </c>
      <c r="E593">
        <v>1500</v>
      </c>
      <c r="F593">
        <v>80</v>
      </c>
      <c r="G593">
        <f t="shared" si="63"/>
        <v>1580</v>
      </c>
      <c r="H593">
        <v>9.81</v>
      </c>
      <c r="I593" s="10">
        <v>0</v>
      </c>
      <c r="J593" s="10">
        <v>0</v>
      </c>
      <c r="K593">
        <f t="shared" si="64"/>
        <v>0</v>
      </c>
      <c r="L593">
        <v>1.4999999999999999E-2</v>
      </c>
      <c r="M593">
        <f t="shared" si="65"/>
        <v>365.20543359083308</v>
      </c>
      <c r="N593">
        <v>1.204</v>
      </c>
      <c r="O593">
        <v>1.52</v>
      </c>
      <c r="P593">
        <v>2.52</v>
      </c>
      <c r="Q593">
        <f t="shared" si="66"/>
        <v>0</v>
      </c>
      <c r="R593">
        <f t="shared" si="67"/>
        <v>0</v>
      </c>
      <c r="S593">
        <f t="shared" si="68"/>
        <v>365.20543359083308</v>
      </c>
      <c r="T593" s="11">
        <f t="shared" si="69"/>
        <v>0</v>
      </c>
      <c r="U593">
        <v>0.26834999999999998</v>
      </c>
      <c r="V593">
        <f>Table5[[#This Row],[Total force ]]*Table5[[#This Row],[Tyre radius]]</f>
        <v>98.002878104100049</v>
      </c>
      <c r="W593">
        <v>8</v>
      </c>
      <c r="X593">
        <v>0.92</v>
      </c>
      <c r="Y593">
        <f>Table5[[#This Row],[Wheel torque]]/Table5[[#This Row],[Final drive ratio ]]/Table5[[#This Row],[Overall efficiency of enery conversion ]]</f>
        <v>13.315608438057071</v>
      </c>
      <c r="Z593">
        <f>(Table5[[#This Row],[Vehicle speed in m/s]]*60)/(2*3.14*Table5[[#This Row],[Tyre radius]])</f>
        <v>0</v>
      </c>
      <c r="AA593">
        <f>Table5[[#This Row],[Wheel speed]]*Table5[[#This Row],[Final drive ratio ]]</f>
        <v>0</v>
      </c>
      <c r="AB593" s="11">
        <f>(2*3.14*Table5[[#This Row],[Motor speed]]*Table5[[#This Row],[Motor torque]])/(60*1000)/Table5[[#This Row],[Overall efficiency of enery conversion ]]</f>
        <v>0</v>
      </c>
      <c r="AC593">
        <v>430</v>
      </c>
      <c r="AD593" s="20">
        <f>Table5[[#This Row],[Total elapsed time]]-B592</f>
        <v>1</v>
      </c>
      <c r="AE593" s="20">
        <f>(Table5[[#This Row],[Motor power]]*1000)*Table5[[#This Row],[Acceleration delT 1 second ]]</f>
        <v>0</v>
      </c>
      <c r="AF593" s="20">
        <f>Table5[[#This Row],[Etotal]]/3600</f>
        <v>0</v>
      </c>
      <c r="AG593" s="21">
        <f>Table5[[#This Row],[Average energy consumption]]/96</f>
        <v>0</v>
      </c>
      <c r="AH593" s="20"/>
      <c r="AI593" s="20"/>
    </row>
    <row r="594" spans="2:35">
      <c r="B594" s="15">
        <v>591</v>
      </c>
      <c r="C594" s="8">
        <v>0</v>
      </c>
      <c r="D594" s="9">
        <v>0</v>
      </c>
      <c r="E594">
        <v>1500</v>
      </c>
      <c r="F594">
        <v>80</v>
      </c>
      <c r="G594">
        <f t="shared" si="63"/>
        <v>1580</v>
      </c>
      <c r="H594">
        <v>9.81</v>
      </c>
      <c r="I594" s="10">
        <v>0</v>
      </c>
      <c r="J594" s="10">
        <v>0</v>
      </c>
      <c r="K594">
        <f t="shared" si="64"/>
        <v>0</v>
      </c>
      <c r="L594">
        <v>1.4999999999999999E-2</v>
      </c>
      <c r="M594">
        <f t="shared" si="65"/>
        <v>365.20543359083308</v>
      </c>
      <c r="N594">
        <v>1.204</v>
      </c>
      <c r="O594">
        <v>1.52</v>
      </c>
      <c r="P594">
        <v>2.52</v>
      </c>
      <c r="Q594">
        <f t="shared" si="66"/>
        <v>0</v>
      </c>
      <c r="R594">
        <f t="shared" si="67"/>
        <v>0</v>
      </c>
      <c r="S594">
        <f t="shared" si="68"/>
        <v>365.20543359083308</v>
      </c>
      <c r="T594" s="11">
        <f t="shared" si="69"/>
        <v>0</v>
      </c>
      <c r="U594">
        <v>0.26834999999999998</v>
      </c>
      <c r="V594">
        <f>Table5[[#This Row],[Total force ]]*Table5[[#This Row],[Tyre radius]]</f>
        <v>98.002878104100049</v>
      </c>
      <c r="W594">
        <v>8</v>
      </c>
      <c r="X594">
        <v>0.92</v>
      </c>
      <c r="Y594">
        <f>Table5[[#This Row],[Wheel torque]]/Table5[[#This Row],[Final drive ratio ]]/Table5[[#This Row],[Overall efficiency of enery conversion ]]</f>
        <v>13.315608438057071</v>
      </c>
      <c r="Z594">
        <f>(Table5[[#This Row],[Vehicle speed in m/s]]*60)/(2*3.14*Table5[[#This Row],[Tyre radius]])</f>
        <v>0</v>
      </c>
      <c r="AA594">
        <f>Table5[[#This Row],[Wheel speed]]*Table5[[#This Row],[Final drive ratio ]]</f>
        <v>0</v>
      </c>
      <c r="AB594" s="11">
        <f>(2*3.14*Table5[[#This Row],[Motor speed]]*Table5[[#This Row],[Motor torque]])/(60*1000)/Table5[[#This Row],[Overall efficiency of enery conversion ]]</f>
        <v>0</v>
      </c>
      <c r="AC594">
        <v>430</v>
      </c>
      <c r="AD594" s="20">
        <f>Table5[[#This Row],[Total elapsed time]]-B593</f>
        <v>1</v>
      </c>
      <c r="AE594" s="20">
        <f>(Table5[[#This Row],[Motor power]]*1000)*Table5[[#This Row],[Acceleration delT 1 second ]]</f>
        <v>0</v>
      </c>
      <c r="AF594" s="20">
        <f>Table5[[#This Row],[Etotal]]/3600</f>
        <v>0</v>
      </c>
      <c r="AG594" s="21">
        <f>Table5[[#This Row],[Average energy consumption]]/96</f>
        <v>0</v>
      </c>
      <c r="AH594" s="20"/>
      <c r="AI594" s="20"/>
    </row>
    <row r="595" spans="2:35">
      <c r="B595" s="15">
        <v>592</v>
      </c>
      <c r="C595" s="8">
        <v>0</v>
      </c>
      <c r="D595" s="9">
        <v>0</v>
      </c>
      <c r="E595">
        <v>1500</v>
      </c>
      <c r="F595">
        <v>80</v>
      </c>
      <c r="G595">
        <f t="shared" si="63"/>
        <v>1580</v>
      </c>
      <c r="H595">
        <v>9.81</v>
      </c>
      <c r="I595" s="10">
        <v>0</v>
      </c>
      <c r="J595" s="10">
        <v>0</v>
      </c>
      <c r="K595">
        <f t="shared" si="64"/>
        <v>0</v>
      </c>
      <c r="L595">
        <v>1.4999999999999999E-2</v>
      </c>
      <c r="M595">
        <f t="shared" si="65"/>
        <v>365.20543359083308</v>
      </c>
      <c r="N595">
        <v>1.204</v>
      </c>
      <c r="O595">
        <v>1.52</v>
      </c>
      <c r="P595">
        <v>2.52</v>
      </c>
      <c r="Q595">
        <f t="shared" si="66"/>
        <v>0</v>
      </c>
      <c r="R595">
        <f t="shared" si="67"/>
        <v>0</v>
      </c>
      <c r="S595">
        <f t="shared" si="68"/>
        <v>365.20543359083308</v>
      </c>
      <c r="T595" s="11">
        <f t="shared" si="69"/>
        <v>0</v>
      </c>
      <c r="U595">
        <v>0.26834999999999998</v>
      </c>
      <c r="V595">
        <f>Table5[[#This Row],[Total force ]]*Table5[[#This Row],[Tyre radius]]</f>
        <v>98.002878104100049</v>
      </c>
      <c r="W595">
        <v>8</v>
      </c>
      <c r="X595">
        <v>0.92</v>
      </c>
      <c r="Y595">
        <f>Table5[[#This Row],[Wheel torque]]/Table5[[#This Row],[Final drive ratio ]]/Table5[[#This Row],[Overall efficiency of enery conversion ]]</f>
        <v>13.315608438057071</v>
      </c>
      <c r="Z595">
        <f>(Table5[[#This Row],[Vehicle speed in m/s]]*60)/(2*3.14*Table5[[#This Row],[Tyre radius]])</f>
        <v>0</v>
      </c>
      <c r="AA595">
        <f>Table5[[#This Row],[Wheel speed]]*Table5[[#This Row],[Final drive ratio ]]</f>
        <v>0</v>
      </c>
      <c r="AB595" s="11">
        <f>(2*3.14*Table5[[#This Row],[Motor speed]]*Table5[[#This Row],[Motor torque]])/(60*1000)/Table5[[#This Row],[Overall efficiency of enery conversion ]]</f>
        <v>0</v>
      </c>
      <c r="AC595">
        <v>430</v>
      </c>
      <c r="AD595" s="20">
        <f>Table5[[#This Row],[Total elapsed time]]-B594</f>
        <v>1</v>
      </c>
      <c r="AE595" s="20">
        <f>(Table5[[#This Row],[Motor power]]*1000)*Table5[[#This Row],[Acceleration delT 1 second ]]</f>
        <v>0</v>
      </c>
      <c r="AF595" s="20">
        <f>Table5[[#This Row],[Etotal]]/3600</f>
        <v>0</v>
      </c>
      <c r="AG595" s="21">
        <f>Table5[[#This Row],[Average energy consumption]]/96</f>
        <v>0</v>
      </c>
      <c r="AH595" s="20"/>
      <c r="AI595" s="20"/>
    </row>
    <row r="596" spans="2:35">
      <c r="B596" s="15">
        <v>593</v>
      </c>
      <c r="C596" s="8">
        <v>0</v>
      </c>
      <c r="D596" s="9">
        <v>0</v>
      </c>
      <c r="E596">
        <v>1500</v>
      </c>
      <c r="F596">
        <v>80</v>
      </c>
      <c r="G596">
        <f t="shared" si="63"/>
        <v>1580</v>
      </c>
      <c r="H596">
        <v>9.81</v>
      </c>
      <c r="I596" s="10">
        <v>0</v>
      </c>
      <c r="J596" s="10">
        <v>0</v>
      </c>
      <c r="K596">
        <f t="shared" si="64"/>
        <v>0</v>
      </c>
      <c r="L596">
        <v>1.4999999999999999E-2</v>
      </c>
      <c r="M596">
        <f t="shared" si="65"/>
        <v>365.20543359083308</v>
      </c>
      <c r="N596">
        <v>1.204</v>
      </c>
      <c r="O596">
        <v>1.52</v>
      </c>
      <c r="P596">
        <v>2.52</v>
      </c>
      <c r="Q596">
        <f t="shared" si="66"/>
        <v>0</v>
      </c>
      <c r="R596">
        <f t="shared" si="67"/>
        <v>0</v>
      </c>
      <c r="S596">
        <f t="shared" si="68"/>
        <v>365.20543359083308</v>
      </c>
      <c r="T596" s="11">
        <f t="shared" si="69"/>
        <v>0</v>
      </c>
      <c r="U596">
        <v>0.26834999999999998</v>
      </c>
      <c r="V596">
        <f>Table5[[#This Row],[Total force ]]*Table5[[#This Row],[Tyre radius]]</f>
        <v>98.002878104100049</v>
      </c>
      <c r="W596">
        <v>8</v>
      </c>
      <c r="X596">
        <v>0.92</v>
      </c>
      <c r="Y596">
        <f>Table5[[#This Row],[Wheel torque]]/Table5[[#This Row],[Final drive ratio ]]/Table5[[#This Row],[Overall efficiency of enery conversion ]]</f>
        <v>13.315608438057071</v>
      </c>
      <c r="Z596">
        <f>(Table5[[#This Row],[Vehicle speed in m/s]]*60)/(2*3.14*Table5[[#This Row],[Tyre radius]])</f>
        <v>0</v>
      </c>
      <c r="AA596">
        <f>Table5[[#This Row],[Wheel speed]]*Table5[[#This Row],[Final drive ratio ]]</f>
        <v>0</v>
      </c>
      <c r="AB596" s="11">
        <f>(2*3.14*Table5[[#This Row],[Motor speed]]*Table5[[#This Row],[Motor torque]])/(60*1000)/Table5[[#This Row],[Overall efficiency of enery conversion ]]</f>
        <v>0</v>
      </c>
      <c r="AC596">
        <v>430</v>
      </c>
      <c r="AD596" s="20">
        <f>Table5[[#This Row],[Total elapsed time]]-B595</f>
        <v>1</v>
      </c>
      <c r="AE596" s="20">
        <f>(Table5[[#This Row],[Motor power]]*1000)*Table5[[#This Row],[Acceleration delT 1 second ]]</f>
        <v>0</v>
      </c>
      <c r="AF596" s="20">
        <f>Table5[[#This Row],[Etotal]]/3600</f>
        <v>0</v>
      </c>
      <c r="AG596" s="21">
        <f>Table5[[#This Row],[Average energy consumption]]/96</f>
        <v>0</v>
      </c>
      <c r="AH596" s="20"/>
      <c r="AI596" s="20"/>
    </row>
    <row r="597" spans="2:35">
      <c r="B597" s="15">
        <v>594</v>
      </c>
      <c r="C597" s="8">
        <v>0</v>
      </c>
      <c r="D597" s="9">
        <v>0</v>
      </c>
      <c r="E597">
        <v>1500</v>
      </c>
      <c r="F597">
        <v>80</v>
      </c>
      <c r="G597">
        <f t="shared" si="63"/>
        <v>1580</v>
      </c>
      <c r="H597">
        <v>9.81</v>
      </c>
      <c r="I597" s="10">
        <v>0</v>
      </c>
      <c r="J597" s="10">
        <v>0</v>
      </c>
      <c r="K597">
        <f t="shared" si="64"/>
        <v>0</v>
      </c>
      <c r="L597">
        <v>1.4999999999999999E-2</v>
      </c>
      <c r="M597">
        <f t="shared" si="65"/>
        <v>365.20543359083308</v>
      </c>
      <c r="N597">
        <v>1.204</v>
      </c>
      <c r="O597">
        <v>1.52</v>
      </c>
      <c r="P597">
        <v>2.52</v>
      </c>
      <c r="Q597">
        <f t="shared" si="66"/>
        <v>0</v>
      </c>
      <c r="R597">
        <f t="shared" si="67"/>
        <v>0</v>
      </c>
      <c r="S597">
        <f t="shared" si="68"/>
        <v>365.20543359083308</v>
      </c>
      <c r="T597" s="11">
        <f t="shared" si="69"/>
        <v>0</v>
      </c>
      <c r="U597">
        <v>0.26834999999999998</v>
      </c>
      <c r="V597">
        <f>Table5[[#This Row],[Total force ]]*Table5[[#This Row],[Tyre radius]]</f>
        <v>98.002878104100049</v>
      </c>
      <c r="W597">
        <v>8</v>
      </c>
      <c r="X597">
        <v>0.92</v>
      </c>
      <c r="Y597">
        <f>Table5[[#This Row],[Wheel torque]]/Table5[[#This Row],[Final drive ratio ]]/Table5[[#This Row],[Overall efficiency of enery conversion ]]</f>
        <v>13.315608438057071</v>
      </c>
      <c r="Z597">
        <f>(Table5[[#This Row],[Vehicle speed in m/s]]*60)/(2*3.14*Table5[[#This Row],[Tyre radius]])</f>
        <v>0</v>
      </c>
      <c r="AA597">
        <f>Table5[[#This Row],[Wheel speed]]*Table5[[#This Row],[Final drive ratio ]]</f>
        <v>0</v>
      </c>
      <c r="AB597" s="11">
        <f>(2*3.14*Table5[[#This Row],[Motor speed]]*Table5[[#This Row],[Motor torque]])/(60*1000)/Table5[[#This Row],[Overall efficiency of enery conversion ]]</f>
        <v>0</v>
      </c>
      <c r="AC597">
        <v>430</v>
      </c>
      <c r="AD597" s="20">
        <f>Table5[[#This Row],[Total elapsed time]]-B596</f>
        <v>1</v>
      </c>
      <c r="AE597" s="20">
        <f>(Table5[[#This Row],[Motor power]]*1000)*Table5[[#This Row],[Acceleration delT 1 second ]]</f>
        <v>0</v>
      </c>
      <c r="AF597" s="20">
        <f>Table5[[#This Row],[Etotal]]/3600</f>
        <v>0</v>
      </c>
      <c r="AG597" s="21">
        <f>Table5[[#This Row],[Average energy consumption]]/96</f>
        <v>0</v>
      </c>
      <c r="AH597" s="20"/>
      <c r="AI597" s="20"/>
    </row>
    <row r="598" spans="2:35">
      <c r="B598" s="15">
        <v>595</v>
      </c>
      <c r="C598" s="8">
        <v>0</v>
      </c>
      <c r="D598" s="9">
        <v>0</v>
      </c>
      <c r="E598">
        <v>1500</v>
      </c>
      <c r="F598">
        <v>80</v>
      </c>
      <c r="G598">
        <f t="shared" si="63"/>
        <v>1580</v>
      </c>
      <c r="H598">
        <v>9.81</v>
      </c>
      <c r="I598" s="10">
        <v>0</v>
      </c>
      <c r="J598" s="10">
        <v>0</v>
      </c>
      <c r="K598">
        <f t="shared" si="64"/>
        <v>0</v>
      </c>
      <c r="L598">
        <v>1.4999999999999999E-2</v>
      </c>
      <c r="M598">
        <f t="shared" si="65"/>
        <v>365.20543359083308</v>
      </c>
      <c r="N598">
        <v>1.204</v>
      </c>
      <c r="O598">
        <v>1.52</v>
      </c>
      <c r="P598">
        <v>2.52</v>
      </c>
      <c r="Q598">
        <f t="shared" si="66"/>
        <v>0</v>
      </c>
      <c r="R598">
        <f t="shared" si="67"/>
        <v>0</v>
      </c>
      <c r="S598">
        <f t="shared" si="68"/>
        <v>365.20543359083308</v>
      </c>
      <c r="T598" s="11">
        <f t="shared" si="69"/>
        <v>0</v>
      </c>
      <c r="U598">
        <v>0.26834999999999998</v>
      </c>
      <c r="V598">
        <f>Table5[[#This Row],[Total force ]]*Table5[[#This Row],[Tyre radius]]</f>
        <v>98.002878104100049</v>
      </c>
      <c r="W598">
        <v>8</v>
      </c>
      <c r="X598">
        <v>0.92</v>
      </c>
      <c r="Y598">
        <f>Table5[[#This Row],[Wheel torque]]/Table5[[#This Row],[Final drive ratio ]]/Table5[[#This Row],[Overall efficiency of enery conversion ]]</f>
        <v>13.315608438057071</v>
      </c>
      <c r="Z598">
        <f>(Table5[[#This Row],[Vehicle speed in m/s]]*60)/(2*3.14*Table5[[#This Row],[Tyre radius]])</f>
        <v>0</v>
      </c>
      <c r="AA598">
        <f>Table5[[#This Row],[Wheel speed]]*Table5[[#This Row],[Final drive ratio ]]</f>
        <v>0</v>
      </c>
      <c r="AB598" s="11">
        <f>(2*3.14*Table5[[#This Row],[Motor speed]]*Table5[[#This Row],[Motor torque]])/(60*1000)/Table5[[#This Row],[Overall efficiency of enery conversion ]]</f>
        <v>0</v>
      </c>
      <c r="AC598">
        <v>430</v>
      </c>
      <c r="AD598" s="20">
        <f>Table5[[#This Row],[Total elapsed time]]-B597</f>
        <v>1</v>
      </c>
      <c r="AE598" s="20">
        <f>(Table5[[#This Row],[Motor power]]*1000)*Table5[[#This Row],[Acceleration delT 1 second ]]</f>
        <v>0</v>
      </c>
      <c r="AF598" s="20">
        <f>Table5[[#This Row],[Etotal]]/3600</f>
        <v>0</v>
      </c>
      <c r="AG598" s="21">
        <f>Table5[[#This Row],[Average energy consumption]]/96</f>
        <v>0</v>
      </c>
      <c r="AH598" s="20"/>
      <c r="AI598" s="20"/>
    </row>
    <row r="599" spans="2:35">
      <c r="B599" s="15">
        <v>596</v>
      </c>
      <c r="C599" s="8">
        <v>0</v>
      </c>
      <c r="D599" s="9">
        <v>0</v>
      </c>
      <c r="E599">
        <v>1500</v>
      </c>
      <c r="F599">
        <v>80</v>
      </c>
      <c r="G599">
        <f t="shared" si="63"/>
        <v>1580</v>
      </c>
      <c r="H599">
        <v>9.81</v>
      </c>
      <c r="I599" s="10">
        <v>0</v>
      </c>
      <c r="J599" s="10">
        <v>0</v>
      </c>
      <c r="K599">
        <f t="shared" si="64"/>
        <v>0</v>
      </c>
      <c r="L599">
        <v>1.4999999999999999E-2</v>
      </c>
      <c r="M599">
        <f t="shared" si="65"/>
        <v>365.20543359083308</v>
      </c>
      <c r="N599">
        <v>1.204</v>
      </c>
      <c r="O599">
        <v>1.52</v>
      </c>
      <c r="P599">
        <v>2.52</v>
      </c>
      <c r="Q599">
        <f t="shared" si="66"/>
        <v>0</v>
      </c>
      <c r="R599">
        <f t="shared" si="67"/>
        <v>0</v>
      </c>
      <c r="S599">
        <f t="shared" si="68"/>
        <v>365.20543359083308</v>
      </c>
      <c r="T599" s="11">
        <f t="shared" si="69"/>
        <v>0</v>
      </c>
      <c r="U599">
        <v>0.26834999999999998</v>
      </c>
      <c r="V599">
        <f>Table5[[#This Row],[Total force ]]*Table5[[#This Row],[Tyre radius]]</f>
        <v>98.002878104100049</v>
      </c>
      <c r="W599">
        <v>8</v>
      </c>
      <c r="X599">
        <v>0.92</v>
      </c>
      <c r="Y599">
        <f>Table5[[#This Row],[Wheel torque]]/Table5[[#This Row],[Final drive ratio ]]/Table5[[#This Row],[Overall efficiency of enery conversion ]]</f>
        <v>13.315608438057071</v>
      </c>
      <c r="Z599">
        <f>(Table5[[#This Row],[Vehicle speed in m/s]]*60)/(2*3.14*Table5[[#This Row],[Tyre radius]])</f>
        <v>0</v>
      </c>
      <c r="AA599">
        <f>Table5[[#This Row],[Wheel speed]]*Table5[[#This Row],[Final drive ratio ]]</f>
        <v>0</v>
      </c>
      <c r="AB599" s="11">
        <f>(2*3.14*Table5[[#This Row],[Motor speed]]*Table5[[#This Row],[Motor torque]])/(60*1000)/Table5[[#This Row],[Overall efficiency of enery conversion ]]</f>
        <v>0</v>
      </c>
      <c r="AC599">
        <v>430</v>
      </c>
      <c r="AD599" s="20">
        <f>Table5[[#This Row],[Total elapsed time]]-B598</f>
        <v>1</v>
      </c>
      <c r="AE599" s="20">
        <f>(Table5[[#This Row],[Motor power]]*1000)*Table5[[#This Row],[Acceleration delT 1 second ]]</f>
        <v>0</v>
      </c>
      <c r="AF599" s="20">
        <f>Table5[[#This Row],[Etotal]]/3600</f>
        <v>0</v>
      </c>
      <c r="AG599" s="21">
        <f>Table5[[#This Row],[Average energy consumption]]/96</f>
        <v>0</v>
      </c>
      <c r="AH599" s="20"/>
      <c r="AI599" s="20"/>
    </row>
    <row r="600" spans="2:35">
      <c r="B600" s="15">
        <v>597</v>
      </c>
      <c r="C600" s="8">
        <v>0</v>
      </c>
      <c r="D600" s="9">
        <v>0</v>
      </c>
      <c r="E600">
        <v>1500</v>
      </c>
      <c r="F600">
        <v>80</v>
      </c>
      <c r="G600">
        <f t="shared" si="63"/>
        <v>1580</v>
      </c>
      <c r="H600">
        <v>9.81</v>
      </c>
      <c r="I600" s="10">
        <v>0</v>
      </c>
      <c r="J600" s="10">
        <v>0</v>
      </c>
      <c r="K600">
        <f t="shared" si="64"/>
        <v>0</v>
      </c>
      <c r="L600">
        <v>1.4999999999999999E-2</v>
      </c>
      <c r="M600">
        <f t="shared" si="65"/>
        <v>365.20543359083308</v>
      </c>
      <c r="N600">
        <v>1.204</v>
      </c>
      <c r="O600">
        <v>1.52</v>
      </c>
      <c r="P600">
        <v>2.52</v>
      </c>
      <c r="Q600">
        <f t="shared" si="66"/>
        <v>0</v>
      </c>
      <c r="R600">
        <f t="shared" si="67"/>
        <v>0</v>
      </c>
      <c r="S600">
        <f t="shared" si="68"/>
        <v>365.20543359083308</v>
      </c>
      <c r="T600" s="11">
        <f t="shared" si="69"/>
        <v>0</v>
      </c>
      <c r="U600">
        <v>0.26834999999999998</v>
      </c>
      <c r="V600">
        <f>Table5[[#This Row],[Total force ]]*Table5[[#This Row],[Tyre radius]]</f>
        <v>98.002878104100049</v>
      </c>
      <c r="W600">
        <v>8</v>
      </c>
      <c r="X600">
        <v>0.92</v>
      </c>
      <c r="Y600">
        <f>Table5[[#This Row],[Wheel torque]]/Table5[[#This Row],[Final drive ratio ]]/Table5[[#This Row],[Overall efficiency of enery conversion ]]</f>
        <v>13.315608438057071</v>
      </c>
      <c r="Z600">
        <f>(Table5[[#This Row],[Vehicle speed in m/s]]*60)/(2*3.14*Table5[[#This Row],[Tyre radius]])</f>
        <v>0</v>
      </c>
      <c r="AA600">
        <f>Table5[[#This Row],[Wheel speed]]*Table5[[#This Row],[Final drive ratio ]]</f>
        <v>0</v>
      </c>
      <c r="AB600" s="11">
        <f>(2*3.14*Table5[[#This Row],[Motor speed]]*Table5[[#This Row],[Motor torque]])/(60*1000)/Table5[[#This Row],[Overall efficiency of enery conversion ]]</f>
        <v>0</v>
      </c>
      <c r="AC600">
        <v>430</v>
      </c>
      <c r="AD600" s="20">
        <f>Table5[[#This Row],[Total elapsed time]]-B599</f>
        <v>1</v>
      </c>
      <c r="AE600" s="20">
        <f>(Table5[[#This Row],[Motor power]]*1000)*Table5[[#This Row],[Acceleration delT 1 second ]]</f>
        <v>0</v>
      </c>
      <c r="AF600" s="20">
        <f>Table5[[#This Row],[Etotal]]/3600</f>
        <v>0</v>
      </c>
      <c r="AG600" s="21">
        <f>Table5[[#This Row],[Average energy consumption]]/96</f>
        <v>0</v>
      </c>
      <c r="AH600" s="20"/>
      <c r="AI600" s="20"/>
    </row>
    <row r="601" spans="2:35">
      <c r="B601" s="15">
        <v>598</v>
      </c>
      <c r="C601" s="8">
        <v>0</v>
      </c>
      <c r="D601" s="9">
        <v>0</v>
      </c>
      <c r="E601">
        <v>1500</v>
      </c>
      <c r="F601">
        <v>80</v>
      </c>
      <c r="G601">
        <f t="shared" si="63"/>
        <v>1580</v>
      </c>
      <c r="H601">
        <v>9.81</v>
      </c>
      <c r="I601" s="10">
        <v>0</v>
      </c>
      <c r="J601" s="10">
        <v>0</v>
      </c>
      <c r="K601">
        <f t="shared" si="64"/>
        <v>0</v>
      </c>
      <c r="L601">
        <v>1.4999999999999999E-2</v>
      </c>
      <c r="M601">
        <f t="shared" si="65"/>
        <v>365.20543359083308</v>
      </c>
      <c r="N601">
        <v>1.204</v>
      </c>
      <c r="O601">
        <v>1.52</v>
      </c>
      <c r="P601">
        <v>2.52</v>
      </c>
      <c r="Q601">
        <f t="shared" si="66"/>
        <v>0</v>
      </c>
      <c r="R601">
        <f t="shared" si="67"/>
        <v>0</v>
      </c>
      <c r="S601">
        <f t="shared" si="68"/>
        <v>365.20543359083308</v>
      </c>
      <c r="T601" s="11">
        <f t="shared" si="69"/>
        <v>0</v>
      </c>
      <c r="U601">
        <v>0.26834999999999998</v>
      </c>
      <c r="V601">
        <f>Table5[[#This Row],[Total force ]]*Table5[[#This Row],[Tyre radius]]</f>
        <v>98.002878104100049</v>
      </c>
      <c r="W601">
        <v>8</v>
      </c>
      <c r="X601">
        <v>0.92</v>
      </c>
      <c r="Y601">
        <f>Table5[[#This Row],[Wheel torque]]/Table5[[#This Row],[Final drive ratio ]]/Table5[[#This Row],[Overall efficiency of enery conversion ]]</f>
        <v>13.315608438057071</v>
      </c>
      <c r="Z601">
        <f>(Table5[[#This Row],[Vehicle speed in m/s]]*60)/(2*3.14*Table5[[#This Row],[Tyre radius]])</f>
        <v>0</v>
      </c>
      <c r="AA601">
        <f>Table5[[#This Row],[Wheel speed]]*Table5[[#This Row],[Final drive ratio ]]</f>
        <v>0</v>
      </c>
      <c r="AB601" s="11">
        <f>(2*3.14*Table5[[#This Row],[Motor speed]]*Table5[[#This Row],[Motor torque]])/(60*1000)/Table5[[#This Row],[Overall efficiency of enery conversion ]]</f>
        <v>0</v>
      </c>
      <c r="AC601">
        <v>430</v>
      </c>
      <c r="AD601" s="20">
        <f>Table5[[#This Row],[Total elapsed time]]-B600</f>
        <v>1</v>
      </c>
      <c r="AE601" s="20">
        <f>(Table5[[#This Row],[Motor power]]*1000)*Table5[[#This Row],[Acceleration delT 1 second ]]</f>
        <v>0</v>
      </c>
      <c r="AF601" s="20">
        <f>Table5[[#This Row],[Etotal]]/3600</f>
        <v>0</v>
      </c>
      <c r="AG601" s="21">
        <f>Table5[[#This Row],[Average energy consumption]]/96</f>
        <v>0</v>
      </c>
      <c r="AH601" s="20"/>
      <c r="AI601" s="20"/>
    </row>
    <row r="602" spans="2:35">
      <c r="B602" s="15">
        <v>599</v>
      </c>
      <c r="C602" s="8">
        <v>0</v>
      </c>
      <c r="D602" s="9">
        <v>0.08</v>
      </c>
      <c r="E602">
        <v>1500</v>
      </c>
      <c r="F602">
        <v>80</v>
      </c>
      <c r="G602">
        <f t="shared" si="63"/>
        <v>1580</v>
      </c>
      <c r="H602">
        <v>9.81</v>
      </c>
      <c r="I602" s="10">
        <v>0</v>
      </c>
      <c r="J602" s="10">
        <v>0</v>
      </c>
      <c r="K602">
        <f t="shared" si="64"/>
        <v>126.4</v>
      </c>
      <c r="L602">
        <v>1.4999999999999999E-2</v>
      </c>
      <c r="M602">
        <f t="shared" si="65"/>
        <v>365.20543359083308</v>
      </c>
      <c r="N602">
        <v>1.204</v>
      </c>
      <c r="O602">
        <v>1.52</v>
      </c>
      <c r="P602">
        <v>2.52</v>
      </c>
      <c r="Q602">
        <f t="shared" si="66"/>
        <v>0</v>
      </c>
      <c r="R602">
        <f t="shared" si="67"/>
        <v>0</v>
      </c>
      <c r="S602">
        <f t="shared" si="68"/>
        <v>491.60543359083306</v>
      </c>
      <c r="T602" s="11">
        <f t="shared" si="69"/>
        <v>0</v>
      </c>
      <c r="U602">
        <v>0.26834999999999998</v>
      </c>
      <c r="V602">
        <f>Table5[[#This Row],[Total force ]]*Table5[[#This Row],[Tyre radius]]</f>
        <v>131.92231810410004</v>
      </c>
      <c r="W602">
        <v>8</v>
      </c>
      <c r="X602">
        <v>0.92</v>
      </c>
      <c r="Y602">
        <f>Table5[[#This Row],[Wheel torque]]/Table5[[#This Row],[Final drive ratio ]]/Table5[[#This Row],[Overall efficiency of enery conversion ]]</f>
        <v>17.924228003274461</v>
      </c>
      <c r="Z602">
        <f>(Table5[[#This Row],[Vehicle speed in m/s]]*60)/(2*3.14*Table5[[#This Row],[Tyre radius]])</f>
        <v>0</v>
      </c>
      <c r="AA602">
        <f>Table5[[#This Row],[Wheel speed]]*Table5[[#This Row],[Final drive ratio ]]</f>
        <v>0</v>
      </c>
      <c r="AB602" s="11">
        <f>(2*3.14*Table5[[#This Row],[Motor speed]]*Table5[[#This Row],[Motor torque]])/(60*1000)/Table5[[#This Row],[Overall efficiency of enery conversion ]]</f>
        <v>0</v>
      </c>
      <c r="AC602">
        <v>430</v>
      </c>
      <c r="AD602" s="20">
        <f>Table5[[#This Row],[Total elapsed time]]-B601</f>
        <v>1</v>
      </c>
      <c r="AE602" s="20">
        <f>(Table5[[#This Row],[Motor power]]*1000)*Table5[[#This Row],[Acceleration delT 1 second ]]</f>
        <v>0</v>
      </c>
      <c r="AF602" s="20">
        <f>Table5[[#This Row],[Etotal]]/3600</f>
        <v>0</v>
      </c>
      <c r="AG602" s="21">
        <f>Table5[[#This Row],[Average energy consumption]]/96</f>
        <v>0</v>
      </c>
      <c r="AH602" s="20"/>
      <c r="AI602" s="20"/>
    </row>
    <row r="603" spans="2:35">
      <c r="B603" s="15">
        <v>600</v>
      </c>
      <c r="C603" s="8">
        <v>0.6</v>
      </c>
      <c r="D603" s="9">
        <v>0.26</v>
      </c>
      <c r="E603">
        <v>1500</v>
      </c>
      <c r="F603">
        <v>80</v>
      </c>
      <c r="G603">
        <f t="shared" si="63"/>
        <v>1580</v>
      </c>
      <c r="H603">
        <v>9.81</v>
      </c>
      <c r="I603" s="10">
        <v>0</v>
      </c>
      <c r="J603" s="10">
        <v>0</v>
      </c>
      <c r="K603">
        <f t="shared" si="64"/>
        <v>410.8</v>
      </c>
      <c r="L603">
        <v>1.4999999999999999E-2</v>
      </c>
      <c r="M603">
        <f t="shared" si="65"/>
        <v>365.20543359083308</v>
      </c>
      <c r="N603">
        <v>1.204</v>
      </c>
      <c r="O603">
        <v>1.52</v>
      </c>
      <c r="P603">
        <v>2.52</v>
      </c>
      <c r="Q603">
        <f t="shared" si="66"/>
        <v>0.16666666666666666</v>
      </c>
      <c r="R603">
        <f t="shared" si="67"/>
        <v>6.4052799999999993E-2</v>
      </c>
      <c r="S603">
        <f t="shared" si="68"/>
        <v>776.06948639083316</v>
      </c>
      <c r="T603" s="11">
        <f t="shared" si="69"/>
        <v>0.12934491439847218</v>
      </c>
      <c r="U603">
        <v>0.26834999999999998</v>
      </c>
      <c r="V603">
        <f>Table5[[#This Row],[Total force ]]*Table5[[#This Row],[Tyre radius]]</f>
        <v>208.25824667298005</v>
      </c>
      <c r="W603">
        <v>8</v>
      </c>
      <c r="X603">
        <v>0.92</v>
      </c>
      <c r="Y603">
        <f>Table5[[#This Row],[Wheel torque]]/Table5[[#This Row],[Final drive ratio ]]/Table5[[#This Row],[Overall efficiency of enery conversion ]]</f>
        <v>28.295957428394026</v>
      </c>
      <c r="Z603">
        <f>(Table5[[#This Row],[Vehicle speed in m/s]]*60)/(2*3.14*Table5[[#This Row],[Tyre radius]])</f>
        <v>5.9338799623554657</v>
      </c>
      <c r="AA603">
        <f>Table5[[#This Row],[Wheel speed]]*Table5[[#This Row],[Final drive ratio ]]</f>
        <v>47.471039698843725</v>
      </c>
      <c r="AB603" s="11">
        <f>(2*3.14*Table5[[#This Row],[Motor speed]]*Table5[[#This Row],[Motor torque]])/(60*1000)/Table5[[#This Row],[Overall efficiency of enery conversion ]]</f>
        <v>0.15281771549914011</v>
      </c>
      <c r="AC603">
        <v>430</v>
      </c>
      <c r="AD603" s="20">
        <f>Table5[[#This Row],[Total elapsed time]]-B602</f>
        <v>1</v>
      </c>
      <c r="AE603" s="20">
        <f>(Table5[[#This Row],[Motor power]]*1000)*Table5[[#This Row],[Acceleration delT 1 second ]]</f>
        <v>152.81771549914012</v>
      </c>
      <c r="AF603" s="20">
        <f>Table5[[#This Row],[Etotal]]/3600</f>
        <v>4.2449365416427812E-2</v>
      </c>
      <c r="AG603" s="21">
        <f>Table5[[#This Row],[Average energy consumption]]/96</f>
        <v>4.4218088975445639E-4</v>
      </c>
      <c r="AH603" s="20"/>
      <c r="AI603" s="20"/>
    </row>
    <row r="604" spans="2:35">
      <c r="B604" s="15">
        <v>601</v>
      </c>
      <c r="C604" s="8">
        <v>1.9</v>
      </c>
      <c r="D604" s="9">
        <v>0.28999999999999998</v>
      </c>
      <c r="E604">
        <v>1500</v>
      </c>
      <c r="F604">
        <v>80</v>
      </c>
      <c r="G604">
        <f t="shared" si="63"/>
        <v>1580</v>
      </c>
      <c r="H604">
        <v>9.81</v>
      </c>
      <c r="I604" s="10">
        <v>0</v>
      </c>
      <c r="J604" s="10">
        <v>0</v>
      </c>
      <c r="K604">
        <f t="shared" si="64"/>
        <v>458.2</v>
      </c>
      <c r="L604">
        <v>1.4999999999999999E-2</v>
      </c>
      <c r="M604">
        <f t="shared" si="65"/>
        <v>365.20543359083308</v>
      </c>
      <c r="N604">
        <v>1.204</v>
      </c>
      <c r="O604">
        <v>1.52</v>
      </c>
      <c r="P604">
        <v>2.52</v>
      </c>
      <c r="Q604">
        <f t="shared" si="66"/>
        <v>0.52777777777777779</v>
      </c>
      <c r="R604">
        <f t="shared" si="67"/>
        <v>0.64230724444444454</v>
      </c>
      <c r="S604">
        <f t="shared" si="68"/>
        <v>824.04774083527752</v>
      </c>
      <c r="T604" s="11">
        <f t="shared" si="69"/>
        <v>0.43491408544084093</v>
      </c>
      <c r="U604">
        <v>0.26834999999999998</v>
      </c>
      <c r="V604">
        <f>Table5[[#This Row],[Total force ]]*Table5[[#This Row],[Tyre radius]]</f>
        <v>221.1332112531467</v>
      </c>
      <c r="W604">
        <v>8</v>
      </c>
      <c r="X604">
        <v>0.92</v>
      </c>
      <c r="Y604">
        <f>Table5[[#This Row],[Wheel torque]]/Table5[[#This Row],[Final drive ratio ]]/Table5[[#This Row],[Overall efficiency of enery conversion ]]</f>
        <v>30.045273268090583</v>
      </c>
      <c r="Z604">
        <f>(Table5[[#This Row],[Vehicle speed in m/s]]*60)/(2*3.14*Table5[[#This Row],[Tyre radius]])</f>
        <v>18.79061988079231</v>
      </c>
      <c r="AA604">
        <f>Table5[[#This Row],[Wheel speed]]*Table5[[#This Row],[Final drive ratio ]]</f>
        <v>150.32495904633848</v>
      </c>
      <c r="AB604" s="11">
        <f>(2*3.14*Table5[[#This Row],[Motor speed]]*Table5[[#This Row],[Motor torque]])/(60*1000)/Table5[[#This Row],[Overall efficiency of enery conversion ]]</f>
        <v>0.51383989300666455</v>
      </c>
      <c r="AC604">
        <v>430</v>
      </c>
      <c r="AD604" s="20">
        <f>Table5[[#This Row],[Total elapsed time]]-B603</f>
        <v>1</v>
      </c>
      <c r="AE604" s="20">
        <f>(Table5[[#This Row],[Motor power]]*1000)*Table5[[#This Row],[Acceleration delT 1 second ]]</f>
        <v>513.83989300666451</v>
      </c>
      <c r="AF604" s="20">
        <f>Table5[[#This Row],[Etotal]]/3600</f>
        <v>0.14273330361296235</v>
      </c>
      <c r="AG604" s="21">
        <f>Table5[[#This Row],[Average energy consumption]]/96</f>
        <v>1.4868052459683578E-3</v>
      </c>
      <c r="AH604" s="20"/>
      <c r="AI604" s="20"/>
    </row>
    <row r="605" spans="2:35">
      <c r="B605" s="15">
        <v>602</v>
      </c>
      <c r="C605" s="8">
        <v>2.7</v>
      </c>
      <c r="D605" s="9">
        <v>0.46</v>
      </c>
      <c r="E605">
        <v>1500</v>
      </c>
      <c r="F605">
        <v>80</v>
      </c>
      <c r="G605">
        <f t="shared" si="63"/>
        <v>1580</v>
      </c>
      <c r="H605">
        <v>9.81</v>
      </c>
      <c r="I605" s="10">
        <v>0</v>
      </c>
      <c r="J605" s="10">
        <v>0</v>
      </c>
      <c r="K605">
        <f t="shared" si="64"/>
        <v>726.80000000000007</v>
      </c>
      <c r="L605">
        <v>1.4999999999999999E-2</v>
      </c>
      <c r="M605">
        <f t="shared" si="65"/>
        <v>365.20543359083308</v>
      </c>
      <c r="N605">
        <v>1.204</v>
      </c>
      <c r="O605">
        <v>1.52</v>
      </c>
      <c r="P605">
        <v>2.52</v>
      </c>
      <c r="Q605">
        <f t="shared" si="66"/>
        <v>0.75000000000000011</v>
      </c>
      <c r="R605">
        <f t="shared" si="67"/>
        <v>1.2970692000000004</v>
      </c>
      <c r="S605">
        <f t="shared" si="68"/>
        <v>1093.3025027908332</v>
      </c>
      <c r="T605" s="11">
        <f t="shared" si="69"/>
        <v>0.81997687709312506</v>
      </c>
      <c r="U605">
        <v>0.26834999999999998</v>
      </c>
      <c r="V605">
        <f>Table5[[#This Row],[Total force ]]*Table5[[#This Row],[Tyre radius]]</f>
        <v>293.38772662392006</v>
      </c>
      <c r="W605">
        <v>8</v>
      </c>
      <c r="X605">
        <v>0.92</v>
      </c>
      <c r="Y605">
        <f>Table5[[#This Row],[Wheel torque]]/Table5[[#This Row],[Final drive ratio ]]/Table5[[#This Row],[Overall efficiency of enery conversion ]]</f>
        <v>39.862462856510874</v>
      </c>
      <c r="Z605">
        <f>(Table5[[#This Row],[Vehicle speed in m/s]]*60)/(2*3.14*Table5[[#This Row],[Tyre radius]])</f>
        <v>26.702459830599597</v>
      </c>
      <c r="AA605">
        <f>Table5[[#This Row],[Wheel speed]]*Table5[[#This Row],[Final drive ratio ]]</f>
        <v>213.61967864479678</v>
      </c>
      <c r="AB605" s="11">
        <f>(2*3.14*Table5[[#This Row],[Motor speed]]*Table5[[#This Row],[Motor torque]])/(60*1000)/Table5[[#This Row],[Overall efficiency of enery conversion ]]</f>
        <v>0.96878175459962779</v>
      </c>
      <c r="AC605">
        <v>430</v>
      </c>
      <c r="AD605" s="20">
        <f>Table5[[#This Row],[Total elapsed time]]-B604</f>
        <v>1</v>
      </c>
      <c r="AE605" s="20">
        <f>(Table5[[#This Row],[Motor power]]*1000)*Table5[[#This Row],[Acceleration delT 1 second ]]</f>
        <v>968.78175459962779</v>
      </c>
      <c r="AF605" s="20">
        <f>Table5[[#This Row],[Etotal]]/3600</f>
        <v>0.26910604294434104</v>
      </c>
      <c r="AG605" s="21">
        <f>Table5[[#This Row],[Average energy consumption]]/96</f>
        <v>2.803187947336886E-3</v>
      </c>
      <c r="AH605" s="20"/>
      <c r="AI605" s="20"/>
    </row>
    <row r="606" spans="2:35">
      <c r="B606" s="15">
        <v>603</v>
      </c>
      <c r="C606" s="8">
        <v>5.2</v>
      </c>
      <c r="D606" s="9">
        <v>0.6</v>
      </c>
      <c r="E606">
        <v>1500</v>
      </c>
      <c r="F606">
        <v>80</v>
      </c>
      <c r="G606">
        <f t="shared" si="63"/>
        <v>1580</v>
      </c>
      <c r="H606">
        <v>9.81</v>
      </c>
      <c r="I606" s="10">
        <v>0</v>
      </c>
      <c r="J606" s="10">
        <v>0</v>
      </c>
      <c r="K606">
        <f t="shared" si="64"/>
        <v>948</v>
      </c>
      <c r="L606">
        <v>1.4999999999999999E-2</v>
      </c>
      <c r="M606">
        <f t="shared" si="65"/>
        <v>365.20543359083308</v>
      </c>
      <c r="N606">
        <v>1.204</v>
      </c>
      <c r="O606">
        <v>1.52</v>
      </c>
      <c r="P606">
        <v>2.52</v>
      </c>
      <c r="Q606">
        <f t="shared" si="66"/>
        <v>1.4444444444444446</v>
      </c>
      <c r="R606">
        <f t="shared" si="67"/>
        <v>4.8110769777777787</v>
      </c>
      <c r="S606">
        <f t="shared" si="68"/>
        <v>1318.0165105686108</v>
      </c>
      <c r="T606" s="11">
        <f t="shared" si="69"/>
        <v>1.9038016263768824</v>
      </c>
      <c r="U606">
        <v>0.26834999999999998</v>
      </c>
      <c r="V606">
        <f>Table5[[#This Row],[Total force ]]*Table5[[#This Row],[Tyre radius]]</f>
        <v>353.6897306110867</v>
      </c>
      <c r="W606">
        <v>8</v>
      </c>
      <c r="X606">
        <v>0.92</v>
      </c>
      <c r="Y606">
        <f>Table5[[#This Row],[Wheel torque]]/Table5[[#This Row],[Final drive ratio ]]/Table5[[#This Row],[Overall efficiency of enery conversion ]]</f>
        <v>48.055669919984602</v>
      </c>
      <c r="Z606">
        <f>(Table5[[#This Row],[Vehicle speed in m/s]]*60)/(2*3.14*Table5[[#This Row],[Tyre radius]])</f>
        <v>51.426959673747376</v>
      </c>
      <c r="AA606">
        <f>Table5[[#This Row],[Wheel speed]]*Table5[[#This Row],[Final drive ratio ]]</f>
        <v>411.41567738997901</v>
      </c>
      <c r="AB606" s="11">
        <f>(2*3.14*Table5[[#This Row],[Motor speed]]*Table5[[#This Row],[Motor torque]])/(60*1000)/Table5[[#This Row],[Overall efficiency of enery conversion ]]</f>
        <v>2.2492930368346906</v>
      </c>
      <c r="AC606">
        <v>430</v>
      </c>
      <c r="AD606" s="20">
        <f>Table5[[#This Row],[Total elapsed time]]-B605</f>
        <v>1</v>
      </c>
      <c r="AE606" s="20">
        <f>(Table5[[#This Row],[Motor power]]*1000)*Table5[[#This Row],[Acceleration delT 1 second ]]</f>
        <v>2249.2930368346906</v>
      </c>
      <c r="AF606" s="20">
        <f>Table5[[#This Row],[Etotal]]/3600</f>
        <v>0.62480362134296963</v>
      </c>
      <c r="AG606" s="21">
        <f>Table5[[#This Row],[Average energy consumption]]/96</f>
        <v>6.5083710556559336E-3</v>
      </c>
      <c r="AH606" s="20"/>
      <c r="AI606" s="20"/>
    </row>
    <row r="607" spans="2:35">
      <c r="B607" s="15">
        <v>604</v>
      </c>
      <c r="C607" s="8">
        <v>7</v>
      </c>
      <c r="D607" s="9">
        <v>0.57999999999999996</v>
      </c>
      <c r="E607">
        <v>1500</v>
      </c>
      <c r="F607">
        <v>80</v>
      </c>
      <c r="G607">
        <f t="shared" si="63"/>
        <v>1580</v>
      </c>
      <c r="H607">
        <v>9.81</v>
      </c>
      <c r="I607" s="10">
        <v>0</v>
      </c>
      <c r="J607" s="10">
        <v>0</v>
      </c>
      <c r="K607">
        <f t="shared" si="64"/>
        <v>916.4</v>
      </c>
      <c r="L607">
        <v>1.4999999999999999E-2</v>
      </c>
      <c r="M607">
        <f t="shared" si="65"/>
        <v>365.20543359083308</v>
      </c>
      <c r="N607">
        <v>1.204</v>
      </c>
      <c r="O607">
        <v>1.52</v>
      </c>
      <c r="P607">
        <v>2.52</v>
      </c>
      <c r="Q607">
        <f t="shared" si="66"/>
        <v>1.9444444444444446</v>
      </c>
      <c r="R607">
        <f t="shared" si="67"/>
        <v>8.7182977777777797</v>
      </c>
      <c r="S607">
        <f t="shared" si="68"/>
        <v>1290.3237313686109</v>
      </c>
      <c r="T607" s="11">
        <f t="shared" si="69"/>
        <v>2.5089628109945217</v>
      </c>
      <c r="U607">
        <v>0.26834999999999998</v>
      </c>
      <c r="V607">
        <f>Table5[[#This Row],[Total force ]]*Table5[[#This Row],[Tyre radius]]</f>
        <v>346.25837331276671</v>
      </c>
      <c r="W607">
        <v>8</v>
      </c>
      <c r="X607">
        <v>0.92</v>
      </c>
      <c r="Y607">
        <f>Table5[[#This Row],[Wheel torque]]/Table5[[#This Row],[Final drive ratio ]]/Table5[[#This Row],[Overall efficiency of enery conversion ]]</f>
        <v>47.045974634886775</v>
      </c>
      <c r="Z607">
        <f>(Table5[[#This Row],[Vehicle speed in m/s]]*60)/(2*3.14*Table5[[#This Row],[Tyre radius]])</f>
        <v>69.228599560813777</v>
      </c>
      <c r="AA607">
        <f>Table5[[#This Row],[Wheel speed]]*Table5[[#This Row],[Final drive ratio ]]</f>
        <v>553.82879648651021</v>
      </c>
      <c r="AB607" s="11">
        <f>(2*3.14*Table5[[#This Row],[Motor speed]]*Table5[[#This Row],[Motor torque]])/(60*1000)/Table5[[#This Row],[Overall efficiency of enery conversion ]]</f>
        <v>2.9642755328385175</v>
      </c>
      <c r="AC607">
        <v>430</v>
      </c>
      <c r="AD607" s="20">
        <f>Table5[[#This Row],[Total elapsed time]]-B606</f>
        <v>1</v>
      </c>
      <c r="AE607" s="20">
        <f>(Table5[[#This Row],[Motor power]]*1000)*Table5[[#This Row],[Acceleration delT 1 second ]]</f>
        <v>2964.2755328385174</v>
      </c>
      <c r="AF607" s="20">
        <f>Table5[[#This Row],[Etotal]]/3600</f>
        <v>0.82340987023292145</v>
      </c>
      <c r="AG607" s="21">
        <f>Table5[[#This Row],[Average energy consumption]]/96</f>
        <v>8.5771861482595978E-3</v>
      </c>
      <c r="AH607" s="20"/>
      <c r="AI607" s="20"/>
    </row>
    <row r="608" spans="2:35">
      <c r="B608" s="15">
        <v>605</v>
      </c>
      <c r="C608" s="8">
        <v>9.4</v>
      </c>
      <c r="D608" s="9">
        <v>0.63</v>
      </c>
      <c r="E608">
        <v>1500</v>
      </c>
      <c r="F608">
        <v>80</v>
      </c>
      <c r="G608">
        <f t="shared" si="63"/>
        <v>1580</v>
      </c>
      <c r="H608">
        <v>9.81</v>
      </c>
      <c r="I608" s="10">
        <v>0</v>
      </c>
      <c r="J608" s="10">
        <v>0</v>
      </c>
      <c r="K608">
        <f t="shared" si="64"/>
        <v>995.4</v>
      </c>
      <c r="L608">
        <v>1.4999999999999999E-2</v>
      </c>
      <c r="M608">
        <f t="shared" si="65"/>
        <v>365.20543359083308</v>
      </c>
      <c r="N608">
        <v>1.204</v>
      </c>
      <c r="O608">
        <v>1.52</v>
      </c>
      <c r="P608">
        <v>2.52</v>
      </c>
      <c r="Q608">
        <f t="shared" si="66"/>
        <v>2.6111111111111112</v>
      </c>
      <c r="R608">
        <f t="shared" si="67"/>
        <v>15.721403911111111</v>
      </c>
      <c r="S608">
        <f t="shared" si="68"/>
        <v>1376.3268375019443</v>
      </c>
      <c r="T608" s="11">
        <f t="shared" si="69"/>
        <v>3.5937422979217435</v>
      </c>
      <c r="U608">
        <v>0.26834999999999998</v>
      </c>
      <c r="V608">
        <f>Table5[[#This Row],[Total force ]]*Table5[[#This Row],[Tyre radius]]</f>
        <v>369.33730684364673</v>
      </c>
      <c r="W608">
        <v>8</v>
      </c>
      <c r="X608">
        <v>0.92</v>
      </c>
      <c r="Y608">
        <f>Table5[[#This Row],[Wheel torque]]/Table5[[#This Row],[Final drive ratio ]]/Table5[[#This Row],[Overall efficiency of enery conversion ]]</f>
        <v>50.181699299408521</v>
      </c>
      <c r="Z608">
        <f>(Table5[[#This Row],[Vehicle speed in m/s]]*60)/(2*3.14*Table5[[#This Row],[Tyre radius]])</f>
        <v>92.964119410235625</v>
      </c>
      <c r="AA608">
        <f>Table5[[#This Row],[Wheel speed]]*Table5[[#This Row],[Final drive ratio ]]</f>
        <v>743.712955281885</v>
      </c>
      <c r="AB608" s="11">
        <f>(2*3.14*Table5[[#This Row],[Motor speed]]*Table5[[#This Row],[Motor torque]])/(60*1000)/Table5[[#This Row],[Overall efficiency of enery conversion ]]</f>
        <v>4.245914813234573</v>
      </c>
      <c r="AC608">
        <v>430</v>
      </c>
      <c r="AD608" s="20">
        <f>Table5[[#This Row],[Total elapsed time]]-B607</f>
        <v>1</v>
      </c>
      <c r="AE608" s="20">
        <f>(Table5[[#This Row],[Motor power]]*1000)*Table5[[#This Row],[Acceleration delT 1 second ]]</f>
        <v>4245.9148132345726</v>
      </c>
      <c r="AF608" s="20">
        <f>Table5[[#This Row],[Etotal]]/3600</f>
        <v>1.1794207814540481</v>
      </c>
      <c r="AG608" s="21">
        <f>Table5[[#This Row],[Average energy consumption]]/96</f>
        <v>1.2285633140146334E-2</v>
      </c>
      <c r="AH608" s="20"/>
      <c r="AI608" s="20"/>
    </row>
    <row r="609" spans="2:35">
      <c r="B609" s="15">
        <v>606</v>
      </c>
      <c r="C609" s="8">
        <v>11.5</v>
      </c>
      <c r="D609" s="9">
        <v>0.61</v>
      </c>
      <c r="E609">
        <v>1500</v>
      </c>
      <c r="F609">
        <v>80</v>
      </c>
      <c r="G609">
        <f t="shared" si="63"/>
        <v>1580</v>
      </c>
      <c r="H609">
        <v>9.81</v>
      </c>
      <c r="I609" s="10">
        <v>0</v>
      </c>
      <c r="J609" s="10">
        <v>0</v>
      </c>
      <c r="K609">
        <f t="shared" si="64"/>
        <v>963.8</v>
      </c>
      <c r="L609">
        <v>1.4999999999999999E-2</v>
      </c>
      <c r="M609">
        <f t="shared" si="65"/>
        <v>365.20543359083308</v>
      </c>
      <c r="N609">
        <v>1.204</v>
      </c>
      <c r="O609">
        <v>1.52</v>
      </c>
      <c r="P609">
        <v>2.52</v>
      </c>
      <c r="Q609">
        <f t="shared" si="66"/>
        <v>3.1944444444444446</v>
      </c>
      <c r="R609">
        <f t="shared" si="67"/>
        <v>23.530507777777778</v>
      </c>
      <c r="S609">
        <f t="shared" si="68"/>
        <v>1352.5359413686108</v>
      </c>
      <c r="T609" s="11">
        <f t="shared" si="69"/>
        <v>4.3206009238163965</v>
      </c>
      <c r="U609">
        <v>0.26834999999999998</v>
      </c>
      <c r="V609">
        <f>Table5[[#This Row],[Total force ]]*Table5[[#This Row],[Tyre radius]]</f>
        <v>362.95301986626669</v>
      </c>
      <c r="W609">
        <v>8</v>
      </c>
      <c r="X609">
        <v>0.92</v>
      </c>
      <c r="Y609">
        <f>Table5[[#This Row],[Wheel torque]]/Table5[[#This Row],[Final drive ratio ]]/Table5[[#This Row],[Overall efficiency of enery conversion ]]</f>
        <v>49.314269003568839</v>
      </c>
      <c r="Z609">
        <f>(Table5[[#This Row],[Vehicle speed in m/s]]*60)/(2*3.14*Table5[[#This Row],[Tyre radius]])</f>
        <v>113.73269927847977</v>
      </c>
      <c r="AA609">
        <f>Table5[[#This Row],[Wheel speed]]*Table5[[#This Row],[Final drive ratio ]]</f>
        <v>909.86159422783817</v>
      </c>
      <c r="AB609" s="11">
        <f>(2*3.14*Table5[[#This Row],[Motor speed]]*Table5[[#This Row],[Motor torque]])/(60*1000)/Table5[[#This Row],[Overall efficiency of enery conversion ]]</f>
        <v>5.104679730406894</v>
      </c>
      <c r="AC609">
        <v>430</v>
      </c>
      <c r="AD609" s="20">
        <f>Table5[[#This Row],[Total elapsed time]]-B608</f>
        <v>1</v>
      </c>
      <c r="AE609" s="20">
        <f>(Table5[[#This Row],[Motor power]]*1000)*Table5[[#This Row],[Acceleration delT 1 second ]]</f>
        <v>5104.6797304068941</v>
      </c>
      <c r="AF609" s="20">
        <f>Table5[[#This Row],[Etotal]]/3600</f>
        <v>1.4179665917796929</v>
      </c>
      <c r="AG609" s="21">
        <f>Table5[[#This Row],[Average energy consumption]]/96</f>
        <v>1.4770485331038467E-2</v>
      </c>
      <c r="AH609" s="20"/>
      <c r="AI609" s="20"/>
    </row>
    <row r="610" spans="2:35">
      <c r="B610" s="15">
        <v>607</v>
      </c>
      <c r="C610" s="8">
        <v>13.8</v>
      </c>
      <c r="D610" s="9">
        <v>0.61</v>
      </c>
      <c r="E610">
        <v>1500</v>
      </c>
      <c r="F610">
        <v>80</v>
      </c>
      <c r="G610">
        <f t="shared" si="63"/>
        <v>1580</v>
      </c>
      <c r="H610">
        <v>9.81</v>
      </c>
      <c r="I610" s="10">
        <v>0</v>
      </c>
      <c r="J610" s="10">
        <v>0</v>
      </c>
      <c r="K610">
        <f t="shared" si="64"/>
        <v>963.8</v>
      </c>
      <c r="L610">
        <v>1.4999999999999999E-2</v>
      </c>
      <c r="M610">
        <f t="shared" si="65"/>
        <v>365.20543359083308</v>
      </c>
      <c r="N610">
        <v>1.204</v>
      </c>
      <c r="O610">
        <v>1.52</v>
      </c>
      <c r="P610">
        <v>2.52</v>
      </c>
      <c r="Q610">
        <f t="shared" si="66"/>
        <v>3.8333333333333335</v>
      </c>
      <c r="R610">
        <f t="shared" si="67"/>
        <v>33.883931200000006</v>
      </c>
      <c r="S610">
        <f t="shared" si="68"/>
        <v>1362.889364790833</v>
      </c>
      <c r="T610" s="11">
        <f t="shared" si="69"/>
        <v>5.2244092316981936</v>
      </c>
      <c r="U610">
        <v>0.26834999999999998</v>
      </c>
      <c r="V610">
        <f>Table5[[#This Row],[Total force ]]*Table5[[#This Row],[Tyre radius]]</f>
        <v>365.73136104162</v>
      </c>
      <c r="W610">
        <v>8</v>
      </c>
      <c r="X610">
        <v>0.92</v>
      </c>
      <c r="Y610">
        <f>Table5[[#This Row],[Wheel torque]]/Table5[[#This Row],[Final drive ratio ]]/Table5[[#This Row],[Overall efficiency of enery conversion ]]</f>
        <v>49.691761011089675</v>
      </c>
      <c r="Z610">
        <f>(Table5[[#This Row],[Vehicle speed in m/s]]*60)/(2*3.14*Table5[[#This Row],[Tyre radius]])</f>
        <v>136.47923913417571</v>
      </c>
      <c r="AA610">
        <f>Table5[[#This Row],[Wheel speed]]*Table5[[#This Row],[Final drive ratio ]]</f>
        <v>1091.8339130734057</v>
      </c>
      <c r="AB610" s="11">
        <f>(2*3.14*Table5[[#This Row],[Motor speed]]*Table5[[#This Row],[Motor torque]])/(60*1000)/Table5[[#This Row],[Overall efficiency of enery conversion ]]</f>
        <v>6.1725061811179032</v>
      </c>
      <c r="AC610">
        <v>430</v>
      </c>
      <c r="AD610" s="20">
        <f>Table5[[#This Row],[Total elapsed time]]-B609</f>
        <v>1</v>
      </c>
      <c r="AE610" s="20">
        <f>(Table5[[#This Row],[Motor power]]*1000)*Table5[[#This Row],[Acceleration delT 1 second ]]</f>
        <v>6172.506181117903</v>
      </c>
      <c r="AF610" s="20">
        <f>Table5[[#This Row],[Etotal]]/3600</f>
        <v>1.7145850503105287</v>
      </c>
      <c r="AG610" s="21">
        <f>Table5[[#This Row],[Average energy consumption]]/96</f>
        <v>1.7860260940734674E-2</v>
      </c>
      <c r="AH610" s="20"/>
      <c r="AI610" s="20"/>
    </row>
    <row r="611" spans="2:35">
      <c r="B611" s="15">
        <v>608</v>
      </c>
      <c r="C611" s="8">
        <v>15.9</v>
      </c>
      <c r="D611" s="9">
        <v>0.6</v>
      </c>
      <c r="E611">
        <v>1500</v>
      </c>
      <c r="F611">
        <v>80</v>
      </c>
      <c r="G611">
        <f t="shared" si="63"/>
        <v>1580</v>
      </c>
      <c r="H611">
        <v>9.81</v>
      </c>
      <c r="I611" s="10">
        <v>0</v>
      </c>
      <c r="J611" s="10">
        <v>0</v>
      </c>
      <c r="K611">
        <f t="shared" si="64"/>
        <v>948</v>
      </c>
      <c r="L611">
        <v>1.4999999999999999E-2</v>
      </c>
      <c r="M611">
        <f t="shared" si="65"/>
        <v>365.20543359083308</v>
      </c>
      <c r="N611">
        <v>1.204</v>
      </c>
      <c r="O611">
        <v>1.52</v>
      </c>
      <c r="P611">
        <v>2.52</v>
      </c>
      <c r="Q611">
        <f t="shared" si="66"/>
        <v>4.416666666666667</v>
      </c>
      <c r="R611">
        <f t="shared" si="67"/>
        <v>44.981078799999999</v>
      </c>
      <c r="S611">
        <f t="shared" si="68"/>
        <v>1358.1865123908331</v>
      </c>
      <c r="T611" s="11">
        <f t="shared" si="69"/>
        <v>5.9986570963928463</v>
      </c>
      <c r="U611">
        <v>0.26834999999999998</v>
      </c>
      <c r="V611">
        <f>Table5[[#This Row],[Total force ]]*Table5[[#This Row],[Tyre radius]]</f>
        <v>364.46935060008002</v>
      </c>
      <c r="W611">
        <v>8</v>
      </c>
      <c r="X611">
        <v>0.92</v>
      </c>
      <c r="Y611">
        <f>Table5[[#This Row],[Wheel torque]]/Table5[[#This Row],[Final drive ratio ]]/Table5[[#This Row],[Overall efficiency of enery conversion ]]</f>
        <v>49.520292201097824</v>
      </c>
      <c r="Z611">
        <f>(Table5[[#This Row],[Vehicle speed in m/s]]*60)/(2*3.14*Table5[[#This Row],[Tyre radius]])</f>
        <v>157.24781900241985</v>
      </c>
      <c r="AA611">
        <f>Table5[[#This Row],[Wheel speed]]*Table5[[#This Row],[Final drive ratio ]]</f>
        <v>1257.9825520193588</v>
      </c>
      <c r="AB611" s="11">
        <f>(2*3.14*Table5[[#This Row],[Motor speed]]*Table5[[#This Row],[Motor torque]])/(60*1000)/Table5[[#This Row],[Overall efficiency of enery conversion ]]</f>
        <v>7.0872602745662157</v>
      </c>
      <c r="AC611">
        <v>430</v>
      </c>
      <c r="AD611" s="20">
        <f>Table5[[#This Row],[Total elapsed time]]-B610</f>
        <v>1</v>
      </c>
      <c r="AE611" s="20">
        <f>(Table5[[#This Row],[Motor power]]*1000)*Table5[[#This Row],[Acceleration delT 1 second ]]</f>
        <v>7087.2602745662152</v>
      </c>
      <c r="AF611" s="20">
        <f>Table5[[#This Row],[Etotal]]/3600</f>
        <v>1.9686834096017265</v>
      </c>
      <c r="AG611" s="21">
        <f>Table5[[#This Row],[Average energy consumption]]/96</f>
        <v>2.0507118850017984E-2</v>
      </c>
      <c r="AH611" s="20"/>
      <c r="AI611" s="20"/>
    </row>
    <row r="612" spans="2:35">
      <c r="B612" s="15">
        <v>609</v>
      </c>
      <c r="C612" s="8">
        <v>18.100000000000001</v>
      </c>
      <c r="D612" s="9">
        <v>0.56000000000000005</v>
      </c>
      <c r="E612">
        <v>1500</v>
      </c>
      <c r="F612">
        <v>80</v>
      </c>
      <c r="G612">
        <f t="shared" si="63"/>
        <v>1580</v>
      </c>
      <c r="H612">
        <v>9.81</v>
      </c>
      <c r="I612" s="10">
        <v>0</v>
      </c>
      <c r="J612" s="10">
        <v>0</v>
      </c>
      <c r="K612">
        <f t="shared" si="64"/>
        <v>884.80000000000007</v>
      </c>
      <c r="L612">
        <v>1.4999999999999999E-2</v>
      </c>
      <c r="M612">
        <f t="shared" si="65"/>
        <v>365.20543359083308</v>
      </c>
      <c r="N612">
        <v>1.204</v>
      </c>
      <c r="O612">
        <v>1.52</v>
      </c>
      <c r="P612">
        <v>2.52</v>
      </c>
      <c r="Q612">
        <f t="shared" si="66"/>
        <v>5.0277777777777786</v>
      </c>
      <c r="R612">
        <f t="shared" si="67"/>
        <v>58.289827244444453</v>
      </c>
      <c r="S612">
        <f t="shared" si="68"/>
        <v>1308.2952608352775</v>
      </c>
      <c r="T612" s="11">
        <f t="shared" si="69"/>
        <v>6.5778178391995903</v>
      </c>
      <c r="U612">
        <v>0.26834999999999998</v>
      </c>
      <c r="V612">
        <f>Table5[[#This Row],[Total force ]]*Table5[[#This Row],[Tyre radius]]</f>
        <v>351.08103324514667</v>
      </c>
      <c r="W612">
        <v>8</v>
      </c>
      <c r="X612">
        <v>0.92</v>
      </c>
      <c r="Y612">
        <f>Table5[[#This Row],[Wheel torque]]/Table5[[#This Row],[Final drive ratio ]]/Table5[[#This Row],[Overall efficiency of enery conversion ]]</f>
        <v>47.701227343090579</v>
      </c>
      <c r="Z612">
        <f>(Table5[[#This Row],[Vehicle speed in m/s]]*60)/(2*3.14*Table5[[#This Row],[Tyre radius]])</f>
        <v>179.00537886438991</v>
      </c>
      <c r="AA612">
        <f>Table5[[#This Row],[Wheel speed]]*Table5[[#This Row],[Final drive ratio ]]</f>
        <v>1432.0430309151193</v>
      </c>
      <c r="AB612" s="11">
        <f>(2*3.14*Table5[[#This Row],[Motor speed]]*Table5[[#This Row],[Motor torque]])/(60*1000)/Table5[[#This Row],[Overall efficiency of enery conversion ]]</f>
        <v>7.7715239120978143</v>
      </c>
      <c r="AC612">
        <v>430</v>
      </c>
      <c r="AD612" s="20">
        <f>Table5[[#This Row],[Total elapsed time]]-B611</f>
        <v>1</v>
      </c>
      <c r="AE612" s="20">
        <f>(Table5[[#This Row],[Motor power]]*1000)*Table5[[#This Row],[Acceleration delT 1 second ]]</f>
        <v>7771.523912097814</v>
      </c>
      <c r="AF612" s="20">
        <f>Table5[[#This Row],[Etotal]]/3600</f>
        <v>2.1587566422493927</v>
      </c>
      <c r="AG612" s="21">
        <f>Table5[[#This Row],[Average energy consumption]]/96</f>
        <v>2.2487048356764506E-2</v>
      </c>
      <c r="AH612" s="20"/>
      <c r="AI612" s="20"/>
    </row>
    <row r="613" spans="2:35">
      <c r="B613" s="15">
        <v>610</v>
      </c>
      <c r="C613" s="8">
        <v>19.899999999999999</v>
      </c>
      <c r="D613" s="9">
        <v>0.51</v>
      </c>
      <c r="E613">
        <v>1500</v>
      </c>
      <c r="F613">
        <v>80</v>
      </c>
      <c r="G613">
        <f t="shared" si="63"/>
        <v>1580</v>
      </c>
      <c r="H613">
        <v>9.81</v>
      </c>
      <c r="I613" s="10">
        <v>0</v>
      </c>
      <c r="J613" s="10">
        <v>0</v>
      </c>
      <c r="K613">
        <f t="shared" si="64"/>
        <v>805.80000000000007</v>
      </c>
      <c r="L613">
        <v>1.4999999999999999E-2</v>
      </c>
      <c r="M613">
        <f t="shared" si="65"/>
        <v>365.20543359083308</v>
      </c>
      <c r="N613">
        <v>1.204</v>
      </c>
      <c r="O613">
        <v>1.52</v>
      </c>
      <c r="P613">
        <v>2.52</v>
      </c>
      <c r="Q613">
        <f t="shared" si="66"/>
        <v>5.5277777777777777</v>
      </c>
      <c r="R613">
        <f t="shared" si="67"/>
        <v>70.459859244444445</v>
      </c>
      <c r="S613">
        <f t="shared" si="68"/>
        <v>1241.4652928352775</v>
      </c>
      <c r="T613" s="11">
        <f t="shared" si="69"/>
        <v>6.8625442576172277</v>
      </c>
      <c r="U613">
        <v>0.26834999999999998</v>
      </c>
      <c r="V613">
        <f>Table5[[#This Row],[Total force ]]*Table5[[#This Row],[Tyre radius]]</f>
        <v>333.14721133234667</v>
      </c>
      <c r="W613">
        <v>8</v>
      </c>
      <c r="X613">
        <v>0.92</v>
      </c>
      <c r="Y613">
        <f>Table5[[#This Row],[Wheel torque]]/Table5[[#This Row],[Final drive ratio ]]/Table5[[#This Row],[Overall efficiency of enery conversion ]]</f>
        <v>45.26456675711232</v>
      </c>
      <c r="Z613">
        <f>(Table5[[#This Row],[Vehicle speed in m/s]]*60)/(2*3.14*Table5[[#This Row],[Tyre radius]])</f>
        <v>196.80701875145627</v>
      </c>
      <c r="AA613">
        <f>Table5[[#This Row],[Wheel speed]]*Table5[[#This Row],[Final drive ratio ]]</f>
        <v>1574.4561500116502</v>
      </c>
      <c r="AB613" s="11">
        <f>(2*3.14*Table5[[#This Row],[Motor speed]]*Table5[[#This Row],[Motor torque]])/(60*1000)/Table5[[#This Row],[Overall efficiency of enery conversion ]]</f>
        <v>8.1079209092831146</v>
      </c>
      <c r="AC613">
        <v>430</v>
      </c>
      <c r="AD613" s="20">
        <f>Table5[[#This Row],[Total elapsed time]]-B612</f>
        <v>1</v>
      </c>
      <c r="AE613" s="20">
        <f>(Table5[[#This Row],[Motor power]]*1000)*Table5[[#This Row],[Acceleration delT 1 second ]]</f>
        <v>8107.9209092831143</v>
      </c>
      <c r="AF613" s="20">
        <f>Table5[[#This Row],[Etotal]]/3600</f>
        <v>2.2522002525786426</v>
      </c>
      <c r="AG613" s="21">
        <f>Table5[[#This Row],[Average energy consumption]]/96</f>
        <v>2.3460419297694195E-2</v>
      </c>
      <c r="AH613" s="20"/>
      <c r="AI613" s="20"/>
    </row>
    <row r="614" spans="2:35">
      <c r="B614" s="15">
        <v>611</v>
      </c>
      <c r="C614" s="8">
        <v>21.8</v>
      </c>
      <c r="D614" s="9">
        <v>0.49</v>
      </c>
      <c r="E614">
        <v>1500</v>
      </c>
      <c r="F614">
        <v>80</v>
      </c>
      <c r="G614">
        <f t="shared" si="63"/>
        <v>1580</v>
      </c>
      <c r="H614">
        <v>9.81</v>
      </c>
      <c r="I614" s="10">
        <v>0</v>
      </c>
      <c r="J614" s="10">
        <v>0</v>
      </c>
      <c r="K614">
        <f t="shared" si="64"/>
        <v>774.19999999999993</v>
      </c>
      <c r="L614">
        <v>1.4999999999999999E-2</v>
      </c>
      <c r="M614">
        <f t="shared" si="65"/>
        <v>365.20543359083308</v>
      </c>
      <c r="N614">
        <v>1.204</v>
      </c>
      <c r="O614">
        <v>1.52</v>
      </c>
      <c r="P614">
        <v>2.52</v>
      </c>
      <c r="Q614">
        <f t="shared" si="66"/>
        <v>6.0555555555555562</v>
      </c>
      <c r="R614">
        <f t="shared" si="67"/>
        <v>84.556812977777795</v>
      </c>
      <c r="S614">
        <f t="shared" si="68"/>
        <v>1223.9622465686107</v>
      </c>
      <c r="T614" s="11">
        <f t="shared" si="69"/>
        <v>7.4117713819988102</v>
      </c>
      <c r="U614">
        <v>0.26834999999999998</v>
      </c>
      <c r="V614">
        <f>Table5[[#This Row],[Total force ]]*Table5[[#This Row],[Tyre radius]]</f>
        <v>328.45026886668666</v>
      </c>
      <c r="W614">
        <v>8</v>
      </c>
      <c r="X614">
        <v>0.92</v>
      </c>
      <c r="Y614">
        <f>Table5[[#This Row],[Wheel torque]]/Table5[[#This Row],[Final drive ratio ]]/Table5[[#This Row],[Overall efficiency of enery conversion ]]</f>
        <v>44.62639522645199</v>
      </c>
      <c r="Z614">
        <f>(Table5[[#This Row],[Vehicle speed in m/s]]*60)/(2*3.14*Table5[[#This Row],[Tyre radius]])</f>
        <v>215.59763863224859</v>
      </c>
      <c r="AA614">
        <f>Table5[[#This Row],[Wheel speed]]*Table5[[#This Row],[Final drive ratio ]]</f>
        <v>1724.7811090579887</v>
      </c>
      <c r="AB614" s="11">
        <f>(2*3.14*Table5[[#This Row],[Motor speed]]*Table5[[#This Row],[Motor torque]])/(60*1000)/Table5[[#This Row],[Overall efficiency of enery conversion ]]</f>
        <v>8.7568187405467963</v>
      </c>
      <c r="AC614">
        <v>430</v>
      </c>
      <c r="AD614" s="20">
        <f>Table5[[#This Row],[Total elapsed time]]-B613</f>
        <v>1</v>
      </c>
      <c r="AE614" s="20">
        <f>(Table5[[#This Row],[Motor power]]*1000)*Table5[[#This Row],[Acceleration delT 1 second ]]</f>
        <v>8756.8187405467961</v>
      </c>
      <c r="AF614" s="20">
        <f>Table5[[#This Row],[Etotal]]/3600</f>
        <v>2.432449650151888</v>
      </c>
      <c r="AG614" s="21">
        <f>Table5[[#This Row],[Average energy consumption]]/96</f>
        <v>2.5338017189082167E-2</v>
      </c>
      <c r="AH614" s="20"/>
      <c r="AI614" s="20"/>
    </row>
    <row r="615" spans="2:35">
      <c r="B615" s="15">
        <v>612</v>
      </c>
      <c r="C615" s="8">
        <v>23.4</v>
      </c>
      <c r="D615" s="9">
        <v>0.4</v>
      </c>
      <c r="E615">
        <v>1500</v>
      </c>
      <c r="F615">
        <v>80</v>
      </c>
      <c r="G615">
        <f t="shared" si="63"/>
        <v>1580</v>
      </c>
      <c r="H615">
        <v>9.81</v>
      </c>
      <c r="I615" s="10">
        <v>0</v>
      </c>
      <c r="J615" s="10">
        <v>0</v>
      </c>
      <c r="K615">
        <f t="shared" si="64"/>
        <v>632</v>
      </c>
      <c r="L615">
        <v>1.4999999999999999E-2</v>
      </c>
      <c r="M615">
        <f t="shared" si="65"/>
        <v>365.20543359083308</v>
      </c>
      <c r="N615">
        <v>1.204</v>
      </c>
      <c r="O615">
        <v>1.52</v>
      </c>
      <c r="P615">
        <v>2.52</v>
      </c>
      <c r="Q615">
        <f t="shared" si="66"/>
        <v>6.5</v>
      </c>
      <c r="R615">
        <f t="shared" si="67"/>
        <v>97.424308799999977</v>
      </c>
      <c r="S615">
        <f t="shared" si="68"/>
        <v>1094.6297423908331</v>
      </c>
      <c r="T615" s="11">
        <f t="shared" si="69"/>
        <v>7.115093325540415</v>
      </c>
      <c r="U615">
        <v>0.26834999999999998</v>
      </c>
      <c r="V615">
        <f>Table5[[#This Row],[Total force ]]*Table5[[#This Row],[Tyre radius]]</f>
        <v>293.74389137058006</v>
      </c>
      <c r="W615">
        <v>8</v>
      </c>
      <c r="X615">
        <v>0.92</v>
      </c>
      <c r="Y615">
        <f>Table5[[#This Row],[Wheel torque]]/Table5[[#This Row],[Final drive ratio ]]/Table5[[#This Row],[Overall efficiency of enery conversion ]]</f>
        <v>39.910854805785334</v>
      </c>
      <c r="Z615">
        <f>(Table5[[#This Row],[Vehicle speed in m/s]]*60)/(2*3.14*Table5[[#This Row],[Tyre radius]])</f>
        <v>231.42131853186316</v>
      </c>
      <c r="AA615">
        <f>Table5[[#This Row],[Wheel speed]]*Table5[[#This Row],[Final drive ratio ]]</f>
        <v>1851.3705482549053</v>
      </c>
      <c r="AB615" s="11">
        <f>(2*3.14*Table5[[#This Row],[Motor speed]]*Table5[[#This Row],[Motor torque]])/(60*1000)/Table5[[#This Row],[Overall efficiency of enery conversion ]]</f>
        <v>8.4063011880203398</v>
      </c>
      <c r="AC615">
        <v>430</v>
      </c>
      <c r="AD615" s="20">
        <f>Table5[[#This Row],[Total elapsed time]]-B614</f>
        <v>1</v>
      </c>
      <c r="AE615" s="20">
        <f>(Table5[[#This Row],[Motor power]]*1000)*Table5[[#This Row],[Acceleration delT 1 second ]]</f>
        <v>8406.3011880203394</v>
      </c>
      <c r="AF615" s="20">
        <f>Table5[[#This Row],[Etotal]]/3600</f>
        <v>2.3350836633389833</v>
      </c>
      <c r="AG615" s="21">
        <f>Table5[[#This Row],[Average energy consumption]]/96</f>
        <v>2.4323788159781076E-2</v>
      </c>
      <c r="AH615" s="20"/>
      <c r="AI615" s="20"/>
    </row>
    <row r="616" spans="2:35">
      <c r="B616" s="15">
        <v>613</v>
      </c>
      <c r="C616" s="8">
        <v>24.7</v>
      </c>
      <c r="D616" s="9">
        <v>0.33</v>
      </c>
      <c r="E616">
        <v>1500</v>
      </c>
      <c r="F616">
        <v>80</v>
      </c>
      <c r="G616">
        <f t="shared" si="63"/>
        <v>1580</v>
      </c>
      <c r="H616">
        <v>9.81</v>
      </c>
      <c r="I616" s="10">
        <v>0</v>
      </c>
      <c r="J616" s="10">
        <v>0</v>
      </c>
      <c r="K616">
        <f t="shared" si="64"/>
        <v>521.4</v>
      </c>
      <c r="L616">
        <v>1.4999999999999999E-2</v>
      </c>
      <c r="M616">
        <f t="shared" si="65"/>
        <v>365.20543359083308</v>
      </c>
      <c r="N616">
        <v>1.204</v>
      </c>
      <c r="O616">
        <v>1.52</v>
      </c>
      <c r="P616">
        <v>2.52</v>
      </c>
      <c r="Q616">
        <f t="shared" si="66"/>
        <v>6.8611111111111116</v>
      </c>
      <c r="R616">
        <f t="shared" si="67"/>
        <v>108.54992431111113</v>
      </c>
      <c r="S616">
        <f t="shared" si="68"/>
        <v>995.15535790194417</v>
      </c>
      <c r="T616" s="11">
        <f t="shared" si="69"/>
        <v>6.8278714833827845</v>
      </c>
      <c r="U616">
        <v>0.26834999999999998</v>
      </c>
      <c r="V616">
        <f>Table5[[#This Row],[Total force ]]*Table5[[#This Row],[Tyre radius]]</f>
        <v>267.04994029298672</v>
      </c>
      <c r="W616">
        <v>8</v>
      </c>
      <c r="X616">
        <v>0.92</v>
      </c>
      <c r="Y616">
        <f>Table5[[#This Row],[Wheel torque]]/Table5[[#This Row],[Final drive ratio ]]/Table5[[#This Row],[Overall efficiency of enery conversion ]]</f>
        <v>36.283959278938411</v>
      </c>
      <c r="Z616">
        <f>(Table5[[#This Row],[Vehicle speed in m/s]]*60)/(2*3.14*Table5[[#This Row],[Tyre radius]])</f>
        <v>244.27805845029999</v>
      </c>
      <c r="AA616">
        <f>Table5[[#This Row],[Wheel speed]]*Table5[[#This Row],[Final drive ratio ]]</f>
        <v>1954.2244676024</v>
      </c>
      <c r="AB616" s="11">
        <f>(2*3.14*Table5[[#This Row],[Motor speed]]*Table5[[#This Row],[Motor torque]])/(60*1000)/Table5[[#This Row],[Overall efficiency of enery conversion ]]</f>
        <v>8.0669559113690728</v>
      </c>
      <c r="AC616">
        <v>430</v>
      </c>
      <c r="AD616" s="20">
        <f>Table5[[#This Row],[Total elapsed time]]-B615</f>
        <v>1</v>
      </c>
      <c r="AE616" s="20">
        <f>(Table5[[#This Row],[Motor power]]*1000)*Table5[[#This Row],[Acceleration delT 1 second ]]</f>
        <v>8066.955911369073</v>
      </c>
      <c r="AF616" s="20">
        <f>Table5[[#This Row],[Etotal]]/3600</f>
        <v>2.2408210864914091</v>
      </c>
      <c r="AG616" s="21">
        <f>Table5[[#This Row],[Average energy consumption]]/96</f>
        <v>2.3341886317618844E-2</v>
      </c>
      <c r="AH616" s="20"/>
      <c r="AI616" s="20"/>
    </row>
    <row r="617" spans="2:35">
      <c r="B617" s="15">
        <v>614</v>
      </c>
      <c r="C617" s="8">
        <v>25.8</v>
      </c>
      <c r="D617" s="9">
        <v>0.28000000000000003</v>
      </c>
      <c r="E617">
        <v>1500</v>
      </c>
      <c r="F617">
        <v>80</v>
      </c>
      <c r="G617">
        <f t="shared" si="63"/>
        <v>1580</v>
      </c>
      <c r="H617">
        <v>9.81</v>
      </c>
      <c r="I617" s="10">
        <v>0</v>
      </c>
      <c r="J617" s="10">
        <v>0</v>
      </c>
      <c r="K617">
        <f t="shared" si="64"/>
        <v>442.40000000000003</v>
      </c>
      <c r="L617">
        <v>1.4999999999999999E-2</v>
      </c>
      <c r="M617">
        <f t="shared" si="65"/>
        <v>365.20543359083308</v>
      </c>
      <c r="N617">
        <v>1.204</v>
      </c>
      <c r="O617">
        <v>1.52</v>
      </c>
      <c r="P617">
        <v>2.52</v>
      </c>
      <c r="Q617">
        <f t="shared" si="66"/>
        <v>7.166666666666667</v>
      </c>
      <c r="R617">
        <f t="shared" si="67"/>
        <v>118.43362720000003</v>
      </c>
      <c r="S617">
        <f t="shared" si="68"/>
        <v>926.03906079083322</v>
      </c>
      <c r="T617" s="11">
        <f t="shared" si="69"/>
        <v>6.6366132690009714</v>
      </c>
      <c r="U617">
        <v>0.26834999999999998</v>
      </c>
      <c r="V617">
        <f>Table5[[#This Row],[Total force ]]*Table5[[#This Row],[Tyre radius]]</f>
        <v>248.50258196322008</v>
      </c>
      <c r="W617">
        <v>8</v>
      </c>
      <c r="X617">
        <v>0.92</v>
      </c>
      <c r="Y617">
        <f>Table5[[#This Row],[Wheel torque]]/Table5[[#This Row],[Final drive ratio ]]/Table5[[#This Row],[Overall efficiency of enery conversion ]]</f>
        <v>33.763937766741854</v>
      </c>
      <c r="Z617">
        <f>(Table5[[#This Row],[Vehicle speed in m/s]]*60)/(2*3.14*Table5[[#This Row],[Tyre radius]])</f>
        <v>255.15683838128501</v>
      </c>
      <c r="AA617">
        <f>Table5[[#This Row],[Wheel speed]]*Table5[[#This Row],[Final drive ratio ]]</f>
        <v>2041.2547070502801</v>
      </c>
      <c r="AB617" s="11">
        <f>(2*3.14*Table5[[#This Row],[Motor speed]]*Table5[[#This Row],[Motor torque]])/(60*1000)/Table5[[#This Row],[Overall efficiency of enery conversion ]]</f>
        <v>7.8409892119576678</v>
      </c>
      <c r="AC617">
        <v>430</v>
      </c>
      <c r="AD617" s="20">
        <f>Table5[[#This Row],[Total elapsed time]]-B616</f>
        <v>1</v>
      </c>
      <c r="AE617" s="20">
        <f>(Table5[[#This Row],[Motor power]]*1000)*Table5[[#This Row],[Acceleration delT 1 second ]]</f>
        <v>7840.989211957668</v>
      </c>
      <c r="AF617" s="20">
        <f>Table5[[#This Row],[Etotal]]/3600</f>
        <v>2.17805255887713</v>
      </c>
      <c r="AG617" s="21">
        <f>Table5[[#This Row],[Average energy consumption]]/96</f>
        <v>2.2688047488303439E-2</v>
      </c>
      <c r="AH617" s="20"/>
      <c r="AI617" s="20"/>
    </row>
    <row r="618" spans="2:35">
      <c r="B618" s="15">
        <v>615</v>
      </c>
      <c r="C618" s="8">
        <v>26.7</v>
      </c>
      <c r="D618" s="9">
        <v>0.19</v>
      </c>
      <c r="E618">
        <v>1500</v>
      </c>
      <c r="F618">
        <v>80</v>
      </c>
      <c r="G618">
        <f t="shared" si="63"/>
        <v>1580</v>
      </c>
      <c r="H618">
        <v>9.81</v>
      </c>
      <c r="I618" s="10">
        <v>0</v>
      </c>
      <c r="J618" s="10">
        <v>0</v>
      </c>
      <c r="K618">
        <f t="shared" si="64"/>
        <v>300.2</v>
      </c>
      <c r="L618">
        <v>1.4999999999999999E-2</v>
      </c>
      <c r="M618">
        <f t="shared" si="65"/>
        <v>365.20543359083308</v>
      </c>
      <c r="N618">
        <v>1.204</v>
      </c>
      <c r="O618">
        <v>1.52</v>
      </c>
      <c r="P618">
        <v>2.52</v>
      </c>
      <c r="Q618">
        <f t="shared" si="66"/>
        <v>7.416666666666667</v>
      </c>
      <c r="R618">
        <f t="shared" si="67"/>
        <v>126.84055720000001</v>
      </c>
      <c r="S618">
        <f t="shared" si="68"/>
        <v>792.24599079083305</v>
      </c>
      <c r="T618" s="11">
        <f t="shared" si="69"/>
        <v>5.8758244316986783</v>
      </c>
      <c r="U618">
        <v>0.26834999999999998</v>
      </c>
      <c r="V618">
        <f>Table5[[#This Row],[Total force ]]*Table5[[#This Row],[Tyre radius]]</f>
        <v>212.59921162872004</v>
      </c>
      <c r="W618">
        <v>8</v>
      </c>
      <c r="X618">
        <v>0.92</v>
      </c>
      <c r="Y618">
        <f>Table5[[#This Row],[Wheel torque]]/Table5[[#This Row],[Final drive ratio ]]/Table5[[#This Row],[Overall efficiency of enery conversion ]]</f>
        <v>28.885762449554353</v>
      </c>
      <c r="Z618">
        <f>(Table5[[#This Row],[Vehicle speed in m/s]]*60)/(2*3.14*Table5[[#This Row],[Tyre radius]])</f>
        <v>264.05765832481819</v>
      </c>
      <c r="AA618">
        <f>Table5[[#This Row],[Wheel speed]]*Table5[[#This Row],[Final drive ratio ]]</f>
        <v>2112.4612665985455</v>
      </c>
      <c r="AB618" s="11">
        <f>(2*3.14*Table5[[#This Row],[Motor speed]]*Table5[[#This Row],[Motor torque]])/(60*1000)/Table5[[#This Row],[Overall efficiency of enery conversion ]]</f>
        <v>6.9421366159010844</v>
      </c>
      <c r="AC618">
        <v>430</v>
      </c>
      <c r="AD618" s="20">
        <f>Table5[[#This Row],[Total elapsed time]]-B617</f>
        <v>1</v>
      </c>
      <c r="AE618" s="20">
        <f>(Table5[[#This Row],[Motor power]]*1000)*Table5[[#This Row],[Acceleration delT 1 second ]]</f>
        <v>6942.136615901084</v>
      </c>
      <c r="AF618" s="20">
        <f>Table5[[#This Row],[Etotal]]/3600</f>
        <v>1.9283712821947456</v>
      </c>
      <c r="AG618" s="21">
        <f>Table5[[#This Row],[Average energy consumption]]/96</f>
        <v>2.0087200856195267E-2</v>
      </c>
      <c r="AH618" s="20"/>
      <c r="AI618" s="20"/>
    </row>
    <row r="619" spans="2:35">
      <c r="B619" s="15">
        <v>616</v>
      </c>
      <c r="C619" s="8">
        <v>27.2</v>
      </c>
      <c r="D619" s="9">
        <v>0.14000000000000001</v>
      </c>
      <c r="E619">
        <v>1500</v>
      </c>
      <c r="F619">
        <v>80</v>
      </c>
      <c r="G619">
        <f t="shared" si="63"/>
        <v>1580</v>
      </c>
      <c r="H619">
        <v>9.81</v>
      </c>
      <c r="I619" s="10">
        <v>0</v>
      </c>
      <c r="J619" s="10">
        <v>0</v>
      </c>
      <c r="K619">
        <f t="shared" si="64"/>
        <v>221.20000000000002</v>
      </c>
      <c r="L619">
        <v>1.4999999999999999E-2</v>
      </c>
      <c r="M619">
        <f t="shared" si="65"/>
        <v>365.20543359083308</v>
      </c>
      <c r="N619">
        <v>1.204</v>
      </c>
      <c r="O619">
        <v>1.52</v>
      </c>
      <c r="P619">
        <v>2.52</v>
      </c>
      <c r="Q619">
        <f t="shared" si="66"/>
        <v>7.5555555555555554</v>
      </c>
      <c r="R619">
        <f t="shared" si="67"/>
        <v>131.63562097777776</v>
      </c>
      <c r="S619">
        <f t="shared" si="68"/>
        <v>718.04105456861089</v>
      </c>
      <c r="T619" s="11">
        <f t="shared" si="69"/>
        <v>5.4251990789628382</v>
      </c>
      <c r="U619">
        <v>0.26834999999999998</v>
      </c>
      <c r="V619">
        <f>Table5[[#This Row],[Total force ]]*Table5[[#This Row],[Tyre radius]]</f>
        <v>192.68631699348671</v>
      </c>
      <c r="W619">
        <v>8</v>
      </c>
      <c r="X619">
        <v>0.92</v>
      </c>
      <c r="Y619">
        <f>Table5[[#This Row],[Wheel torque]]/Table5[[#This Row],[Final drive ratio ]]/Table5[[#This Row],[Overall efficiency of enery conversion ]]</f>
        <v>26.180206113245475</v>
      </c>
      <c r="Z619">
        <f>(Table5[[#This Row],[Vehicle speed in m/s]]*60)/(2*3.14*Table5[[#This Row],[Tyre radius]])</f>
        <v>269.00255829344775</v>
      </c>
      <c r="AA619">
        <f>Table5[[#This Row],[Wheel speed]]*Table5[[#This Row],[Final drive ratio ]]</f>
        <v>2152.020466347582</v>
      </c>
      <c r="AB619" s="11">
        <f>(2*3.14*Table5[[#This Row],[Motor speed]]*Table5[[#This Row],[Motor torque]])/(60*1000)/Table5[[#This Row],[Overall efficiency of enery conversion ]]</f>
        <v>6.409734261534541</v>
      </c>
      <c r="AC619">
        <v>430</v>
      </c>
      <c r="AD619" s="20">
        <f>Table5[[#This Row],[Total elapsed time]]-B618</f>
        <v>1</v>
      </c>
      <c r="AE619" s="20">
        <f>(Table5[[#This Row],[Motor power]]*1000)*Table5[[#This Row],[Acceleration delT 1 second ]]</f>
        <v>6409.7342615345406</v>
      </c>
      <c r="AF619" s="20">
        <f>Table5[[#This Row],[Etotal]]/3600</f>
        <v>1.7804817393151502</v>
      </c>
      <c r="AG619" s="21">
        <f>Table5[[#This Row],[Average energy consumption]]/96</f>
        <v>1.8546684784532814E-2</v>
      </c>
      <c r="AH619" s="20"/>
      <c r="AI619" s="20"/>
    </row>
    <row r="620" spans="2:35">
      <c r="B620" s="15">
        <v>617</v>
      </c>
      <c r="C620" s="8">
        <v>27.7</v>
      </c>
      <c r="D620" s="9">
        <v>0.13</v>
      </c>
      <c r="E620">
        <v>1500</v>
      </c>
      <c r="F620">
        <v>80</v>
      </c>
      <c r="G620">
        <f t="shared" si="63"/>
        <v>1580</v>
      </c>
      <c r="H620">
        <v>9.81</v>
      </c>
      <c r="I620" s="10">
        <v>0</v>
      </c>
      <c r="J620" s="10">
        <v>0</v>
      </c>
      <c r="K620">
        <f t="shared" si="64"/>
        <v>205.4</v>
      </c>
      <c r="L620">
        <v>1.4999999999999999E-2</v>
      </c>
      <c r="M620">
        <f t="shared" si="65"/>
        <v>365.20543359083308</v>
      </c>
      <c r="N620">
        <v>1.204</v>
      </c>
      <c r="O620">
        <v>1.52</v>
      </c>
      <c r="P620">
        <v>2.52</v>
      </c>
      <c r="Q620">
        <f t="shared" si="66"/>
        <v>7.6944444444444446</v>
      </c>
      <c r="R620">
        <f t="shared" si="67"/>
        <v>136.5196469777778</v>
      </c>
      <c r="S620">
        <f t="shared" si="68"/>
        <v>707.12508056861088</v>
      </c>
      <c r="T620" s="11">
        <f t="shared" si="69"/>
        <v>5.4409346477084783</v>
      </c>
      <c r="U620">
        <v>0.26834999999999998</v>
      </c>
      <c r="V620">
        <f>Table5[[#This Row],[Total force ]]*Table5[[#This Row],[Tyre radius]]</f>
        <v>189.75701537058671</v>
      </c>
      <c r="W620">
        <v>8</v>
      </c>
      <c r="X620">
        <v>0.92</v>
      </c>
      <c r="Y620">
        <f>Table5[[#This Row],[Wheel torque]]/Table5[[#This Row],[Final drive ratio ]]/Table5[[#This Row],[Overall efficiency of enery conversion ]]</f>
        <v>25.782203175351455</v>
      </c>
      <c r="Z620">
        <f>(Table5[[#This Row],[Vehicle speed in m/s]]*60)/(2*3.14*Table5[[#This Row],[Tyre radius]])</f>
        <v>273.94745826207736</v>
      </c>
      <c r="AA620">
        <f>Table5[[#This Row],[Wheel speed]]*Table5[[#This Row],[Final drive ratio ]]</f>
        <v>2191.5796660966189</v>
      </c>
      <c r="AB620" s="11">
        <f>(2*3.14*Table5[[#This Row],[Motor speed]]*Table5[[#This Row],[Motor torque]])/(60*1000)/Table5[[#This Row],[Overall efficiency of enery conversion ]]</f>
        <v>6.4283254344381833</v>
      </c>
      <c r="AC620">
        <v>430</v>
      </c>
      <c r="AD620" s="20">
        <f>Table5[[#This Row],[Total elapsed time]]-B619</f>
        <v>1</v>
      </c>
      <c r="AE620" s="20">
        <f>(Table5[[#This Row],[Motor power]]*1000)*Table5[[#This Row],[Acceleration delT 1 second ]]</f>
        <v>6428.325434438183</v>
      </c>
      <c r="AF620" s="20">
        <f>Table5[[#This Row],[Etotal]]/3600</f>
        <v>1.7856459540106064</v>
      </c>
      <c r="AG620" s="21">
        <f>Table5[[#This Row],[Average energy consumption]]/96</f>
        <v>1.8600478687610483E-2</v>
      </c>
      <c r="AH620" s="20"/>
      <c r="AI620" s="20"/>
    </row>
    <row r="621" spans="2:35">
      <c r="B621" s="15">
        <v>618</v>
      </c>
      <c r="C621" s="8">
        <v>28.1</v>
      </c>
      <c r="D621" s="9">
        <v>0.1</v>
      </c>
      <c r="E621">
        <v>1500</v>
      </c>
      <c r="F621">
        <v>80</v>
      </c>
      <c r="G621">
        <f t="shared" si="63"/>
        <v>1580</v>
      </c>
      <c r="H621">
        <v>9.81</v>
      </c>
      <c r="I621" s="10">
        <v>0</v>
      </c>
      <c r="J621" s="10">
        <v>0</v>
      </c>
      <c r="K621">
        <f t="shared" si="64"/>
        <v>158</v>
      </c>
      <c r="L621">
        <v>1.4999999999999999E-2</v>
      </c>
      <c r="M621">
        <f t="shared" si="65"/>
        <v>365.20543359083308</v>
      </c>
      <c r="N621">
        <v>1.204</v>
      </c>
      <c r="O621">
        <v>1.52</v>
      </c>
      <c r="P621">
        <v>2.52</v>
      </c>
      <c r="Q621">
        <f t="shared" si="66"/>
        <v>7.8055555555555562</v>
      </c>
      <c r="R621">
        <f t="shared" si="67"/>
        <v>140.49092057777779</v>
      </c>
      <c r="S621">
        <f t="shared" si="68"/>
        <v>663.69635416861092</v>
      </c>
      <c r="T621" s="11">
        <f t="shared" si="69"/>
        <v>5.1805187644827688</v>
      </c>
      <c r="U621">
        <v>0.26834999999999998</v>
      </c>
      <c r="V621">
        <f>Table5[[#This Row],[Total force ]]*Table5[[#This Row],[Tyre radius]]</f>
        <v>178.10291664114672</v>
      </c>
      <c r="W621">
        <v>8</v>
      </c>
      <c r="X621">
        <v>0.92</v>
      </c>
      <c r="Y621">
        <f>Table5[[#This Row],[Wheel torque]]/Table5[[#This Row],[Final drive ratio ]]/Table5[[#This Row],[Overall efficiency of enery conversion ]]</f>
        <v>24.198765847981889</v>
      </c>
      <c r="Z621">
        <f>(Table5[[#This Row],[Vehicle speed in m/s]]*60)/(2*3.14*Table5[[#This Row],[Tyre radius]])</f>
        <v>277.90337823698098</v>
      </c>
      <c r="AA621">
        <f>Table5[[#This Row],[Wheel speed]]*Table5[[#This Row],[Final drive ratio ]]</f>
        <v>2223.2270258958479</v>
      </c>
      <c r="AB621" s="11">
        <f>(2*3.14*Table5[[#This Row],[Motor speed]]*Table5[[#This Row],[Motor torque]])/(60*1000)/Table5[[#This Row],[Overall efficiency of enery conversion ]]</f>
        <v>6.1206507141809645</v>
      </c>
      <c r="AC621">
        <v>430</v>
      </c>
      <c r="AD621" s="20">
        <f>Table5[[#This Row],[Total elapsed time]]-B620</f>
        <v>1</v>
      </c>
      <c r="AE621" s="20">
        <f>(Table5[[#This Row],[Motor power]]*1000)*Table5[[#This Row],[Acceleration delT 1 second ]]</f>
        <v>6120.6507141809643</v>
      </c>
      <c r="AF621" s="20">
        <f>Table5[[#This Row],[Etotal]]/3600</f>
        <v>1.7001807539391567</v>
      </c>
      <c r="AG621" s="21">
        <f>Table5[[#This Row],[Average energy consumption]]/96</f>
        <v>1.7710216186866214E-2</v>
      </c>
      <c r="AH621" s="20"/>
      <c r="AI621" s="20"/>
    </row>
    <row r="622" spans="2:35">
      <c r="B622" s="15">
        <v>619</v>
      </c>
      <c r="C622" s="8">
        <v>28.4</v>
      </c>
      <c r="D622" s="9">
        <v>0.08</v>
      </c>
      <c r="E622">
        <v>1500</v>
      </c>
      <c r="F622">
        <v>80</v>
      </c>
      <c r="G622">
        <f t="shared" si="63"/>
        <v>1580</v>
      </c>
      <c r="H622">
        <v>9.81</v>
      </c>
      <c r="I622" s="10">
        <v>0</v>
      </c>
      <c r="J622" s="10">
        <v>0</v>
      </c>
      <c r="K622">
        <f t="shared" si="64"/>
        <v>126.4</v>
      </c>
      <c r="L622">
        <v>1.4999999999999999E-2</v>
      </c>
      <c r="M622">
        <f t="shared" si="65"/>
        <v>365.20543359083308</v>
      </c>
      <c r="N622">
        <v>1.204</v>
      </c>
      <c r="O622">
        <v>1.52</v>
      </c>
      <c r="P622">
        <v>2.52</v>
      </c>
      <c r="Q622">
        <f t="shared" si="66"/>
        <v>7.8888888888888893</v>
      </c>
      <c r="R622">
        <f t="shared" si="67"/>
        <v>143.50673991111114</v>
      </c>
      <c r="S622">
        <f t="shared" si="68"/>
        <v>635.1121735019442</v>
      </c>
      <c r="T622" s="11">
        <f t="shared" si="69"/>
        <v>5.0103293687375601</v>
      </c>
      <c r="U622">
        <v>0.26834999999999998</v>
      </c>
      <c r="V622">
        <f>Table5[[#This Row],[Total force ]]*Table5[[#This Row],[Tyre radius]]</f>
        <v>170.4323517592467</v>
      </c>
      <c r="W622">
        <v>8</v>
      </c>
      <c r="X622">
        <v>0.92</v>
      </c>
      <c r="Y622">
        <f>Table5[[#This Row],[Wheel torque]]/Table5[[#This Row],[Final drive ratio ]]/Table5[[#This Row],[Overall efficiency of enery conversion ]]</f>
        <v>23.156569532506342</v>
      </c>
      <c r="Z622">
        <f>(Table5[[#This Row],[Vehicle speed in m/s]]*60)/(2*3.14*Table5[[#This Row],[Tyre radius]])</f>
        <v>280.87031821815873</v>
      </c>
      <c r="AA622">
        <f>Table5[[#This Row],[Wheel speed]]*Table5[[#This Row],[Final drive ratio ]]</f>
        <v>2246.9625457452698</v>
      </c>
      <c r="AB622" s="11">
        <f>(2*3.14*Table5[[#This Row],[Motor speed]]*Table5[[#This Row],[Motor torque]])/(60*1000)/Table5[[#This Row],[Overall efficiency of enery conversion ]]</f>
        <v>5.9195762863156416</v>
      </c>
      <c r="AC622">
        <v>430</v>
      </c>
      <c r="AD622" s="20">
        <f>Table5[[#This Row],[Total elapsed time]]-B621</f>
        <v>1</v>
      </c>
      <c r="AE622" s="20">
        <f>(Table5[[#This Row],[Motor power]]*1000)*Table5[[#This Row],[Acceleration delT 1 second ]]</f>
        <v>5919.5762863156415</v>
      </c>
      <c r="AF622" s="20">
        <f>Table5[[#This Row],[Etotal]]/3600</f>
        <v>1.6443267461987894</v>
      </c>
      <c r="AG622" s="21">
        <f>Table5[[#This Row],[Average energy consumption]]/96</f>
        <v>1.7128403606237391E-2</v>
      </c>
      <c r="AH622" s="20"/>
      <c r="AI622" s="20"/>
    </row>
    <row r="623" spans="2:35">
      <c r="B623" s="15">
        <v>620</v>
      </c>
      <c r="C623" s="8">
        <v>28.7</v>
      </c>
      <c r="D623" s="9">
        <v>0.08</v>
      </c>
      <c r="E623">
        <v>1500</v>
      </c>
      <c r="F623">
        <v>80</v>
      </c>
      <c r="G623">
        <f t="shared" si="63"/>
        <v>1580</v>
      </c>
      <c r="H623">
        <v>9.81</v>
      </c>
      <c r="I623" s="10">
        <v>0</v>
      </c>
      <c r="J623" s="10">
        <v>0</v>
      </c>
      <c r="K623">
        <f t="shared" si="64"/>
        <v>126.4</v>
      </c>
      <c r="L623">
        <v>1.4999999999999999E-2</v>
      </c>
      <c r="M623">
        <f t="shared" si="65"/>
        <v>365.20543359083308</v>
      </c>
      <c r="N623">
        <v>1.204</v>
      </c>
      <c r="O623">
        <v>1.52</v>
      </c>
      <c r="P623">
        <v>2.52</v>
      </c>
      <c r="Q623">
        <f t="shared" si="66"/>
        <v>7.9722222222222223</v>
      </c>
      <c r="R623">
        <f t="shared" si="67"/>
        <v>146.55458564444444</v>
      </c>
      <c r="S623">
        <f t="shared" si="68"/>
        <v>638.16001923527756</v>
      </c>
      <c r="T623" s="11">
        <f t="shared" si="69"/>
        <v>5.0875534866812409</v>
      </c>
      <c r="U623">
        <v>0.26834999999999998</v>
      </c>
      <c r="V623">
        <f>Table5[[#This Row],[Total force ]]*Table5[[#This Row],[Tyre radius]]</f>
        <v>171.25024116178673</v>
      </c>
      <c r="W623">
        <v>8</v>
      </c>
      <c r="X623">
        <v>0.92</v>
      </c>
      <c r="Y623">
        <f>Table5[[#This Row],[Wheel torque]]/Table5[[#This Row],[Final drive ratio ]]/Table5[[#This Row],[Overall efficiency of enery conversion ]]</f>
        <v>23.267695810025369</v>
      </c>
      <c r="Z623">
        <f>(Table5[[#This Row],[Vehicle speed in m/s]]*60)/(2*3.14*Table5[[#This Row],[Tyre radius]])</f>
        <v>283.83725819933642</v>
      </c>
      <c r="AA623">
        <f>Table5[[#This Row],[Wheel speed]]*Table5[[#This Row],[Final drive ratio ]]</f>
        <v>2270.6980655946913</v>
      </c>
      <c r="AB623" s="11">
        <f>(2*3.14*Table5[[#This Row],[Motor speed]]*Table5[[#This Row],[Motor torque]])/(60*1000)/Table5[[#This Row],[Overall efficiency of enery conversion ]]</f>
        <v>6.0108146109182883</v>
      </c>
      <c r="AC623">
        <v>430</v>
      </c>
      <c r="AD623" s="20">
        <f>Table5[[#This Row],[Total elapsed time]]-B622</f>
        <v>1</v>
      </c>
      <c r="AE623" s="20">
        <f>(Table5[[#This Row],[Motor power]]*1000)*Table5[[#This Row],[Acceleration delT 1 second ]]</f>
        <v>6010.8146109182881</v>
      </c>
      <c r="AF623" s="20">
        <f>Table5[[#This Row],[Etotal]]/3600</f>
        <v>1.66967072525508</v>
      </c>
      <c r="AG623" s="21">
        <f>Table5[[#This Row],[Average energy consumption]]/96</f>
        <v>1.7392403388073751E-2</v>
      </c>
      <c r="AH623" s="20"/>
      <c r="AI623" s="20"/>
    </row>
    <row r="624" spans="2:35">
      <c r="B624" s="15">
        <v>621</v>
      </c>
      <c r="C624" s="8">
        <v>29</v>
      </c>
      <c r="D624" s="9">
        <v>7.0000000000000007E-2</v>
      </c>
      <c r="E624">
        <v>1500</v>
      </c>
      <c r="F624">
        <v>80</v>
      </c>
      <c r="G624">
        <f t="shared" si="63"/>
        <v>1580</v>
      </c>
      <c r="H624">
        <v>9.81</v>
      </c>
      <c r="I624" s="10">
        <v>0</v>
      </c>
      <c r="J624" s="10">
        <v>0</v>
      </c>
      <c r="K624">
        <f t="shared" si="64"/>
        <v>110.60000000000001</v>
      </c>
      <c r="L624">
        <v>1.4999999999999999E-2</v>
      </c>
      <c r="M624">
        <f t="shared" si="65"/>
        <v>365.20543359083308</v>
      </c>
      <c r="N624">
        <v>1.204</v>
      </c>
      <c r="O624">
        <v>1.52</v>
      </c>
      <c r="P624">
        <v>2.52</v>
      </c>
      <c r="Q624">
        <f t="shared" si="66"/>
        <v>8.0555555555555554</v>
      </c>
      <c r="R624">
        <f t="shared" si="67"/>
        <v>149.63445777777778</v>
      </c>
      <c r="S624">
        <f t="shared" si="68"/>
        <v>625.43989136861092</v>
      </c>
      <c r="T624" s="11">
        <f t="shared" si="69"/>
        <v>5.0382657915804767</v>
      </c>
      <c r="U624">
        <v>0.26834999999999998</v>
      </c>
      <c r="V624">
        <f>Table5[[#This Row],[Total force ]]*Table5[[#This Row],[Tyre radius]]</f>
        <v>167.83679484876671</v>
      </c>
      <c r="W624">
        <v>8</v>
      </c>
      <c r="X624">
        <v>0.92</v>
      </c>
      <c r="Y624">
        <f>Table5[[#This Row],[Wheel torque]]/Table5[[#This Row],[Final drive ratio ]]/Table5[[#This Row],[Overall efficiency of enery conversion ]]</f>
        <v>22.803912343582432</v>
      </c>
      <c r="Z624">
        <f>(Table5[[#This Row],[Vehicle speed in m/s]]*60)/(2*3.14*Table5[[#This Row],[Tyre radius]])</f>
        <v>286.80419818051416</v>
      </c>
      <c r="AA624">
        <f>Table5[[#This Row],[Wheel speed]]*Table5[[#This Row],[Final drive ratio ]]</f>
        <v>2294.4335854441133</v>
      </c>
      <c r="AB624" s="11">
        <f>(2*3.14*Table5[[#This Row],[Motor speed]]*Table5[[#This Row],[Motor torque]])/(60*1000)/Table5[[#This Row],[Overall efficiency of enery conversion ]]</f>
        <v>5.9525824569712613</v>
      </c>
      <c r="AC624">
        <v>430</v>
      </c>
      <c r="AD624" s="20">
        <f>Table5[[#This Row],[Total elapsed time]]-B623</f>
        <v>1</v>
      </c>
      <c r="AE624" s="20">
        <f>(Table5[[#This Row],[Motor power]]*1000)*Table5[[#This Row],[Acceleration delT 1 second ]]</f>
        <v>5952.5824569712613</v>
      </c>
      <c r="AF624" s="20">
        <f>Table5[[#This Row],[Etotal]]/3600</f>
        <v>1.6534951269364615</v>
      </c>
      <c r="AG624" s="21">
        <f>Table5[[#This Row],[Average energy consumption]]/96</f>
        <v>1.7223907572254806E-2</v>
      </c>
      <c r="AH624" s="20"/>
      <c r="AI624" s="20"/>
    </row>
    <row r="625" spans="2:35">
      <c r="B625" s="15">
        <v>622</v>
      </c>
      <c r="C625" s="8">
        <v>29.2</v>
      </c>
      <c r="D625" s="9">
        <v>0.06</v>
      </c>
      <c r="E625">
        <v>1500</v>
      </c>
      <c r="F625">
        <v>80</v>
      </c>
      <c r="G625">
        <f t="shared" si="63"/>
        <v>1580</v>
      </c>
      <c r="H625">
        <v>9.81</v>
      </c>
      <c r="I625" s="10">
        <v>0</v>
      </c>
      <c r="J625" s="10">
        <v>0</v>
      </c>
      <c r="K625">
        <f t="shared" si="64"/>
        <v>94.8</v>
      </c>
      <c r="L625">
        <v>1.4999999999999999E-2</v>
      </c>
      <c r="M625">
        <f t="shared" si="65"/>
        <v>365.20543359083308</v>
      </c>
      <c r="N625">
        <v>1.204</v>
      </c>
      <c r="O625">
        <v>1.52</v>
      </c>
      <c r="P625">
        <v>2.52</v>
      </c>
      <c r="Q625">
        <f t="shared" si="66"/>
        <v>8.1111111111111107</v>
      </c>
      <c r="R625">
        <f t="shared" si="67"/>
        <v>151.70549831111109</v>
      </c>
      <c r="S625">
        <f t="shared" si="68"/>
        <v>611.71093190194415</v>
      </c>
      <c r="T625" s="11">
        <f t="shared" si="69"/>
        <v>4.9616553365379916</v>
      </c>
      <c r="U625">
        <v>0.26834999999999998</v>
      </c>
      <c r="V625">
        <f>Table5[[#This Row],[Total force ]]*Table5[[#This Row],[Tyre radius]]</f>
        <v>164.15262857588669</v>
      </c>
      <c r="W625">
        <v>8</v>
      </c>
      <c r="X625">
        <v>0.92</v>
      </c>
      <c r="Y625">
        <f>Table5[[#This Row],[Wheel torque]]/Table5[[#This Row],[Final drive ratio ]]/Table5[[#This Row],[Overall efficiency of enery conversion ]]</f>
        <v>22.303346273897649</v>
      </c>
      <c r="Z625">
        <f>(Table5[[#This Row],[Vehicle speed in m/s]]*60)/(2*3.14*Table5[[#This Row],[Tyre radius]])</f>
        <v>288.78215816796597</v>
      </c>
      <c r="AA625">
        <f>Table5[[#This Row],[Wheel speed]]*Table5[[#This Row],[Final drive ratio ]]</f>
        <v>2310.2572653437278</v>
      </c>
      <c r="AB625" s="11">
        <f>(2*3.14*Table5[[#This Row],[Motor speed]]*Table5[[#This Row],[Motor torque]])/(60*1000)/Table5[[#This Row],[Overall efficiency of enery conversion ]]</f>
        <v>5.8620691594257925</v>
      </c>
      <c r="AC625">
        <v>430</v>
      </c>
      <c r="AD625" s="20">
        <f>Table5[[#This Row],[Total elapsed time]]-B624</f>
        <v>1</v>
      </c>
      <c r="AE625" s="20">
        <f>(Table5[[#This Row],[Motor power]]*1000)*Table5[[#This Row],[Acceleration delT 1 second ]]</f>
        <v>5862.0691594257923</v>
      </c>
      <c r="AF625" s="20">
        <f>Table5[[#This Row],[Etotal]]/3600</f>
        <v>1.6283525442849422</v>
      </c>
      <c r="AG625" s="21">
        <f>Table5[[#This Row],[Average energy consumption]]/96</f>
        <v>1.6962005669634815E-2</v>
      </c>
      <c r="AH625" s="20"/>
      <c r="AI625" s="20"/>
    </row>
    <row r="626" spans="2:35">
      <c r="B626" s="15">
        <v>623</v>
      </c>
      <c r="C626" s="8">
        <v>29.4</v>
      </c>
      <c r="D626" s="9">
        <v>0.03</v>
      </c>
      <c r="E626">
        <v>1500</v>
      </c>
      <c r="F626">
        <v>80</v>
      </c>
      <c r="G626">
        <f t="shared" si="63"/>
        <v>1580</v>
      </c>
      <c r="H626">
        <v>9.81</v>
      </c>
      <c r="I626" s="10">
        <v>0</v>
      </c>
      <c r="J626" s="10">
        <v>0</v>
      </c>
      <c r="K626">
        <f t="shared" si="64"/>
        <v>47.4</v>
      </c>
      <c r="L626">
        <v>1.4999999999999999E-2</v>
      </c>
      <c r="M626">
        <f t="shared" si="65"/>
        <v>365.20543359083308</v>
      </c>
      <c r="N626">
        <v>1.204</v>
      </c>
      <c r="O626">
        <v>1.52</v>
      </c>
      <c r="P626">
        <v>2.52</v>
      </c>
      <c r="Q626">
        <f t="shared" si="66"/>
        <v>8.1666666666666661</v>
      </c>
      <c r="R626">
        <f t="shared" si="67"/>
        <v>153.79077279999998</v>
      </c>
      <c r="S626">
        <f t="shared" si="68"/>
        <v>566.39620639083307</v>
      </c>
      <c r="T626" s="11">
        <f t="shared" si="69"/>
        <v>4.6255690188584691</v>
      </c>
      <c r="U626">
        <v>0.26834999999999998</v>
      </c>
      <c r="V626">
        <f>Table5[[#This Row],[Total force ]]*Table5[[#This Row],[Tyre radius]]</f>
        <v>151.99242198498004</v>
      </c>
      <c r="W626">
        <v>8</v>
      </c>
      <c r="X626">
        <v>0.92</v>
      </c>
      <c r="Y626">
        <f>Table5[[#This Row],[Wheel torque]]/Table5[[#This Row],[Final drive ratio ]]/Table5[[#This Row],[Overall efficiency of enery conversion ]]</f>
        <v>20.651144291437504</v>
      </c>
      <c r="Z626">
        <f>(Table5[[#This Row],[Vehicle speed in m/s]]*60)/(2*3.14*Table5[[#This Row],[Tyre radius]])</f>
        <v>290.76011815541779</v>
      </c>
      <c r="AA626">
        <f>Table5[[#This Row],[Wheel speed]]*Table5[[#This Row],[Final drive ratio ]]</f>
        <v>2326.0809452433423</v>
      </c>
      <c r="AB626" s="11">
        <f>(2*3.14*Table5[[#This Row],[Motor speed]]*Table5[[#This Row],[Motor torque]])/(60*1000)/Table5[[#This Row],[Overall efficiency of enery conversion ]]</f>
        <v>5.4649917519594391</v>
      </c>
      <c r="AC626">
        <v>430</v>
      </c>
      <c r="AD626" s="20">
        <f>Table5[[#This Row],[Total elapsed time]]-B625</f>
        <v>1</v>
      </c>
      <c r="AE626" s="20">
        <f>(Table5[[#This Row],[Motor power]]*1000)*Table5[[#This Row],[Acceleration delT 1 second ]]</f>
        <v>5464.9917519594392</v>
      </c>
      <c r="AF626" s="20">
        <f>Table5[[#This Row],[Etotal]]/3600</f>
        <v>1.5180532644331775</v>
      </c>
      <c r="AG626" s="21">
        <f>Table5[[#This Row],[Average energy consumption]]/96</f>
        <v>1.5813054837845598E-2</v>
      </c>
      <c r="AH626" s="20"/>
      <c r="AI626" s="20"/>
    </row>
    <row r="627" spans="2:35">
      <c r="B627" s="15">
        <v>624</v>
      </c>
      <c r="C627" s="8">
        <v>29.4</v>
      </c>
      <c r="D627" s="9">
        <v>-0.01</v>
      </c>
      <c r="E627">
        <v>1500</v>
      </c>
      <c r="F627">
        <v>80</v>
      </c>
      <c r="G627">
        <f t="shared" si="63"/>
        <v>1580</v>
      </c>
      <c r="H627">
        <v>9.81</v>
      </c>
      <c r="I627" s="10">
        <v>0</v>
      </c>
      <c r="J627" s="10">
        <v>0</v>
      </c>
      <c r="K627">
        <f t="shared" si="64"/>
        <v>-15.8</v>
      </c>
      <c r="L627">
        <v>1.4999999999999999E-2</v>
      </c>
      <c r="M627">
        <f t="shared" si="65"/>
        <v>365.20543359083308</v>
      </c>
      <c r="N627">
        <v>1.204</v>
      </c>
      <c r="O627">
        <v>1.52</v>
      </c>
      <c r="P627">
        <v>2.52</v>
      </c>
      <c r="Q627">
        <f t="shared" si="66"/>
        <v>8.1666666666666661</v>
      </c>
      <c r="R627">
        <f t="shared" si="67"/>
        <v>153.79077279999998</v>
      </c>
      <c r="S627">
        <f t="shared" si="68"/>
        <v>503.19620639083308</v>
      </c>
      <c r="T627" s="11">
        <f t="shared" si="69"/>
        <v>4.1094356855251366</v>
      </c>
      <c r="U627">
        <v>0.26834999999999998</v>
      </c>
      <c r="V627">
        <f>Table5[[#This Row],[Total force ]]*Table5[[#This Row],[Tyre radius]]</f>
        <v>135.03270198498004</v>
      </c>
      <c r="W627">
        <v>8</v>
      </c>
      <c r="X627">
        <v>0.92</v>
      </c>
      <c r="Y627">
        <f>Table5[[#This Row],[Wheel torque]]/Table5[[#This Row],[Final drive ratio ]]/Table5[[#This Row],[Overall efficiency of enery conversion ]]</f>
        <v>18.34683450882881</v>
      </c>
      <c r="Z627">
        <f>(Table5[[#This Row],[Vehicle speed in m/s]]*60)/(2*3.14*Table5[[#This Row],[Tyre radius]])</f>
        <v>290.76011815541779</v>
      </c>
      <c r="AA627">
        <f>Table5[[#This Row],[Wheel speed]]*Table5[[#This Row],[Final drive ratio ]]</f>
        <v>2326.0809452433423</v>
      </c>
      <c r="AB627" s="11">
        <f>(2*3.14*Table5[[#This Row],[Motor speed]]*Table5[[#This Row],[Motor torque]])/(60*1000)/Table5[[#This Row],[Overall efficiency of enery conversion ]]</f>
        <v>4.8551933902707178</v>
      </c>
      <c r="AC627">
        <v>430</v>
      </c>
      <c r="AD627" s="20">
        <f>Table5[[#This Row],[Total elapsed time]]-B626</f>
        <v>1</v>
      </c>
      <c r="AE627" s="20">
        <f>(Table5[[#This Row],[Motor power]]*1000)*Table5[[#This Row],[Acceleration delT 1 second ]]</f>
        <v>4855.1933902707178</v>
      </c>
      <c r="AF627" s="20">
        <f>Table5[[#This Row],[Etotal]]/3600</f>
        <v>1.3486648306307549</v>
      </c>
      <c r="AG627" s="21">
        <f>Table5[[#This Row],[Average energy consumption]]/96</f>
        <v>1.4048591985737031E-2</v>
      </c>
      <c r="AH627" s="20"/>
      <c r="AI627" s="20"/>
    </row>
    <row r="628" spans="2:35">
      <c r="B628" s="15">
        <v>625</v>
      </c>
      <c r="C628" s="8">
        <v>29.3</v>
      </c>
      <c r="D628" s="9">
        <v>-7.0000000000000007E-2</v>
      </c>
      <c r="E628">
        <v>1500</v>
      </c>
      <c r="F628">
        <v>80</v>
      </c>
      <c r="G628">
        <f t="shared" si="63"/>
        <v>1580</v>
      </c>
      <c r="H628">
        <v>9.81</v>
      </c>
      <c r="I628" s="10">
        <v>0</v>
      </c>
      <c r="J628" s="10">
        <v>0</v>
      </c>
      <c r="K628">
        <f t="shared" si="64"/>
        <v>-110.60000000000001</v>
      </c>
      <c r="L628">
        <v>1.4999999999999999E-2</v>
      </c>
      <c r="M628">
        <f t="shared" si="65"/>
        <v>365.20543359083308</v>
      </c>
      <c r="N628">
        <v>1.204</v>
      </c>
      <c r="O628">
        <v>1.52</v>
      </c>
      <c r="P628">
        <v>2.52</v>
      </c>
      <c r="Q628">
        <f t="shared" si="66"/>
        <v>8.1388888888888893</v>
      </c>
      <c r="R628">
        <f t="shared" si="67"/>
        <v>152.74635631111113</v>
      </c>
      <c r="S628">
        <f t="shared" si="68"/>
        <v>407.35178990194424</v>
      </c>
      <c r="T628" s="11">
        <f t="shared" si="69"/>
        <v>3.3153909567019353</v>
      </c>
      <c r="U628">
        <v>0.26834999999999998</v>
      </c>
      <c r="V628">
        <f>Table5[[#This Row],[Total force ]]*Table5[[#This Row],[Tyre radius]]</f>
        <v>109.31285282018673</v>
      </c>
      <c r="W628">
        <v>8</v>
      </c>
      <c r="X628">
        <v>0.92</v>
      </c>
      <c r="Y628">
        <f>Table5[[#This Row],[Wheel torque]]/Table5[[#This Row],[Final drive ratio ]]/Table5[[#This Row],[Overall efficiency of enery conversion ]]</f>
        <v>14.852289785351457</v>
      </c>
      <c r="Z628">
        <f>(Table5[[#This Row],[Vehicle speed in m/s]]*60)/(2*3.14*Table5[[#This Row],[Tyre radius]])</f>
        <v>289.77113816169191</v>
      </c>
      <c r="AA628">
        <f>Table5[[#This Row],[Wheel speed]]*Table5[[#This Row],[Final drive ratio ]]</f>
        <v>2318.1691052935353</v>
      </c>
      <c r="AB628" s="11">
        <f>(2*3.14*Table5[[#This Row],[Motor speed]]*Table5[[#This Row],[Motor torque]])/(60*1000)/Table5[[#This Row],[Overall efficiency of enery conversion ]]</f>
        <v>3.9170498070675039</v>
      </c>
      <c r="AC628">
        <v>430</v>
      </c>
      <c r="AD628" s="20">
        <f>Table5[[#This Row],[Total elapsed time]]-B627</f>
        <v>1</v>
      </c>
      <c r="AE628" s="20">
        <f>(Table5[[#This Row],[Motor power]]*1000)*Table5[[#This Row],[Acceleration delT 1 second ]]</f>
        <v>3917.0498070675039</v>
      </c>
      <c r="AF628" s="20">
        <f>Table5[[#This Row],[Etotal]]/3600</f>
        <v>1.0880693908520844</v>
      </c>
      <c r="AG628" s="21">
        <f>Table5[[#This Row],[Average energy consumption]]/96</f>
        <v>1.1334056154709213E-2</v>
      </c>
      <c r="AH628" s="20"/>
      <c r="AI628" s="20"/>
    </row>
    <row r="629" spans="2:35">
      <c r="B629" s="15">
        <v>626</v>
      </c>
      <c r="C629" s="8">
        <v>28.9</v>
      </c>
      <c r="D629" s="9">
        <v>-0.11</v>
      </c>
      <c r="E629">
        <v>1500</v>
      </c>
      <c r="F629">
        <v>80</v>
      </c>
      <c r="G629">
        <f t="shared" si="63"/>
        <v>1580</v>
      </c>
      <c r="H629">
        <v>9.81</v>
      </c>
      <c r="I629" s="10">
        <v>0</v>
      </c>
      <c r="J629" s="10">
        <v>0</v>
      </c>
      <c r="K629">
        <f t="shared" si="64"/>
        <v>-173.8</v>
      </c>
      <c r="L629">
        <v>1.4999999999999999E-2</v>
      </c>
      <c r="M629">
        <f t="shared" si="65"/>
        <v>365.20543359083308</v>
      </c>
      <c r="N629">
        <v>1.204</v>
      </c>
      <c r="O629">
        <v>1.52</v>
      </c>
      <c r="P629">
        <v>2.52</v>
      </c>
      <c r="Q629">
        <f t="shared" si="66"/>
        <v>8.0277777777777786</v>
      </c>
      <c r="R629">
        <f t="shared" si="67"/>
        <v>148.60427524444447</v>
      </c>
      <c r="S629">
        <f t="shared" si="68"/>
        <v>340.00970883527754</v>
      </c>
      <c r="T629" s="11">
        <f t="shared" si="69"/>
        <v>2.729522384816534</v>
      </c>
      <c r="U629">
        <v>0.26834999999999998</v>
      </c>
      <c r="V629">
        <f>Table5[[#This Row],[Total force ]]*Table5[[#This Row],[Tyre radius]]</f>
        <v>91.241605365946725</v>
      </c>
      <c r="W629">
        <v>8</v>
      </c>
      <c r="X629">
        <v>0.92</v>
      </c>
      <c r="Y629">
        <f>Table5[[#This Row],[Wheel torque]]/Table5[[#This Row],[Final drive ratio ]]/Table5[[#This Row],[Overall efficiency of enery conversion ]]</f>
        <v>12.396957250807979</v>
      </c>
      <c r="Z629">
        <f>(Table5[[#This Row],[Vehicle speed in m/s]]*60)/(2*3.14*Table5[[#This Row],[Tyre radius]])</f>
        <v>285.81521818678829</v>
      </c>
      <c r="AA629">
        <f>Table5[[#This Row],[Wheel speed]]*Table5[[#This Row],[Final drive ratio ]]</f>
        <v>2286.5217454943063</v>
      </c>
      <c r="AB629" s="11">
        <f>(2*3.14*Table5[[#This Row],[Motor speed]]*Table5[[#This Row],[Motor torque]])/(60*1000)/Table5[[#This Row],[Overall efficiency of enery conversion ]]</f>
        <v>3.224861040662256</v>
      </c>
      <c r="AC629">
        <v>430</v>
      </c>
      <c r="AD629" s="20">
        <f>Table5[[#This Row],[Total elapsed time]]-B628</f>
        <v>1</v>
      </c>
      <c r="AE629" s="20">
        <f>(Table5[[#This Row],[Motor power]]*1000)*Table5[[#This Row],[Acceleration delT 1 second ]]</f>
        <v>3224.8610406622561</v>
      </c>
      <c r="AF629" s="20">
        <f>Table5[[#This Row],[Etotal]]/3600</f>
        <v>0.89579473351729333</v>
      </c>
      <c r="AG629" s="21">
        <f>Table5[[#This Row],[Average energy consumption]]/96</f>
        <v>9.3311951408051388E-3</v>
      </c>
      <c r="AH629" s="20"/>
      <c r="AI629" s="20"/>
    </row>
    <row r="630" spans="2:35">
      <c r="B630" s="15">
        <v>627</v>
      </c>
      <c r="C630" s="8">
        <v>28.5</v>
      </c>
      <c r="D630" s="9">
        <v>-0.11</v>
      </c>
      <c r="E630">
        <v>1500</v>
      </c>
      <c r="F630">
        <v>80</v>
      </c>
      <c r="G630">
        <f t="shared" si="63"/>
        <v>1580</v>
      </c>
      <c r="H630">
        <v>9.81</v>
      </c>
      <c r="I630" s="10">
        <v>0</v>
      </c>
      <c r="J630" s="10">
        <v>0</v>
      </c>
      <c r="K630">
        <f t="shared" si="64"/>
        <v>-173.8</v>
      </c>
      <c r="L630">
        <v>1.4999999999999999E-2</v>
      </c>
      <c r="M630">
        <f t="shared" si="65"/>
        <v>365.20543359083308</v>
      </c>
      <c r="N630">
        <v>1.204</v>
      </c>
      <c r="O630">
        <v>1.52</v>
      </c>
      <c r="P630">
        <v>2.52</v>
      </c>
      <c r="Q630">
        <f t="shared" si="66"/>
        <v>7.916666666666667</v>
      </c>
      <c r="R630">
        <f t="shared" si="67"/>
        <v>144.51912999999999</v>
      </c>
      <c r="S630">
        <f t="shared" si="68"/>
        <v>335.92456359083309</v>
      </c>
      <c r="T630" s="11">
        <f t="shared" si="69"/>
        <v>2.6594027950940955</v>
      </c>
      <c r="U630">
        <v>0.26834999999999998</v>
      </c>
      <c r="V630">
        <f>Table5[[#This Row],[Total force ]]*Table5[[#This Row],[Tyre radius]]</f>
        <v>90.145356639600053</v>
      </c>
      <c r="W630">
        <v>8</v>
      </c>
      <c r="X630">
        <v>0.92</v>
      </c>
      <c r="Y630">
        <f>Table5[[#This Row],[Wheel torque]]/Table5[[#This Row],[Final drive ratio ]]/Table5[[#This Row],[Overall efficiency of enery conversion ]]</f>
        <v>12.248010412989137</v>
      </c>
      <c r="Z630">
        <f>(Table5[[#This Row],[Vehicle speed in m/s]]*60)/(2*3.14*Table5[[#This Row],[Tyre radius]])</f>
        <v>281.85929821188461</v>
      </c>
      <c r="AA630">
        <f>Table5[[#This Row],[Wheel speed]]*Table5[[#This Row],[Final drive ratio ]]</f>
        <v>2254.8743856950769</v>
      </c>
      <c r="AB630" s="11">
        <f>(2*3.14*Table5[[#This Row],[Motor speed]]*Table5[[#This Row],[Motor torque]])/(60*1000)/Table5[[#This Row],[Overall efficiency of enery conversion ]]</f>
        <v>3.1420165348465208</v>
      </c>
      <c r="AC630">
        <v>430</v>
      </c>
      <c r="AD630" s="20">
        <f>Table5[[#This Row],[Total elapsed time]]-B629</f>
        <v>1</v>
      </c>
      <c r="AE630" s="20">
        <f>(Table5[[#This Row],[Motor power]]*1000)*Table5[[#This Row],[Acceleration delT 1 second ]]</f>
        <v>3142.0165348465207</v>
      </c>
      <c r="AF630" s="20">
        <f>Table5[[#This Row],[Etotal]]/3600</f>
        <v>0.8727823707907002</v>
      </c>
      <c r="AG630" s="21">
        <f>Table5[[#This Row],[Average energy consumption]]/96</f>
        <v>9.0914830290697943E-3</v>
      </c>
      <c r="AH630" s="20"/>
      <c r="AI630" s="20"/>
    </row>
    <row r="631" spans="2:35">
      <c r="B631" s="15">
        <v>628</v>
      </c>
      <c r="C631" s="8">
        <v>28.1</v>
      </c>
      <c r="D631" s="9">
        <v>-0.12</v>
      </c>
      <c r="E631">
        <v>1500</v>
      </c>
      <c r="F631">
        <v>80</v>
      </c>
      <c r="G631">
        <f t="shared" si="63"/>
        <v>1580</v>
      </c>
      <c r="H631">
        <v>9.81</v>
      </c>
      <c r="I631" s="10">
        <v>0</v>
      </c>
      <c r="J631" s="10">
        <v>0</v>
      </c>
      <c r="K631">
        <f t="shared" si="64"/>
        <v>-189.6</v>
      </c>
      <c r="L631">
        <v>1.4999999999999999E-2</v>
      </c>
      <c r="M631">
        <f t="shared" si="65"/>
        <v>365.20543359083308</v>
      </c>
      <c r="N631">
        <v>1.204</v>
      </c>
      <c r="O631">
        <v>1.52</v>
      </c>
      <c r="P631">
        <v>2.52</v>
      </c>
      <c r="Q631">
        <f t="shared" si="66"/>
        <v>7.8055555555555562</v>
      </c>
      <c r="R631">
        <f t="shared" si="67"/>
        <v>140.49092057777779</v>
      </c>
      <c r="S631">
        <f t="shared" si="68"/>
        <v>316.0963541686109</v>
      </c>
      <c r="T631" s="11">
        <f t="shared" si="69"/>
        <v>2.4673076533716576</v>
      </c>
      <c r="U631">
        <v>0.26834999999999998</v>
      </c>
      <c r="V631">
        <f>Table5[[#This Row],[Total force ]]*Table5[[#This Row],[Tyre radius]]</f>
        <v>84.824456641146725</v>
      </c>
      <c r="W631">
        <v>8</v>
      </c>
      <c r="X631">
        <v>0.92</v>
      </c>
      <c r="Y631">
        <f>Table5[[#This Row],[Wheel torque]]/Table5[[#This Row],[Final drive ratio ]]/Table5[[#This Row],[Overall efficiency of enery conversion ]]</f>
        <v>11.525062043634065</v>
      </c>
      <c r="Z631">
        <f>(Table5[[#This Row],[Vehicle speed in m/s]]*60)/(2*3.14*Table5[[#This Row],[Tyre radius]])</f>
        <v>277.90337823698098</v>
      </c>
      <c r="AA631">
        <f>Table5[[#This Row],[Wheel speed]]*Table5[[#This Row],[Final drive ratio ]]</f>
        <v>2223.2270258958479</v>
      </c>
      <c r="AB631" s="11">
        <f>(2*3.14*Table5[[#This Row],[Motor speed]]*Table5[[#This Row],[Motor torque]])/(60*1000)/Table5[[#This Row],[Overall efficiency of enery conversion ]]</f>
        <v>2.9150610271404265</v>
      </c>
      <c r="AC631">
        <v>430</v>
      </c>
      <c r="AD631" s="20">
        <f>Table5[[#This Row],[Total elapsed time]]-B630</f>
        <v>1</v>
      </c>
      <c r="AE631" s="20">
        <f>(Table5[[#This Row],[Motor power]]*1000)*Table5[[#This Row],[Acceleration delT 1 second ]]</f>
        <v>2915.0610271404266</v>
      </c>
      <c r="AF631" s="20">
        <f>Table5[[#This Row],[Etotal]]/3600</f>
        <v>0.80973917420567409</v>
      </c>
      <c r="AG631" s="21">
        <f>Table5[[#This Row],[Average energy consumption]]/96</f>
        <v>8.4347830646424385E-3</v>
      </c>
      <c r="AH631" s="20"/>
      <c r="AI631" s="20"/>
    </row>
    <row r="632" spans="2:35">
      <c r="B632" s="15">
        <v>629</v>
      </c>
      <c r="C632" s="8">
        <v>27.6</v>
      </c>
      <c r="D632" s="9">
        <v>-0.17</v>
      </c>
      <c r="E632">
        <v>1500</v>
      </c>
      <c r="F632">
        <v>80</v>
      </c>
      <c r="G632">
        <f t="shared" si="63"/>
        <v>1580</v>
      </c>
      <c r="H632">
        <v>9.81</v>
      </c>
      <c r="I632" s="10">
        <v>0</v>
      </c>
      <c r="J632" s="10">
        <v>0</v>
      </c>
      <c r="K632">
        <f t="shared" si="64"/>
        <v>-268.60000000000002</v>
      </c>
      <c r="L632">
        <v>1.4999999999999999E-2</v>
      </c>
      <c r="M632">
        <f t="shared" si="65"/>
        <v>365.20543359083308</v>
      </c>
      <c r="N632">
        <v>1.204</v>
      </c>
      <c r="O632">
        <v>1.52</v>
      </c>
      <c r="P632">
        <v>2.52</v>
      </c>
      <c r="Q632">
        <f t="shared" si="66"/>
        <v>7.666666666666667</v>
      </c>
      <c r="R632">
        <f t="shared" si="67"/>
        <v>135.53572480000003</v>
      </c>
      <c r="S632">
        <f t="shared" si="68"/>
        <v>232.14115839083308</v>
      </c>
      <c r="T632" s="11">
        <f t="shared" si="69"/>
        <v>1.7797488809963871</v>
      </c>
      <c r="U632">
        <v>0.26834999999999998</v>
      </c>
      <c r="V632">
        <f>Table5[[#This Row],[Total force ]]*Table5[[#This Row],[Tyre radius]]</f>
        <v>62.295079854180052</v>
      </c>
      <c r="W632">
        <v>8</v>
      </c>
      <c r="X632">
        <v>0.92</v>
      </c>
      <c r="Y632">
        <f>Table5[[#This Row],[Wheel torque]]/Table5[[#This Row],[Final drive ratio ]]/Table5[[#This Row],[Overall efficiency of enery conversion ]]</f>
        <v>8.4640054149701154</v>
      </c>
      <c r="Z632">
        <f>(Table5[[#This Row],[Vehicle speed in m/s]]*60)/(2*3.14*Table5[[#This Row],[Tyre radius]])</f>
        <v>272.95847826835143</v>
      </c>
      <c r="AA632">
        <f>Table5[[#This Row],[Wheel speed]]*Table5[[#This Row],[Final drive ratio ]]</f>
        <v>2183.6678261468114</v>
      </c>
      <c r="AB632" s="11">
        <f>(2*3.14*Table5[[#This Row],[Motor speed]]*Table5[[#This Row],[Motor torque]])/(60*1000)/Table5[[#This Row],[Overall efficiency of enery conversion ]]</f>
        <v>2.102727883974937</v>
      </c>
      <c r="AC632">
        <v>430</v>
      </c>
      <c r="AD632" s="20">
        <f>Table5[[#This Row],[Total elapsed time]]-B631</f>
        <v>1</v>
      </c>
      <c r="AE632" s="20">
        <f>(Table5[[#This Row],[Motor power]]*1000)*Table5[[#This Row],[Acceleration delT 1 second ]]</f>
        <v>2102.727883974937</v>
      </c>
      <c r="AF632" s="20">
        <f>Table5[[#This Row],[Etotal]]/3600</f>
        <v>0.58409107888192691</v>
      </c>
      <c r="AG632" s="21">
        <f>Table5[[#This Row],[Average energy consumption]]/96</f>
        <v>6.0842820716867389E-3</v>
      </c>
      <c r="AH632" s="20"/>
      <c r="AI632" s="20"/>
    </row>
    <row r="633" spans="2:35">
      <c r="B633" s="15">
        <v>630</v>
      </c>
      <c r="C633" s="8">
        <v>26.9</v>
      </c>
      <c r="D633" s="9">
        <v>-0.22</v>
      </c>
      <c r="E633">
        <v>1500</v>
      </c>
      <c r="F633">
        <v>80</v>
      </c>
      <c r="G633">
        <f t="shared" si="63"/>
        <v>1580</v>
      </c>
      <c r="H633">
        <v>9.81</v>
      </c>
      <c r="I633" s="10">
        <v>0</v>
      </c>
      <c r="J633" s="10">
        <v>0</v>
      </c>
      <c r="K633">
        <f t="shared" si="64"/>
        <v>-347.6</v>
      </c>
      <c r="L633">
        <v>1.4999999999999999E-2</v>
      </c>
      <c r="M633">
        <f t="shared" si="65"/>
        <v>365.20543359083308</v>
      </c>
      <c r="N633">
        <v>1.204</v>
      </c>
      <c r="O633">
        <v>1.52</v>
      </c>
      <c r="P633">
        <v>2.52</v>
      </c>
      <c r="Q633">
        <f t="shared" si="66"/>
        <v>7.4722222222222223</v>
      </c>
      <c r="R633">
        <f t="shared" si="67"/>
        <v>128.74790724444446</v>
      </c>
      <c r="S633">
        <f t="shared" si="68"/>
        <v>146.35334083527755</v>
      </c>
      <c r="T633" s="11">
        <f t="shared" si="69"/>
        <v>1.0935846856858238</v>
      </c>
      <c r="U633">
        <v>0.26834999999999998</v>
      </c>
      <c r="V633">
        <f>Table5[[#This Row],[Total force ]]*Table5[[#This Row],[Tyre radius]]</f>
        <v>39.273919013146724</v>
      </c>
      <c r="W633">
        <v>8</v>
      </c>
      <c r="X633">
        <v>0.92</v>
      </c>
      <c r="Y633">
        <f>Table5[[#This Row],[Wheel torque]]/Table5[[#This Row],[Final drive ratio ]]/Table5[[#This Row],[Overall efficiency of enery conversion ]]</f>
        <v>5.3361303006992831</v>
      </c>
      <c r="Z633">
        <f>(Table5[[#This Row],[Vehicle speed in m/s]]*60)/(2*3.14*Table5[[#This Row],[Tyre radius]])</f>
        <v>266.03561831227</v>
      </c>
      <c r="AA633">
        <f>Table5[[#This Row],[Wheel speed]]*Table5[[#This Row],[Final drive ratio ]]</f>
        <v>2128.28494649816</v>
      </c>
      <c r="AB633" s="11">
        <f>(2*3.14*Table5[[#This Row],[Motor speed]]*Table5[[#This Row],[Motor torque]])/(60*1000)/Table5[[#This Row],[Overall efficiency of enery conversion ]]</f>
        <v>1.2920423980220033</v>
      </c>
      <c r="AC633">
        <v>430</v>
      </c>
      <c r="AD633" s="20">
        <f>Table5[[#This Row],[Total elapsed time]]-B632</f>
        <v>1</v>
      </c>
      <c r="AE633" s="20">
        <f>(Table5[[#This Row],[Motor power]]*1000)*Table5[[#This Row],[Acceleration delT 1 second ]]</f>
        <v>1292.0423980220032</v>
      </c>
      <c r="AF633" s="20">
        <f>Table5[[#This Row],[Etotal]]/3600</f>
        <v>0.3589006661172231</v>
      </c>
      <c r="AG633" s="21">
        <f>Table5[[#This Row],[Average energy consumption]]/96</f>
        <v>3.7385486053877408E-3</v>
      </c>
      <c r="AH633" s="20"/>
      <c r="AI633" s="20"/>
    </row>
    <row r="634" spans="2:35">
      <c r="B634" s="15">
        <v>631</v>
      </c>
      <c r="C634" s="8">
        <v>26</v>
      </c>
      <c r="D634" s="9">
        <v>-0.32</v>
      </c>
      <c r="E634">
        <v>1500</v>
      </c>
      <c r="F634">
        <v>80</v>
      </c>
      <c r="G634">
        <f t="shared" si="63"/>
        <v>1580</v>
      </c>
      <c r="H634">
        <v>9.81</v>
      </c>
      <c r="I634" s="10">
        <v>0</v>
      </c>
      <c r="J634" s="10">
        <v>0</v>
      </c>
      <c r="K634">
        <f t="shared" si="64"/>
        <v>-505.6</v>
      </c>
      <c r="L634">
        <v>1.4999999999999999E-2</v>
      </c>
      <c r="M634">
        <f t="shared" si="65"/>
        <v>365.20543359083308</v>
      </c>
      <c r="N634">
        <v>1.204</v>
      </c>
      <c r="O634">
        <v>1.52</v>
      </c>
      <c r="P634">
        <v>2.52</v>
      </c>
      <c r="Q634">
        <f t="shared" si="66"/>
        <v>7.2222222222222223</v>
      </c>
      <c r="R634">
        <f t="shared" si="67"/>
        <v>120.27692444444443</v>
      </c>
      <c r="S634">
        <f t="shared" si="68"/>
        <v>-20.117641964722509</v>
      </c>
      <c r="T634" s="11">
        <f t="shared" si="69"/>
        <v>-0.14529408085632922</v>
      </c>
      <c r="U634">
        <v>0.26834999999999998</v>
      </c>
      <c r="V634">
        <f>Table5[[#This Row],[Total force ]]*Table5[[#This Row],[Tyre radius]]</f>
        <v>-5.3985692212332852</v>
      </c>
      <c r="W634">
        <v>8</v>
      </c>
      <c r="X634">
        <v>0.92</v>
      </c>
      <c r="Y634">
        <f>Table5[[#This Row],[Wheel torque]]/Table5[[#This Row],[Final drive ratio ]]/Table5[[#This Row],[Overall efficiency of enery conversion ]]</f>
        <v>-0.73350125288495716</v>
      </c>
      <c r="Z634">
        <f>(Table5[[#This Row],[Vehicle speed in m/s]]*60)/(2*3.14*Table5[[#This Row],[Tyre radius]])</f>
        <v>257.13479836873682</v>
      </c>
      <c r="AA634">
        <f>Table5[[#This Row],[Wheel speed]]*Table5[[#This Row],[Final drive ratio ]]</f>
        <v>2057.0783869498946</v>
      </c>
      <c r="AB634" s="11">
        <f>(2*3.14*Table5[[#This Row],[Motor speed]]*Table5[[#This Row],[Motor torque]])/(60*1000)/Table5[[#This Row],[Overall efficiency of enery conversion ]]</f>
        <v>-0.17166124864878216</v>
      </c>
      <c r="AC634">
        <v>430</v>
      </c>
      <c r="AD634" s="20">
        <f>Table5[[#This Row],[Total elapsed time]]-B633</f>
        <v>1</v>
      </c>
      <c r="AE634" s="20">
        <f>(Table5[[#This Row],[Motor power]]*1000)*Table5[[#This Row],[Acceleration delT 1 second ]]</f>
        <v>-171.66124864878216</v>
      </c>
      <c r="AF634" s="20">
        <f>Table5[[#This Row],[Etotal]]/3600</f>
        <v>-4.7683680180217271E-2</v>
      </c>
      <c r="AG634" s="21">
        <f>Table5[[#This Row],[Average energy consumption]]/96</f>
        <v>-4.9670500187726327E-4</v>
      </c>
      <c r="AH634" s="20"/>
      <c r="AI634" s="20"/>
    </row>
    <row r="635" spans="2:35">
      <c r="B635" s="15">
        <v>632</v>
      </c>
      <c r="C635" s="8">
        <v>24.6</v>
      </c>
      <c r="D635" s="9">
        <v>-0.44</v>
      </c>
      <c r="E635">
        <v>1500</v>
      </c>
      <c r="F635">
        <v>80</v>
      </c>
      <c r="G635">
        <f t="shared" si="63"/>
        <v>1580</v>
      </c>
      <c r="H635">
        <v>9.81</v>
      </c>
      <c r="I635" s="10">
        <v>0</v>
      </c>
      <c r="J635" s="10">
        <v>0</v>
      </c>
      <c r="K635">
        <f t="shared" si="64"/>
        <v>-695.2</v>
      </c>
      <c r="L635">
        <v>1.4999999999999999E-2</v>
      </c>
      <c r="M635">
        <f t="shared" si="65"/>
        <v>365.20543359083308</v>
      </c>
      <c r="N635">
        <v>1.204</v>
      </c>
      <c r="O635">
        <v>1.52</v>
      </c>
      <c r="P635">
        <v>2.52</v>
      </c>
      <c r="Q635">
        <f t="shared" si="66"/>
        <v>6.8333333333333339</v>
      </c>
      <c r="R635">
        <f t="shared" si="67"/>
        <v>107.67275680000002</v>
      </c>
      <c r="S635">
        <f t="shared" si="68"/>
        <v>-222.32180960916696</v>
      </c>
      <c r="T635" s="11">
        <f t="shared" si="69"/>
        <v>-1.5191990323293079</v>
      </c>
      <c r="U635">
        <v>0.26834999999999998</v>
      </c>
      <c r="V635">
        <f>Table5[[#This Row],[Total force ]]*Table5[[#This Row],[Tyre radius]]</f>
        <v>-59.660057608619951</v>
      </c>
      <c r="W635">
        <v>8</v>
      </c>
      <c r="X635">
        <v>0.92</v>
      </c>
      <c r="Y635">
        <f>Table5[[#This Row],[Wheel torque]]/Table5[[#This Row],[Final drive ratio ]]/Table5[[#This Row],[Overall efficiency of enery conversion ]]</f>
        <v>-8.105986088127711</v>
      </c>
      <c r="Z635">
        <f>(Table5[[#This Row],[Vehicle speed in m/s]]*60)/(2*3.14*Table5[[#This Row],[Tyre radius]])</f>
        <v>243.28907845657412</v>
      </c>
      <c r="AA635">
        <f>Table5[[#This Row],[Wheel speed]]*Table5[[#This Row],[Final drive ratio ]]</f>
        <v>1946.3126276525929</v>
      </c>
      <c r="AB635" s="11">
        <f>(2*3.14*Table5[[#This Row],[Motor speed]]*Table5[[#This Row],[Motor torque]])/(60*1000)/Table5[[#This Row],[Overall efficiency of enery conversion ]]</f>
        <v>-1.7948948869675185</v>
      </c>
      <c r="AC635">
        <v>430</v>
      </c>
      <c r="AD635" s="20">
        <f>Table5[[#This Row],[Total elapsed time]]-B634</f>
        <v>1</v>
      </c>
      <c r="AE635" s="20">
        <f>(Table5[[#This Row],[Motor power]]*1000)*Table5[[#This Row],[Acceleration delT 1 second ]]</f>
        <v>-1794.8948869675185</v>
      </c>
      <c r="AF635" s="20">
        <f>Table5[[#This Row],[Etotal]]/3600</f>
        <v>-0.49858191304653293</v>
      </c>
      <c r="AG635" s="21">
        <f>Table5[[#This Row],[Average energy consumption]]/96</f>
        <v>-5.193561594234718E-3</v>
      </c>
      <c r="AH635" s="20"/>
      <c r="AI635" s="20"/>
    </row>
    <row r="636" spans="2:35">
      <c r="B636" s="15">
        <v>633</v>
      </c>
      <c r="C636" s="8">
        <v>22.8</v>
      </c>
      <c r="D636" s="9">
        <v>-0.5</v>
      </c>
      <c r="E636">
        <v>1500</v>
      </c>
      <c r="F636">
        <v>80</v>
      </c>
      <c r="G636">
        <f t="shared" si="63"/>
        <v>1580</v>
      </c>
      <c r="H636">
        <v>9.81</v>
      </c>
      <c r="I636" s="10">
        <v>0</v>
      </c>
      <c r="J636" s="10">
        <v>0</v>
      </c>
      <c r="K636">
        <f t="shared" si="64"/>
        <v>-790</v>
      </c>
      <c r="L636">
        <v>1.4999999999999999E-2</v>
      </c>
      <c r="M636">
        <f t="shared" si="65"/>
        <v>365.20543359083308</v>
      </c>
      <c r="N636">
        <v>1.204</v>
      </c>
      <c r="O636">
        <v>1.52</v>
      </c>
      <c r="P636">
        <v>2.52</v>
      </c>
      <c r="Q636">
        <f t="shared" si="66"/>
        <v>6.3333333333333339</v>
      </c>
      <c r="R636">
        <f t="shared" si="67"/>
        <v>92.492243200000004</v>
      </c>
      <c r="S636">
        <f t="shared" si="68"/>
        <v>-332.3023232091669</v>
      </c>
      <c r="T636" s="11">
        <f t="shared" si="69"/>
        <v>-2.1045813803247237</v>
      </c>
      <c r="U636">
        <v>0.26834999999999998</v>
      </c>
      <c r="V636">
        <f>Table5[[#This Row],[Total force ]]*Table5[[#This Row],[Tyre radius]]</f>
        <v>-89.173328433179933</v>
      </c>
      <c r="W636">
        <v>8</v>
      </c>
      <c r="X636">
        <v>0.92</v>
      </c>
      <c r="Y636">
        <f>Table5[[#This Row],[Wheel torque]]/Table5[[#This Row],[Final drive ratio ]]/Table5[[#This Row],[Overall efficiency of enery conversion ]]</f>
        <v>-12.115941363203795</v>
      </c>
      <c r="Z636">
        <f>(Table5[[#This Row],[Vehicle speed in m/s]]*60)/(2*3.14*Table5[[#This Row],[Tyre radius]])</f>
        <v>225.48743856950773</v>
      </c>
      <c r="AA636">
        <f>Table5[[#This Row],[Wheel speed]]*Table5[[#This Row],[Final drive ratio ]]</f>
        <v>1803.8995085560618</v>
      </c>
      <c r="AB636" s="11">
        <f>(2*3.14*Table5[[#This Row],[Motor speed]]*Table5[[#This Row],[Motor torque]])/(60*1000)/Table5[[#This Row],[Overall efficiency of enery conversion ]]</f>
        <v>-2.486509192255109</v>
      </c>
      <c r="AC636">
        <v>430</v>
      </c>
      <c r="AD636" s="20">
        <f>Table5[[#This Row],[Total elapsed time]]-B635</f>
        <v>1</v>
      </c>
      <c r="AE636" s="20">
        <f>(Table5[[#This Row],[Motor power]]*1000)*Table5[[#This Row],[Acceleration delT 1 second ]]</f>
        <v>-2486.5091922551092</v>
      </c>
      <c r="AF636" s="20">
        <f>Table5[[#This Row],[Etotal]]/3600</f>
        <v>-0.69069699784864147</v>
      </c>
      <c r="AG636" s="21">
        <f>Table5[[#This Row],[Average energy consumption]]/96</f>
        <v>-7.1947603942566817E-3</v>
      </c>
      <c r="AH636" s="20"/>
      <c r="AI636" s="20"/>
    </row>
    <row r="637" spans="2:35">
      <c r="B637" s="15">
        <v>634</v>
      </c>
      <c r="C637" s="8">
        <v>21</v>
      </c>
      <c r="D637" s="9">
        <v>-0.46</v>
      </c>
      <c r="E637">
        <v>1500</v>
      </c>
      <c r="F637">
        <v>80</v>
      </c>
      <c r="G637">
        <f t="shared" si="63"/>
        <v>1580</v>
      </c>
      <c r="H637">
        <v>9.81</v>
      </c>
      <c r="I637" s="10">
        <v>0</v>
      </c>
      <c r="J637" s="10">
        <v>0</v>
      </c>
      <c r="K637">
        <f t="shared" si="64"/>
        <v>-726.80000000000007</v>
      </c>
      <c r="L637">
        <v>1.4999999999999999E-2</v>
      </c>
      <c r="M637">
        <f t="shared" si="65"/>
        <v>365.20543359083308</v>
      </c>
      <c r="N637">
        <v>1.204</v>
      </c>
      <c r="O637">
        <v>1.52</v>
      </c>
      <c r="P637">
        <v>2.52</v>
      </c>
      <c r="Q637">
        <f t="shared" si="66"/>
        <v>5.8333333333333339</v>
      </c>
      <c r="R637">
        <f t="shared" si="67"/>
        <v>78.464680000000016</v>
      </c>
      <c r="S637">
        <f t="shared" si="68"/>
        <v>-283.12988640916694</v>
      </c>
      <c r="T637" s="11">
        <f t="shared" si="69"/>
        <v>-1.651591004053474</v>
      </c>
      <c r="U637">
        <v>0.26834999999999998</v>
      </c>
      <c r="V637">
        <f>Table5[[#This Row],[Total force ]]*Table5[[#This Row],[Tyre radius]]</f>
        <v>-75.977905017899943</v>
      </c>
      <c r="W637">
        <v>8</v>
      </c>
      <c r="X637">
        <v>0.92</v>
      </c>
      <c r="Y637">
        <f>Table5[[#This Row],[Wheel torque]]/Table5[[#This Row],[Final drive ratio ]]/Table5[[#This Row],[Overall efficiency of enery conversion ]]</f>
        <v>-10.323084920910318</v>
      </c>
      <c r="Z637">
        <f>(Table5[[#This Row],[Vehicle speed in m/s]]*60)/(2*3.14*Table5[[#This Row],[Tyre radius]])</f>
        <v>207.68579868244132</v>
      </c>
      <c r="AA637">
        <f>Table5[[#This Row],[Wheel speed]]*Table5[[#This Row],[Final drive ratio ]]</f>
        <v>1661.4863894595305</v>
      </c>
      <c r="AB637" s="11">
        <f>(2*3.14*Table5[[#This Row],[Motor speed]]*Table5[[#This Row],[Motor torque]])/(60*1000)/Table5[[#This Row],[Overall efficiency of enery conversion ]]</f>
        <v>-1.9513126229365241</v>
      </c>
      <c r="AC637">
        <v>430</v>
      </c>
      <c r="AD637" s="20">
        <f>Table5[[#This Row],[Total elapsed time]]-B636</f>
        <v>1</v>
      </c>
      <c r="AE637" s="20">
        <f>(Table5[[#This Row],[Motor power]]*1000)*Table5[[#This Row],[Acceleration delT 1 second ]]</f>
        <v>-1951.3126229365241</v>
      </c>
      <c r="AF637" s="20">
        <f>Table5[[#This Row],[Etotal]]/3600</f>
        <v>-0.54203128414903445</v>
      </c>
      <c r="AG637" s="21">
        <f>Table5[[#This Row],[Average energy consumption]]/96</f>
        <v>-5.6461592098857758E-3</v>
      </c>
      <c r="AH637" s="20"/>
      <c r="AI637" s="20"/>
    </row>
    <row r="638" spans="2:35">
      <c r="B638" s="15">
        <v>635</v>
      </c>
      <c r="C638" s="8">
        <v>19.5</v>
      </c>
      <c r="D638" s="9">
        <v>-0.33</v>
      </c>
      <c r="E638">
        <v>1500</v>
      </c>
      <c r="F638">
        <v>80</v>
      </c>
      <c r="G638">
        <f t="shared" si="63"/>
        <v>1580</v>
      </c>
      <c r="H638">
        <v>9.81</v>
      </c>
      <c r="I638" s="10">
        <v>0</v>
      </c>
      <c r="J638" s="10">
        <v>0</v>
      </c>
      <c r="K638">
        <f t="shared" si="64"/>
        <v>-521.4</v>
      </c>
      <c r="L638">
        <v>1.4999999999999999E-2</v>
      </c>
      <c r="M638">
        <f t="shared" si="65"/>
        <v>365.20543359083308</v>
      </c>
      <c r="N638">
        <v>1.204</v>
      </c>
      <c r="O638">
        <v>1.52</v>
      </c>
      <c r="P638">
        <v>2.52</v>
      </c>
      <c r="Q638">
        <f t="shared" si="66"/>
        <v>5.416666666666667</v>
      </c>
      <c r="R638">
        <f t="shared" si="67"/>
        <v>67.655770000000004</v>
      </c>
      <c r="S638">
        <f t="shared" si="68"/>
        <v>-88.538796409166878</v>
      </c>
      <c r="T638" s="11">
        <f t="shared" si="69"/>
        <v>-0.47958514721632062</v>
      </c>
      <c r="U638">
        <v>0.26834999999999998</v>
      </c>
      <c r="V638">
        <f>Table5[[#This Row],[Total force ]]*Table5[[#This Row],[Tyre radius]]</f>
        <v>-23.75938601639993</v>
      </c>
      <c r="W638">
        <v>8</v>
      </c>
      <c r="X638">
        <v>0.92</v>
      </c>
      <c r="Y638">
        <f>Table5[[#This Row],[Wheel torque]]/Table5[[#This Row],[Final drive ratio ]]/Table5[[#This Row],[Overall efficiency of enery conversion ]]</f>
        <v>-3.2281774478804253</v>
      </c>
      <c r="Z638">
        <f>(Table5[[#This Row],[Vehicle speed in m/s]]*60)/(2*3.14*Table5[[#This Row],[Tyre radius]])</f>
        <v>192.85109877655262</v>
      </c>
      <c r="AA638">
        <f>Table5[[#This Row],[Wheel speed]]*Table5[[#This Row],[Final drive ratio ]]</f>
        <v>1542.8087902124209</v>
      </c>
      <c r="AB638" s="11">
        <f>(2*3.14*Table5[[#This Row],[Motor speed]]*Table5[[#This Row],[Motor torque]])/(60*1000)/Table5[[#This Row],[Overall efficiency of enery conversion ]]</f>
        <v>-0.56661761249565279</v>
      </c>
      <c r="AC638">
        <v>430</v>
      </c>
      <c r="AD638" s="20">
        <f>Table5[[#This Row],[Total elapsed time]]-B637</f>
        <v>1</v>
      </c>
      <c r="AE638" s="20">
        <f>(Table5[[#This Row],[Motor power]]*1000)*Table5[[#This Row],[Acceleration delT 1 second ]]</f>
        <v>-566.61761249565279</v>
      </c>
      <c r="AF638" s="20">
        <f>Table5[[#This Row],[Etotal]]/3600</f>
        <v>-0.15739378124879244</v>
      </c>
      <c r="AG638" s="21">
        <f>Table5[[#This Row],[Average energy consumption]]/96</f>
        <v>-1.6395185546749212E-3</v>
      </c>
      <c r="AH638" s="20"/>
      <c r="AI638" s="20"/>
    </row>
    <row r="639" spans="2:35">
      <c r="B639" s="15">
        <v>636</v>
      </c>
      <c r="C639" s="8">
        <v>18.600000000000001</v>
      </c>
      <c r="D639" s="9">
        <v>-0.15</v>
      </c>
      <c r="E639">
        <v>1500</v>
      </c>
      <c r="F639">
        <v>80</v>
      </c>
      <c r="G639">
        <f t="shared" si="63"/>
        <v>1580</v>
      </c>
      <c r="H639">
        <v>9.81</v>
      </c>
      <c r="I639" s="10">
        <v>0</v>
      </c>
      <c r="J639" s="10">
        <v>0</v>
      </c>
      <c r="K639">
        <f t="shared" si="64"/>
        <v>-237</v>
      </c>
      <c r="L639">
        <v>1.4999999999999999E-2</v>
      </c>
      <c r="M639">
        <f t="shared" si="65"/>
        <v>365.20543359083308</v>
      </c>
      <c r="N639">
        <v>1.204</v>
      </c>
      <c r="O639">
        <v>1.52</v>
      </c>
      <c r="P639">
        <v>2.52</v>
      </c>
      <c r="Q639">
        <f t="shared" si="66"/>
        <v>5.166666666666667</v>
      </c>
      <c r="R639">
        <f t="shared" si="67"/>
        <v>61.554740800000005</v>
      </c>
      <c r="S639">
        <f t="shared" si="68"/>
        <v>189.76017439083307</v>
      </c>
      <c r="T639" s="11">
        <f t="shared" si="69"/>
        <v>0.98042756768597084</v>
      </c>
      <c r="U639">
        <v>0.26834999999999998</v>
      </c>
      <c r="V639">
        <f>Table5[[#This Row],[Total force ]]*Table5[[#This Row],[Tyre radius]]</f>
        <v>50.922142797780047</v>
      </c>
      <c r="W639">
        <v>8</v>
      </c>
      <c r="X639">
        <v>0.92</v>
      </c>
      <c r="Y639">
        <f>Table5[[#This Row],[Wheel torque]]/Table5[[#This Row],[Final drive ratio ]]/Table5[[#This Row],[Overall efficiency of enery conversion ]]</f>
        <v>6.9187694018722885</v>
      </c>
      <c r="Z639">
        <f>(Table5[[#This Row],[Vehicle speed in m/s]]*60)/(2*3.14*Table5[[#This Row],[Tyre radius]])</f>
        <v>183.95027883301944</v>
      </c>
      <c r="AA639">
        <f>Table5[[#This Row],[Wheel speed]]*Table5[[#This Row],[Final drive ratio ]]</f>
        <v>1471.6022306641555</v>
      </c>
      <c r="AB639" s="11">
        <f>(2*3.14*Table5[[#This Row],[Motor speed]]*Table5[[#This Row],[Motor torque]])/(60*1000)/Table5[[#This Row],[Overall efficiency of enery conversion ]]</f>
        <v>1.1583501508577159</v>
      </c>
      <c r="AC639">
        <v>430</v>
      </c>
      <c r="AD639" s="20">
        <f>Table5[[#This Row],[Total elapsed time]]-B638</f>
        <v>1</v>
      </c>
      <c r="AE639" s="20">
        <f>(Table5[[#This Row],[Motor power]]*1000)*Table5[[#This Row],[Acceleration delT 1 second ]]</f>
        <v>1158.3501508577158</v>
      </c>
      <c r="AF639" s="20">
        <f>Table5[[#This Row],[Etotal]]/3600</f>
        <v>0.32176393079380994</v>
      </c>
      <c r="AG639" s="21">
        <f>Table5[[#This Row],[Average energy consumption]]/96</f>
        <v>3.35170761243552E-3</v>
      </c>
      <c r="AH639" s="20"/>
      <c r="AI639" s="20"/>
    </row>
    <row r="640" spans="2:35">
      <c r="B640" s="15">
        <v>637</v>
      </c>
      <c r="C640" s="8">
        <v>18.399999999999999</v>
      </c>
      <c r="D640" s="9">
        <v>0.06</v>
      </c>
      <c r="E640">
        <v>1500</v>
      </c>
      <c r="F640">
        <v>80</v>
      </c>
      <c r="G640">
        <f t="shared" si="63"/>
        <v>1580</v>
      </c>
      <c r="H640">
        <v>9.81</v>
      </c>
      <c r="I640" s="10">
        <v>0</v>
      </c>
      <c r="J640" s="10">
        <v>0</v>
      </c>
      <c r="K640">
        <f t="shared" si="64"/>
        <v>94.8</v>
      </c>
      <c r="L640">
        <v>1.4999999999999999E-2</v>
      </c>
      <c r="M640">
        <f t="shared" si="65"/>
        <v>365.20543359083308</v>
      </c>
      <c r="N640">
        <v>1.204</v>
      </c>
      <c r="O640">
        <v>1.52</v>
      </c>
      <c r="P640">
        <v>2.52</v>
      </c>
      <c r="Q640">
        <f t="shared" si="66"/>
        <v>5.1111111111111107</v>
      </c>
      <c r="R640">
        <f t="shared" si="67"/>
        <v>60.238099911111107</v>
      </c>
      <c r="S640">
        <f t="shared" si="68"/>
        <v>520.24353350194417</v>
      </c>
      <c r="T640" s="11">
        <f t="shared" si="69"/>
        <v>2.6590225045654918</v>
      </c>
      <c r="U640">
        <v>0.26834999999999998</v>
      </c>
      <c r="V640">
        <f>Table5[[#This Row],[Total force ]]*Table5[[#This Row],[Tyre radius]]</f>
        <v>139.60735221524672</v>
      </c>
      <c r="W640">
        <v>8</v>
      </c>
      <c r="X640">
        <v>0.92</v>
      </c>
      <c r="Y640">
        <f>Table5[[#This Row],[Wheel torque]]/Table5[[#This Row],[Final drive ratio ]]/Table5[[#This Row],[Overall efficiency of enery conversion ]]</f>
        <v>18.968390246636783</v>
      </c>
      <c r="Z640">
        <f>(Table5[[#This Row],[Vehicle speed in m/s]]*60)/(2*3.14*Table5[[#This Row],[Tyre radius]])</f>
        <v>181.97231884556757</v>
      </c>
      <c r="AA640">
        <f>Table5[[#This Row],[Wheel speed]]*Table5[[#This Row],[Final drive ratio ]]</f>
        <v>1455.7785507645406</v>
      </c>
      <c r="AB640" s="11">
        <f>(2*3.14*Table5[[#This Row],[Motor speed]]*Table5[[#This Row],[Motor torque]])/(60*1000)/Table5[[#This Row],[Overall efficiency of enery conversion ]]</f>
        <v>3.1415672312919329</v>
      </c>
      <c r="AC640">
        <v>430</v>
      </c>
      <c r="AD640" s="20">
        <f>Table5[[#This Row],[Total elapsed time]]-B639</f>
        <v>1</v>
      </c>
      <c r="AE640" s="20">
        <f>(Table5[[#This Row],[Motor power]]*1000)*Table5[[#This Row],[Acceleration delT 1 second ]]</f>
        <v>3141.5672312919328</v>
      </c>
      <c r="AF640" s="20">
        <f>Table5[[#This Row],[Etotal]]/3600</f>
        <v>0.87265756424775909</v>
      </c>
      <c r="AG640" s="21">
        <f>Table5[[#This Row],[Average energy consumption]]/96</f>
        <v>9.0901829609141577E-3</v>
      </c>
      <c r="AH640" s="20"/>
      <c r="AI640" s="20"/>
    </row>
    <row r="641" spans="2:35">
      <c r="B641" s="15">
        <v>638</v>
      </c>
      <c r="C641" s="8">
        <v>19</v>
      </c>
      <c r="D641" s="9">
        <v>0.24</v>
      </c>
      <c r="E641">
        <v>1500</v>
      </c>
      <c r="F641">
        <v>80</v>
      </c>
      <c r="G641">
        <f t="shared" si="63"/>
        <v>1580</v>
      </c>
      <c r="H641">
        <v>9.81</v>
      </c>
      <c r="I641" s="10">
        <v>0</v>
      </c>
      <c r="J641" s="10">
        <v>0</v>
      </c>
      <c r="K641">
        <f t="shared" si="64"/>
        <v>379.2</v>
      </c>
      <c r="L641">
        <v>1.4999999999999999E-2</v>
      </c>
      <c r="M641">
        <f t="shared" si="65"/>
        <v>365.20543359083308</v>
      </c>
      <c r="N641">
        <v>1.204</v>
      </c>
      <c r="O641">
        <v>1.52</v>
      </c>
      <c r="P641">
        <v>2.52</v>
      </c>
      <c r="Q641">
        <f t="shared" si="66"/>
        <v>5.2777777777777777</v>
      </c>
      <c r="R641">
        <f t="shared" si="67"/>
        <v>64.230724444444448</v>
      </c>
      <c r="S641">
        <f t="shared" si="68"/>
        <v>808.6361580352775</v>
      </c>
      <c r="T641" s="11">
        <f t="shared" si="69"/>
        <v>4.2678019451861866</v>
      </c>
      <c r="U641">
        <v>0.26834999999999998</v>
      </c>
      <c r="V641">
        <f>Table5[[#This Row],[Total force ]]*Table5[[#This Row],[Tyre radius]]</f>
        <v>216.9975130087667</v>
      </c>
      <c r="W641">
        <v>8</v>
      </c>
      <c r="X641">
        <v>0.92</v>
      </c>
      <c r="Y641">
        <f>Table5[[#This Row],[Wheel torque]]/Table5[[#This Row],[Final drive ratio ]]/Table5[[#This Row],[Overall efficiency of enery conversion ]]</f>
        <v>29.483357745756344</v>
      </c>
      <c r="Z641">
        <f>(Table5[[#This Row],[Vehicle speed in m/s]]*60)/(2*3.14*Table5[[#This Row],[Tyre radius]])</f>
        <v>187.90619880792309</v>
      </c>
      <c r="AA641">
        <f>Table5[[#This Row],[Wheel speed]]*Table5[[#This Row],[Final drive ratio ]]</f>
        <v>1503.2495904633847</v>
      </c>
      <c r="AB641" s="11">
        <f>(2*3.14*Table5[[#This Row],[Motor speed]]*Table5[[#This Row],[Motor torque]])/(60*1000)/Table5[[#This Row],[Overall efficiency of enery conversion ]]</f>
        <v>5.0422990845772535</v>
      </c>
      <c r="AC641">
        <v>430</v>
      </c>
      <c r="AD641" s="20">
        <f>Table5[[#This Row],[Total elapsed time]]-B640</f>
        <v>1</v>
      </c>
      <c r="AE641" s="20">
        <f>(Table5[[#This Row],[Motor power]]*1000)*Table5[[#This Row],[Acceleration delT 1 second ]]</f>
        <v>5042.2990845772538</v>
      </c>
      <c r="AF641" s="20">
        <f>Table5[[#This Row],[Etotal]]/3600</f>
        <v>1.4006386346047928</v>
      </c>
      <c r="AG641" s="21">
        <f>Table5[[#This Row],[Average energy consumption]]/96</f>
        <v>1.4589985777133259E-2</v>
      </c>
      <c r="AH641" s="20"/>
      <c r="AI641" s="20"/>
    </row>
    <row r="642" spans="2:35">
      <c r="B642" s="15">
        <v>639</v>
      </c>
      <c r="C642" s="8">
        <v>20.100000000000001</v>
      </c>
      <c r="D642" s="9">
        <v>0.35</v>
      </c>
      <c r="E642">
        <v>1500</v>
      </c>
      <c r="F642">
        <v>80</v>
      </c>
      <c r="G642">
        <f t="shared" si="63"/>
        <v>1580</v>
      </c>
      <c r="H642">
        <v>9.81</v>
      </c>
      <c r="I642" s="10">
        <v>0</v>
      </c>
      <c r="J642" s="10">
        <v>0</v>
      </c>
      <c r="K642">
        <f t="shared" si="64"/>
        <v>553</v>
      </c>
      <c r="L642">
        <v>1.4999999999999999E-2</v>
      </c>
      <c r="M642">
        <f t="shared" si="65"/>
        <v>365.20543359083308</v>
      </c>
      <c r="N642">
        <v>1.204</v>
      </c>
      <c r="O642">
        <v>1.52</v>
      </c>
      <c r="P642">
        <v>2.52</v>
      </c>
      <c r="Q642">
        <f t="shared" si="66"/>
        <v>5.5833333333333339</v>
      </c>
      <c r="R642">
        <f t="shared" si="67"/>
        <v>71.883254800000017</v>
      </c>
      <c r="S642">
        <f t="shared" si="68"/>
        <v>990.08868839083311</v>
      </c>
      <c r="T642" s="11">
        <f t="shared" si="69"/>
        <v>5.5279951768488189</v>
      </c>
      <c r="U642">
        <v>0.26834999999999998</v>
      </c>
      <c r="V642">
        <f>Table5[[#This Row],[Total force ]]*Table5[[#This Row],[Tyre radius]]</f>
        <v>265.69029952968003</v>
      </c>
      <c r="W642">
        <v>8</v>
      </c>
      <c r="X642">
        <v>0.92</v>
      </c>
      <c r="Y642">
        <f>Table5[[#This Row],[Wheel torque]]/Table5[[#This Row],[Final drive ratio ]]/Table5[[#This Row],[Overall efficiency of enery conversion ]]</f>
        <v>36.099225479576091</v>
      </c>
      <c r="Z642">
        <f>(Table5[[#This Row],[Vehicle speed in m/s]]*60)/(2*3.14*Table5[[#This Row],[Tyre radius]])</f>
        <v>198.78497873890814</v>
      </c>
      <c r="AA642">
        <f>Table5[[#This Row],[Wheel speed]]*Table5[[#This Row],[Final drive ratio ]]</f>
        <v>1590.2798299112651</v>
      </c>
      <c r="AB642" s="11">
        <f>(2*3.14*Table5[[#This Row],[Motor speed]]*Table5[[#This Row],[Motor torque]])/(60*1000)/Table5[[#This Row],[Overall efficiency of enery conversion ]]</f>
        <v>6.5311852278459579</v>
      </c>
      <c r="AC642">
        <v>430</v>
      </c>
      <c r="AD642" s="20">
        <f>Table5[[#This Row],[Total elapsed time]]-B641</f>
        <v>1</v>
      </c>
      <c r="AE642" s="20">
        <f>(Table5[[#This Row],[Motor power]]*1000)*Table5[[#This Row],[Acceleration delT 1 second ]]</f>
        <v>6531.1852278459583</v>
      </c>
      <c r="AF642" s="20">
        <f>Table5[[#This Row],[Etotal]]/3600</f>
        <v>1.8142181188460995</v>
      </c>
      <c r="AG642" s="21">
        <f>Table5[[#This Row],[Average energy consumption]]/96</f>
        <v>1.889810540464687E-2</v>
      </c>
      <c r="AH642" s="20"/>
      <c r="AI642" s="20"/>
    </row>
    <row r="643" spans="2:35">
      <c r="B643" s="15">
        <v>640</v>
      </c>
      <c r="C643" s="8">
        <v>21.5</v>
      </c>
      <c r="D643" s="9">
        <v>0.42</v>
      </c>
      <c r="E643">
        <v>1500</v>
      </c>
      <c r="F643">
        <v>80</v>
      </c>
      <c r="G643">
        <f t="shared" si="63"/>
        <v>1580</v>
      </c>
      <c r="H643">
        <v>9.81</v>
      </c>
      <c r="I643" s="10">
        <v>0</v>
      </c>
      <c r="J643" s="10">
        <v>0</v>
      </c>
      <c r="K643">
        <f t="shared" si="64"/>
        <v>663.6</v>
      </c>
      <c r="L643">
        <v>1.4999999999999999E-2</v>
      </c>
      <c r="M643">
        <f t="shared" si="65"/>
        <v>365.20543359083308</v>
      </c>
      <c r="N643">
        <v>1.204</v>
      </c>
      <c r="O643">
        <v>1.52</v>
      </c>
      <c r="P643">
        <v>2.52</v>
      </c>
      <c r="Q643">
        <f t="shared" si="66"/>
        <v>5.9722222222222223</v>
      </c>
      <c r="R643">
        <f t="shared" si="67"/>
        <v>82.245574444444443</v>
      </c>
      <c r="S643">
        <f t="shared" si="68"/>
        <v>1111.0510080352776</v>
      </c>
      <c r="T643" s="11">
        <f t="shared" si="69"/>
        <v>6.6354435202106865</v>
      </c>
      <c r="U643">
        <v>0.26834999999999998</v>
      </c>
      <c r="V643">
        <f>Table5[[#This Row],[Total force ]]*Table5[[#This Row],[Tyre radius]]</f>
        <v>298.15053800626674</v>
      </c>
      <c r="W643">
        <v>8</v>
      </c>
      <c r="X643">
        <v>0.92</v>
      </c>
      <c r="Y643">
        <f>Table5[[#This Row],[Wheel torque]]/Table5[[#This Row],[Final drive ratio ]]/Table5[[#This Row],[Overall efficiency of enery conversion ]]</f>
        <v>40.509583968242765</v>
      </c>
      <c r="Z643">
        <f>(Table5[[#This Row],[Vehicle speed in m/s]]*60)/(2*3.14*Table5[[#This Row],[Tyre radius]])</f>
        <v>212.63069865107084</v>
      </c>
      <c r="AA643">
        <f>Table5[[#This Row],[Wheel speed]]*Table5[[#This Row],[Final drive ratio ]]</f>
        <v>1701.0455892085668</v>
      </c>
      <c r="AB643" s="11">
        <f>(2*3.14*Table5[[#This Row],[Motor speed]]*Table5[[#This Row],[Motor torque]])/(60*1000)/Table5[[#This Row],[Overall efficiency of enery conversion ]]</f>
        <v>7.8396071836137589</v>
      </c>
      <c r="AC643">
        <v>430</v>
      </c>
      <c r="AD643" s="20">
        <f>Table5[[#This Row],[Total elapsed time]]-B642</f>
        <v>1</v>
      </c>
      <c r="AE643" s="20">
        <f>(Table5[[#This Row],[Motor power]]*1000)*Table5[[#This Row],[Acceleration delT 1 second ]]</f>
        <v>7839.6071836137589</v>
      </c>
      <c r="AF643" s="20">
        <f>Table5[[#This Row],[Etotal]]/3600</f>
        <v>2.1776686621149328</v>
      </c>
      <c r="AG643" s="21">
        <f>Table5[[#This Row],[Average energy consumption]]/96</f>
        <v>2.2684048563697216E-2</v>
      </c>
      <c r="AH643" s="20"/>
      <c r="AI643" s="20"/>
    </row>
    <row r="644" spans="2:35">
      <c r="B644" s="15">
        <v>641</v>
      </c>
      <c r="C644" s="8">
        <v>23.1</v>
      </c>
      <c r="D644" s="9">
        <v>0.47</v>
      </c>
      <c r="E644">
        <v>1500</v>
      </c>
      <c r="F644">
        <v>80</v>
      </c>
      <c r="G644">
        <f t="shared" ref="G644:G707" si="70">E644+F644</f>
        <v>1580</v>
      </c>
      <c r="H644">
        <v>9.81</v>
      </c>
      <c r="I644" s="10">
        <v>0</v>
      </c>
      <c r="J644" s="10">
        <v>0</v>
      </c>
      <c r="K644">
        <f t="shared" ref="K644:K707" si="71">G644*D644</f>
        <v>742.59999999999991</v>
      </c>
      <c r="L644">
        <v>1.4999999999999999E-2</v>
      </c>
      <c r="M644">
        <f t="shared" ref="M644:M707" si="72">G644*H644*L644*ACOS(I644)</f>
        <v>365.20543359083308</v>
      </c>
      <c r="N644">
        <v>1.204</v>
      </c>
      <c r="O644">
        <v>1.52</v>
      </c>
      <c r="P644">
        <v>2.52</v>
      </c>
      <c r="Q644">
        <f t="shared" ref="Q644:Q707" si="73">C644*(5/18)</f>
        <v>6.416666666666667</v>
      </c>
      <c r="R644">
        <f t="shared" ref="R644:R707" si="74">(Q644*P644*O644*N644*Q644)/2</f>
        <v>94.942262800000009</v>
      </c>
      <c r="S644">
        <f t="shared" ref="S644:S707" si="75">R644+M644+K644+J644</f>
        <v>1202.747696390833</v>
      </c>
      <c r="T644" s="11">
        <f t="shared" ref="T644:T707" si="76">(S644*Q644)/1000</f>
        <v>7.7176310518411784</v>
      </c>
      <c r="U644">
        <v>0.26834999999999998</v>
      </c>
      <c r="V644">
        <f>Table5[[#This Row],[Total force ]]*Table5[[#This Row],[Tyre radius]]</f>
        <v>322.75734432647999</v>
      </c>
      <c r="W644">
        <v>8</v>
      </c>
      <c r="X644">
        <v>0.92</v>
      </c>
      <c r="Y644">
        <f>Table5[[#This Row],[Wheel torque]]/Table5[[#This Row],[Final drive ratio ]]/Table5[[#This Row],[Overall efficiency of enery conversion ]]</f>
        <v>43.852900044358691</v>
      </c>
      <c r="Z644">
        <f>(Table5[[#This Row],[Vehicle speed in m/s]]*60)/(2*3.14*Table5[[#This Row],[Tyre radius]])</f>
        <v>228.45437855068542</v>
      </c>
      <c r="AA644">
        <f>Table5[[#This Row],[Wheel speed]]*Table5[[#This Row],[Final drive ratio ]]</f>
        <v>1827.6350284054834</v>
      </c>
      <c r="AB644" s="11">
        <f>(2*3.14*Table5[[#This Row],[Motor speed]]*Table5[[#This Row],[Motor torque]])/(60*1000)/Table5[[#This Row],[Overall efficiency of enery conversion ]]</f>
        <v>9.1181841349730348</v>
      </c>
      <c r="AC644">
        <v>430</v>
      </c>
      <c r="AD644" s="20">
        <f>Table5[[#This Row],[Total elapsed time]]-B643</f>
        <v>1</v>
      </c>
      <c r="AE644" s="20">
        <f>(Table5[[#This Row],[Motor power]]*1000)*Table5[[#This Row],[Acceleration delT 1 second ]]</f>
        <v>9118.1841349730348</v>
      </c>
      <c r="AF644" s="20">
        <f>Table5[[#This Row],[Etotal]]/3600</f>
        <v>2.5328289263813986</v>
      </c>
      <c r="AG644" s="21">
        <f>Table5[[#This Row],[Average energy consumption]]/96</f>
        <v>2.6383634649806236E-2</v>
      </c>
      <c r="AH644" s="20"/>
      <c r="AI644" s="20"/>
    </row>
    <row r="645" spans="2:35">
      <c r="B645" s="15">
        <v>642</v>
      </c>
      <c r="C645" s="8">
        <v>24.9</v>
      </c>
      <c r="D645" s="9">
        <v>0.46</v>
      </c>
      <c r="E645">
        <v>1500</v>
      </c>
      <c r="F645">
        <v>80</v>
      </c>
      <c r="G645">
        <f t="shared" si="70"/>
        <v>1580</v>
      </c>
      <c r="H645">
        <v>9.81</v>
      </c>
      <c r="I645" s="10">
        <v>0</v>
      </c>
      <c r="J645" s="10">
        <v>0</v>
      </c>
      <c r="K645">
        <f t="shared" si="71"/>
        <v>726.80000000000007</v>
      </c>
      <c r="L645">
        <v>1.4999999999999999E-2</v>
      </c>
      <c r="M645">
        <f t="shared" si="72"/>
        <v>365.20543359083308</v>
      </c>
      <c r="N645">
        <v>1.204</v>
      </c>
      <c r="O645">
        <v>1.52</v>
      </c>
      <c r="P645">
        <v>2.52</v>
      </c>
      <c r="Q645">
        <f t="shared" si="73"/>
        <v>6.916666666666667</v>
      </c>
      <c r="R645">
        <f t="shared" si="74"/>
        <v>110.3149348</v>
      </c>
      <c r="S645">
        <f t="shared" si="75"/>
        <v>1202.3203683908332</v>
      </c>
      <c r="T645" s="11">
        <f t="shared" si="76"/>
        <v>8.3160492147032645</v>
      </c>
      <c r="U645">
        <v>0.26834999999999998</v>
      </c>
      <c r="V645">
        <f>Table5[[#This Row],[Total force ]]*Table5[[#This Row],[Tyre radius]]</f>
        <v>322.64267085768006</v>
      </c>
      <c r="W645">
        <v>8</v>
      </c>
      <c r="X645">
        <v>0.92</v>
      </c>
      <c r="Y645">
        <f>Table5[[#This Row],[Wheel torque]]/Table5[[#This Row],[Final drive ratio ]]/Table5[[#This Row],[Overall efficiency of enery conversion ]]</f>
        <v>43.837319410010878</v>
      </c>
      <c r="Z645">
        <f>(Table5[[#This Row],[Vehicle speed in m/s]]*60)/(2*3.14*Table5[[#This Row],[Tyre radius]])</f>
        <v>246.25601843775181</v>
      </c>
      <c r="AA645">
        <f>Table5[[#This Row],[Wheel speed]]*Table5[[#This Row],[Final drive ratio ]]</f>
        <v>1970.0481475020144</v>
      </c>
      <c r="AB645" s="11">
        <f>(2*3.14*Table5[[#This Row],[Motor speed]]*Table5[[#This Row],[Motor torque]])/(60*1000)/Table5[[#This Row],[Overall efficiency of enery conversion ]]</f>
        <v>9.8251999228535691</v>
      </c>
      <c r="AC645">
        <v>430</v>
      </c>
      <c r="AD645" s="20">
        <f>Table5[[#This Row],[Total elapsed time]]-B644</f>
        <v>1</v>
      </c>
      <c r="AE645" s="20">
        <f>(Table5[[#This Row],[Motor power]]*1000)*Table5[[#This Row],[Acceleration delT 1 second ]]</f>
        <v>9825.1999228535697</v>
      </c>
      <c r="AF645" s="20">
        <f>Table5[[#This Row],[Etotal]]/3600</f>
        <v>2.7292222007926581</v>
      </c>
      <c r="AG645" s="21">
        <f>Table5[[#This Row],[Average energy consumption]]/96</f>
        <v>2.8429397924923522E-2</v>
      </c>
      <c r="AH645" s="20"/>
      <c r="AI645" s="20"/>
    </row>
    <row r="646" spans="2:35">
      <c r="B646" s="15">
        <v>643</v>
      </c>
      <c r="C646" s="8">
        <v>26.4</v>
      </c>
      <c r="D646" s="9">
        <v>0.42</v>
      </c>
      <c r="E646">
        <v>1500</v>
      </c>
      <c r="F646">
        <v>80</v>
      </c>
      <c r="G646">
        <f t="shared" si="70"/>
        <v>1580</v>
      </c>
      <c r="H646">
        <v>9.81</v>
      </c>
      <c r="I646" s="10">
        <v>0</v>
      </c>
      <c r="J646" s="10">
        <v>0</v>
      </c>
      <c r="K646">
        <f t="shared" si="71"/>
        <v>663.6</v>
      </c>
      <c r="L646">
        <v>1.4999999999999999E-2</v>
      </c>
      <c r="M646">
        <f t="shared" si="72"/>
        <v>365.20543359083308</v>
      </c>
      <c r="N646">
        <v>1.204</v>
      </c>
      <c r="O646">
        <v>1.52</v>
      </c>
      <c r="P646">
        <v>2.52</v>
      </c>
      <c r="Q646">
        <f t="shared" si="73"/>
        <v>7.333333333333333</v>
      </c>
      <c r="R646">
        <f t="shared" si="74"/>
        <v>124.00622079999999</v>
      </c>
      <c r="S646">
        <f t="shared" si="75"/>
        <v>1152.8116543908332</v>
      </c>
      <c r="T646" s="11">
        <f t="shared" si="76"/>
        <v>8.4539521321994435</v>
      </c>
      <c r="U646">
        <v>0.26834999999999998</v>
      </c>
      <c r="V646">
        <f>Table5[[#This Row],[Total force ]]*Table5[[#This Row],[Tyre radius]]</f>
        <v>309.35700745578004</v>
      </c>
      <c r="W646">
        <v>8</v>
      </c>
      <c r="X646">
        <v>0.92</v>
      </c>
      <c r="Y646">
        <f>Table5[[#This Row],[Wheel torque]]/Table5[[#This Row],[Final drive ratio ]]/Table5[[#This Row],[Overall efficiency of enery conversion ]]</f>
        <v>42.032202099970114</v>
      </c>
      <c r="Z646">
        <f>(Table5[[#This Row],[Vehicle speed in m/s]]*60)/(2*3.14*Table5[[#This Row],[Tyre radius]])</f>
        <v>261.0907183436405</v>
      </c>
      <c r="AA646">
        <f>Table5[[#This Row],[Wheel speed]]*Table5[[#This Row],[Final drive ratio ]]</f>
        <v>2088.725746749124</v>
      </c>
      <c r="AB646" s="11">
        <f>(2*3.14*Table5[[#This Row],[Motor speed]]*Table5[[#This Row],[Motor torque]])/(60*1000)/Table5[[#This Row],[Overall efficiency of enery conversion ]]</f>
        <v>9.9881287006137072</v>
      </c>
      <c r="AC646">
        <v>430</v>
      </c>
      <c r="AD646" s="20">
        <f>Table5[[#This Row],[Total elapsed time]]-B645</f>
        <v>1</v>
      </c>
      <c r="AE646" s="20">
        <f>(Table5[[#This Row],[Motor power]]*1000)*Table5[[#This Row],[Acceleration delT 1 second ]]</f>
        <v>9988.1287006137063</v>
      </c>
      <c r="AF646" s="20">
        <f>Table5[[#This Row],[Etotal]]/3600</f>
        <v>2.7744801946149185</v>
      </c>
      <c r="AG646" s="21">
        <f>Table5[[#This Row],[Average energy consumption]]/96</f>
        <v>2.8900835360572068E-2</v>
      </c>
      <c r="AH646" s="20"/>
      <c r="AI646" s="20"/>
    </row>
    <row r="647" spans="2:35">
      <c r="B647" s="15">
        <v>644</v>
      </c>
      <c r="C647" s="8">
        <v>27.9</v>
      </c>
      <c r="D647" s="9">
        <v>0.39</v>
      </c>
      <c r="E647">
        <v>1500</v>
      </c>
      <c r="F647">
        <v>80</v>
      </c>
      <c r="G647">
        <f t="shared" si="70"/>
        <v>1580</v>
      </c>
      <c r="H647">
        <v>9.81</v>
      </c>
      <c r="I647" s="10">
        <v>0</v>
      </c>
      <c r="J647" s="10">
        <v>0</v>
      </c>
      <c r="K647">
        <f t="shared" si="71"/>
        <v>616.20000000000005</v>
      </c>
      <c r="L647">
        <v>1.4999999999999999E-2</v>
      </c>
      <c r="M647">
        <f t="shared" si="72"/>
        <v>365.20543359083308</v>
      </c>
      <c r="N647">
        <v>1.204</v>
      </c>
      <c r="O647">
        <v>1.52</v>
      </c>
      <c r="P647">
        <v>2.52</v>
      </c>
      <c r="Q647">
        <f t="shared" si="73"/>
        <v>7.75</v>
      </c>
      <c r="R647">
        <f t="shared" si="74"/>
        <v>138.49816680000001</v>
      </c>
      <c r="S647">
        <f t="shared" si="75"/>
        <v>1119.9036003908332</v>
      </c>
      <c r="T647" s="11">
        <f t="shared" si="76"/>
        <v>8.6792529030289565</v>
      </c>
      <c r="U647">
        <v>0.26834999999999998</v>
      </c>
      <c r="V647">
        <f>Table5[[#This Row],[Total force ]]*Table5[[#This Row],[Tyre radius]]</f>
        <v>300.52613116488004</v>
      </c>
      <c r="W647">
        <v>8</v>
      </c>
      <c r="X647">
        <v>0.92</v>
      </c>
      <c r="Y647">
        <f>Table5[[#This Row],[Wheel torque]]/Table5[[#This Row],[Final drive ratio ]]/Table5[[#This Row],[Overall efficiency of enery conversion ]]</f>
        <v>40.832354777836962</v>
      </c>
      <c r="Z647">
        <f>(Table5[[#This Row],[Vehicle speed in m/s]]*60)/(2*3.14*Table5[[#This Row],[Tyre radius]])</f>
        <v>275.92541824952912</v>
      </c>
      <c r="AA647">
        <f>Table5[[#This Row],[Wheel speed]]*Table5[[#This Row],[Final drive ratio ]]</f>
        <v>2207.4033459962329</v>
      </c>
      <c r="AB647" s="11">
        <f>(2*3.14*Table5[[#This Row],[Motor speed]]*Table5[[#This Row],[Motor torque]])/(60*1000)/Table5[[#This Row],[Overall efficiency of enery conversion ]]</f>
        <v>10.254315811707176</v>
      </c>
      <c r="AC647">
        <v>430</v>
      </c>
      <c r="AD647" s="20">
        <f>Table5[[#This Row],[Total elapsed time]]-B646</f>
        <v>1</v>
      </c>
      <c r="AE647" s="20">
        <f>(Table5[[#This Row],[Motor power]]*1000)*Table5[[#This Row],[Acceleration delT 1 second ]]</f>
        <v>10254.315811707176</v>
      </c>
      <c r="AF647" s="20">
        <f>Table5[[#This Row],[Etotal]]/3600</f>
        <v>2.8484210588075491</v>
      </c>
      <c r="AG647" s="21">
        <f>Table5[[#This Row],[Average energy consumption]]/96</f>
        <v>2.967105269591197E-2</v>
      </c>
      <c r="AH647" s="20"/>
      <c r="AI647" s="20"/>
    </row>
    <row r="648" spans="2:35">
      <c r="B648" s="15">
        <v>645</v>
      </c>
      <c r="C648" s="8">
        <v>29.2</v>
      </c>
      <c r="D648" s="9">
        <v>0.36</v>
      </c>
      <c r="E648">
        <v>1500</v>
      </c>
      <c r="F648">
        <v>80</v>
      </c>
      <c r="G648">
        <f t="shared" si="70"/>
        <v>1580</v>
      </c>
      <c r="H648">
        <v>9.81</v>
      </c>
      <c r="I648" s="10">
        <v>0</v>
      </c>
      <c r="J648" s="10">
        <v>0</v>
      </c>
      <c r="K648">
        <f t="shared" si="71"/>
        <v>568.79999999999995</v>
      </c>
      <c r="L648">
        <v>1.4999999999999999E-2</v>
      </c>
      <c r="M648">
        <f t="shared" si="72"/>
        <v>365.20543359083308</v>
      </c>
      <c r="N648">
        <v>1.204</v>
      </c>
      <c r="O648">
        <v>1.52</v>
      </c>
      <c r="P648">
        <v>2.52</v>
      </c>
      <c r="Q648">
        <f t="shared" si="73"/>
        <v>8.1111111111111107</v>
      </c>
      <c r="R648">
        <f t="shared" si="74"/>
        <v>151.70549831111109</v>
      </c>
      <c r="S648">
        <f t="shared" si="75"/>
        <v>1085.7109319019442</v>
      </c>
      <c r="T648" s="11">
        <f t="shared" si="76"/>
        <v>8.8063220032046576</v>
      </c>
      <c r="U648">
        <v>0.26834999999999998</v>
      </c>
      <c r="V648">
        <f>Table5[[#This Row],[Total force ]]*Table5[[#This Row],[Tyre radius]]</f>
        <v>291.3505285758867</v>
      </c>
      <c r="W648">
        <v>8</v>
      </c>
      <c r="X648">
        <v>0.92</v>
      </c>
      <c r="Y648">
        <f>Table5[[#This Row],[Wheel torque]]/Table5[[#This Row],[Final drive ratio ]]/Table5[[#This Row],[Overall efficiency of enery conversion ]]</f>
        <v>39.585669643462865</v>
      </c>
      <c r="Z648">
        <f>(Table5[[#This Row],[Vehicle speed in m/s]]*60)/(2*3.14*Table5[[#This Row],[Tyre radius]])</f>
        <v>288.78215816796597</v>
      </c>
      <c r="AA648">
        <f>Table5[[#This Row],[Wheel speed]]*Table5[[#This Row],[Final drive ratio ]]</f>
        <v>2310.2572653437278</v>
      </c>
      <c r="AB648" s="11">
        <f>(2*3.14*Table5[[#This Row],[Motor speed]]*Table5[[#This Row],[Motor torque]])/(60*1000)/Table5[[#This Row],[Overall efficiency of enery conversion ]]</f>
        <v>10.404444710780551</v>
      </c>
      <c r="AC648">
        <v>430</v>
      </c>
      <c r="AD648" s="20">
        <f>Table5[[#This Row],[Total elapsed time]]-B647</f>
        <v>1</v>
      </c>
      <c r="AE648" s="20">
        <f>(Table5[[#This Row],[Motor power]]*1000)*Table5[[#This Row],[Acceleration delT 1 second ]]</f>
        <v>10404.44471078055</v>
      </c>
      <c r="AF648" s="20">
        <f>Table5[[#This Row],[Etotal]]/3600</f>
        <v>2.8901235307723749</v>
      </c>
      <c r="AG648" s="21">
        <f>Table5[[#This Row],[Average energy consumption]]/96</f>
        <v>3.0105453445545573E-2</v>
      </c>
      <c r="AH648" s="20"/>
      <c r="AI648" s="20"/>
    </row>
    <row r="649" spans="2:35">
      <c r="B649" s="15">
        <v>646</v>
      </c>
      <c r="C649" s="8">
        <v>30.5</v>
      </c>
      <c r="D649" s="9">
        <v>0.33</v>
      </c>
      <c r="E649">
        <v>1500</v>
      </c>
      <c r="F649">
        <v>80</v>
      </c>
      <c r="G649">
        <f t="shared" si="70"/>
        <v>1580</v>
      </c>
      <c r="H649">
        <v>9.81</v>
      </c>
      <c r="I649" s="10">
        <v>0</v>
      </c>
      <c r="J649" s="10">
        <v>0</v>
      </c>
      <c r="K649">
        <f t="shared" si="71"/>
        <v>521.4</v>
      </c>
      <c r="L649">
        <v>1.4999999999999999E-2</v>
      </c>
      <c r="M649">
        <f t="shared" si="72"/>
        <v>365.20543359083308</v>
      </c>
      <c r="N649">
        <v>1.204</v>
      </c>
      <c r="O649">
        <v>1.52</v>
      </c>
      <c r="P649">
        <v>2.52</v>
      </c>
      <c r="Q649">
        <f t="shared" si="73"/>
        <v>8.4722222222222232</v>
      </c>
      <c r="R649">
        <f t="shared" si="74"/>
        <v>165.51421444444449</v>
      </c>
      <c r="S649">
        <f t="shared" si="75"/>
        <v>1052.1196480352776</v>
      </c>
      <c r="T649" s="11">
        <f t="shared" si="76"/>
        <v>8.9137914625211039</v>
      </c>
      <c r="U649">
        <v>0.26834999999999998</v>
      </c>
      <c r="V649">
        <f>Table5[[#This Row],[Total force ]]*Table5[[#This Row],[Tyre radius]]</f>
        <v>282.33630755026672</v>
      </c>
      <c r="W649">
        <v>8</v>
      </c>
      <c r="X649">
        <v>0.92</v>
      </c>
      <c r="Y649">
        <f>Table5[[#This Row],[Wheel torque]]/Table5[[#This Row],[Final drive ratio ]]/Table5[[#This Row],[Overall efficiency of enery conversion ]]</f>
        <v>38.360911351938412</v>
      </c>
      <c r="Z649">
        <f>(Table5[[#This Row],[Vehicle speed in m/s]]*60)/(2*3.14*Table5[[#This Row],[Tyre radius]])</f>
        <v>301.63889808640283</v>
      </c>
      <c r="AA649">
        <f>Table5[[#This Row],[Wheel speed]]*Table5[[#This Row],[Final drive ratio ]]</f>
        <v>2413.1111846912227</v>
      </c>
      <c r="AB649" s="11">
        <f>(2*3.14*Table5[[#This Row],[Motor speed]]*Table5[[#This Row],[Motor torque]])/(60*1000)/Table5[[#This Row],[Overall efficiency of enery conversion ]]</f>
        <v>10.531417134358579</v>
      </c>
      <c r="AC649">
        <v>430</v>
      </c>
      <c r="AD649" s="20">
        <f>Table5[[#This Row],[Total elapsed time]]-B648</f>
        <v>1</v>
      </c>
      <c r="AE649" s="20">
        <f>(Table5[[#This Row],[Motor power]]*1000)*Table5[[#This Row],[Acceleration delT 1 second ]]</f>
        <v>10531.417134358579</v>
      </c>
      <c r="AF649" s="20">
        <f>Table5[[#This Row],[Etotal]]/3600</f>
        <v>2.9253936484329386</v>
      </c>
      <c r="AG649" s="21">
        <f>Table5[[#This Row],[Average energy consumption]]/96</f>
        <v>3.0472850504509777E-2</v>
      </c>
      <c r="AH649" s="20"/>
      <c r="AI649" s="20"/>
    </row>
    <row r="650" spans="2:35">
      <c r="B650" s="15">
        <v>647</v>
      </c>
      <c r="C650" s="8">
        <v>31.6</v>
      </c>
      <c r="D650" s="9">
        <v>0.32</v>
      </c>
      <c r="E650">
        <v>1500</v>
      </c>
      <c r="F650">
        <v>80</v>
      </c>
      <c r="G650">
        <f t="shared" si="70"/>
        <v>1580</v>
      </c>
      <c r="H650">
        <v>9.81</v>
      </c>
      <c r="I650" s="10">
        <v>0</v>
      </c>
      <c r="J650" s="10">
        <v>0</v>
      </c>
      <c r="K650">
        <f t="shared" si="71"/>
        <v>505.6</v>
      </c>
      <c r="L650">
        <v>1.4999999999999999E-2</v>
      </c>
      <c r="M650">
        <f t="shared" si="72"/>
        <v>365.20543359083308</v>
      </c>
      <c r="N650">
        <v>1.204</v>
      </c>
      <c r="O650">
        <v>1.52</v>
      </c>
      <c r="P650">
        <v>2.52</v>
      </c>
      <c r="Q650">
        <f t="shared" si="73"/>
        <v>8.7777777777777786</v>
      </c>
      <c r="R650">
        <f t="shared" si="74"/>
        <v>177.66823324444445</v>
      </c>
      <c r="S650">
        <f t="shared" si="75"/>
        <v>1048.4736668352775</v>
      </c>
      <c r="T650" s="11">
        <f t="shared" si="76"/>
        <v>9.2032688533318812</v>
      </c>
      <c r="U650">
        <v>0.26834999999999998</v>
      </c>
      <c r="V650">
        <f>Table5[[#This Row],[Total force ]]*Table5[[#This Row],[Tyre radius]]</f>
        <v>281.3579084952467</v>
      </c>
      <c r="W650">
        <v>8</v>
      </c>
      <c r="X650">
        <v>0.92</v>
      </c>
      <c r="Y650">
        <f>Table5[[#This Row],[Wheel torque]]/Table5[[#This Row],[Final drive ratio ]]/Table5[[#This Row],[Overall efficiency of enery conversion ]]</f>
        <v>38.227976697723733</v>
      </c>
      <c r="Z650">
        <f>(Table5[[#This Row],[Vehicle speed in m/s]]*60)/(2*3.14*Table5[[#This Row],[Tyre radius]])</f>
        <v>312.51767801738788</v>
      </c>
      <c r="AA650">
        <f>Table5[[#This Row],[Wheel speed]]*Table5[[#This Row],[Final drive ratio ]]</f>
        <v>2500.141424139103</v>
      </c>
      <c r="AB650" s="11">
        <f>(2*3.14*Table5[[#This Row],[Motor speed]]*Table5[[#This Row],[Motor torque]])/(60*1000)/Table5[[#This Row],[Overall efficiency of enery conversion ]]</f>
        <v>10.873427284182279</v>
      </c>
      <c r="AC650">
        <v>430</v>
      </c>
      <c r="AD650" s="20">
        <f>Table5[[#This Row],[Total elapsed time]]-B649</f>
        <v>1</v>
      </c>
      <c r="AE650" s="20">
        <f>(Table5[[#This Row],[Motor power]]*1000)*Table5[[#This Row],[Acceleration delT 1 second ]]</f>
        <v>10873.427284182279</v>
      </c>
      <c r="AF650" s="20">
        <f>Table5[[#This Row],[Etotal]]/3600</f>
        <v>3.0203964678284105</v>
      </c>
      <c r="AG650" s="21">
        <f>Table5[[#This Row],[Average energy consumption]]/96</f>
        <v>3.1462463206545943E-2</v>
      </c>
      <c r="AH650" s="20"/>
      <c r="AI650" s="20"/>
    </row>
    <row r="651" spans="2:35">
      <c r="B651" s="15">
        <v>648</v>
      </c>
      <c r="C651" s="8">
        <v>32.799999999999997</v>
      </c>
      <c r="D651" s="9">
        <v>0.32</v>
      </c>
      <c r="E651">
        <v>1500</v>
      </c>
      <c r="F651">
        <v>80</v>
      </c>
      <c r="G651">
        <f t="shared" si="70"/>
        <v>1580</v>
      </c>
      <c r="H651">
        <v>9.81</v>
      </c>
      <c r="I651" s="10">
        <v>0</v>
      </c>
      <c r="J651" s="10">
        <v>0</v>
      </c>
      <c r="K651">
        <f t="shared" si="71"/>
        <v>505.6</v>
      </c>
      <c r="L651">
        <v>1.4999999999999999E-2</v>
      </c>
      <c r="M651">
        <f t="shared" si="72"/>
        <v>365.20543359083308</v>
      </c>
      <c r="N651">
        <v>1.204</v>
      </c>
      <c r="O651">
        <v>1.52</v>
      </c>
      <c r="P651">
        <v>2.52</v>
      </c>
      <c r="Q651">
        <f t="shared" si="73"/>
        <v>9.1111111111111107</v>
      </c>
      <c r="R651">
        <f t="shared" si="74"/>
        <v>191.41823431111109</v>
      </c>
      <c r="S651">
        <f t="shared" si="75"/>
        <v>1062.2236679019443</v>
      </c>
      <c r="T651" s="11">
        <f t="shared" si="76"/>
        <v>9.6780378631066029</v>
      </c>
      <c r="U651">
        <v>0.26834999999999998</v>
      </c>
      <c r="V651">
        <f>Table5[[#This Row],[Total force ]]*Table5[[#This Row],[Tyre radius]]</f>
        <v>285.0477212814867</v>
      </c>
      <c r="W651">
        <v>8</v>
      </c>
      <c r="X651">
        <v>0.92</v>
      </c>
      <c r="Y651">
        <f>Table5[[#This Row],[Wheel torque]]/Table5[[#This Row],[Final drive ratio ]]/Table5[[#This Row],[Overall efficiency of enery conversion ]]</f>
        <v>38.729309956723732</v>
      </c>
      <c r="Z651">
        <f>(Table5[[#This Row],[Vehicle speed in m/s]]*60)/(2*3.14*Table5[[#This Row],[Tyre radius]])</f>
        <v>324.38543794209875</v>
      </c>
      <c r="AA651">
        <f>Table5[[#This Row],[Wheel speed]]*Table5[[#This Row],[Final drive ratio ]]</f>
        <v>2595.08350353679</v>
      </c>
      <c r="AB651" s="11">
        <f>(2*3.14*Table5[[#This Row],[Motor speed]]*Table5[[#This Row],[Motor torque]])/(60*1000)/Table5[[#This Row],[Overall efficiency of enery conversion ]]</f>
        <v>11.434354753197777</v>
      </c>
      <c r="AC651">
        <v>430</v>
      </c>
      <c r="AD651" s="20">
        <f>Table5[[#This Row],[Total elapsed time]]-B650</f>
        <v>1</v>
      </c>
      <c r="AE651" s="20">
        <f>(Table5[[#This Row],[Motor power]]*1000)*Table5[[#This Row],[Acceleration delT 1 second ]]</f>
        <v>11434.354753197777</v>
      </c>
      <c r="AF651" s="20">
        <f>Table5[[#This Row],[Etotal]]/3600</f>
        <v>3.1762096536660489</v>
      </c>
      <c r="AG651" s="21">
        <f>Table5[[#This Row],[Average energy consumption]]/96</f>
        <v>3.3085517225688012E-2</v>
      </c>
      <c r="AH651" s="20"/>
      <c r="AI651" s="20"/>
    </row>
    <row r="652" spans="2:35">
      <c r="B652" s="15">
        <v>649</v>
      </c>
      <c r="C652" s="8">
        <v>33.9</v>
      </c>
      <c r="D652" s="9">
        <v>0.33</v>
      </c>
      <c r="E652">
        <v>1500</v>
      </c>
      <c r="F652">
        <v>80</v>
      </c>
      <c r="G652">
        <f t="shared" si="70"/>
        <v>1580</v>
      </c>
      <c r="H652">
        <v>9.81</v>
      </c>
      <c r="I652" s="10">
        <v>0</v>
      </c>
      <c r="J652" s="10">
        <v>0</v>
      </c>
      <c r="K652">
        <f t="shared" si="71"/>
        <v>521.4</v>
      </c>
      <c r="L652">
        <v>1.4999999999999999E-2</v>
      </c>
      <c r="M652">
        <f t="shared" si="72"/>
        <v>365.20543359083308</v>
      </c>
      <c r="N652">
        <v>1.204</v>
      </c>
      <c r="O652">
        <v>1.52</v>
      </c>
      <c r="P652">
        <v>2.52</v>
      </c>
      <c r="Q652">
        <f t="shared" si="73"/>
        <v>9.4166666666666661</v>
      </c>
      <c r="R652">
        <f t="shared" si="74"/>
        <v>204.47255079999999</v>
      </c>
      <c r="S652">
        <f t="shared" si="75"/>
        <v>1091.0779843908331</v>
      </c>
      <c r="T652" s="11">
        <f t="shared" si="76"/>
        <v>10.274317686347011</v>
      </c>
      <c r="U652">
        <v>0.26834999999999998</v>
      </c>
      <c r="V652">
        <f>Table5[[#This Row],[Total force ]]*Table5[[#This Row],[Tyre radius]]</f>
        <v>292.79077711128002</v>
      </c>
      <c r="W652">
        <v>8</v>
      </c>
      <c r="X652">
        <v>0.92</v>
      </c>
      <c r="Y652">
        <f>Table5[[#This Row],[Wheel torque]]/Table5[[#This Row],[Final drive ratio ]]/Table5[[#This Row],[Overall efficiency of enery conversion ]]</f>
        <v>39.781355585771742</v>
      </c>
      <c r="Z652">
        <f>(Table5[[#This Row],[Vehicle speed in m/s]]*60)/(2*3.14*Table5[[#This Row],[Tyre radius]])</f>
        <v>335.26421787308379</v>
      </c>
      <c r="AA652">
        <f>Table5[[#This Row],[Wheel speed]]*Table5[[#This Row],[Final drive ratio ]]</f>
        <v>2682.1137429846704</v>
      </c>
      <c r="AB652" s="11">
        <f>(2*3.14*Table5[[#This Row],[Motor speed]]*Table5[[#This Row],[Motor torque]])/(60*1000)/Table5[[#This Row],[Overall efficiency of enery conversion ]]</f>
        <v>12.138844147385409</v>
      </c>
      <c r="AC652">
        <v>430</v>
      </c>
      <c r="AD652" s="20">
        <f>Table5[[#This Row],[Total elapsed time]]-B651</f>
        <v>1</v>
      </c>
      <c r="AE652" s="20">
        <f>(Table5[[#This Row],[Motor power]]*1000)*Table5[[#This Row],[Acceleration delT 1 second ]]</f>
        <v>12138.844147385409</v>
      </c>
      <c r="AF652" s="20">
        <f>Table5[[#This Row],[Etotal]]/3600</f>
        <v>3.3719011520515023</v>
      </c>
      <c r="AG652" s="21">
        <f>Table5[[#This Row],[Average energy consumption]]/96</f>
        <v>3.5123970333869818E-2</v>
      </c>
      <c r="AH652" s="20"/>
      <c r="AI652" s="20"/>
    </row>
    <row r="653" spans="2:35">
      <c r="B653" s="15">
        <v>650</v>
      </c>
      <c r="C653" s="8">
        <v>35.200000000000003</v>
      </c>
      <c r="D653" s="9">
        <v>0.33</v>
      </c>
      <c r="E653">
        <v>1500</v>
      </c>
      <c r="F653">
        <v>80</v>
      </c>
      <c r="G653">
        <f t="shared" si="70"/>
        <v>1580</v>
      </c>
      <c r="H653">
        <v>9.81</v>
      </c>
      <c r="I653" s="10">
        <v>0</v>
      </c>
      <c r="J653" s="10">
        <v>0</v>
      </c>
      <c r="K653">
        <f t="shared" si="71"/>
        <v>521.4</v>
      </c>
      <c r="L653">
        <v>1.4999999999999999E-2</v>
      </c>
      <c r="M653">
        <f t="shared" si="72"/>
        <v>365.20543359083308</v>
      </c>
      <c r="N653">
        <v>1.204</v>
      </c>
      <c r="O653">
        <v>1.52</v>
      </c>
      <c r="P653">
        <v>2.52</v>
      </c>
      <c r="Q653">
        <f t="shared" si="73"/>
        <v>9.7777777777777786</v>
      </c>
      <c r="R653">
        <f t="shared" si="74"/>
        <v>220.45550364444446</v>
      </c>
      <c r="S653">
        <f t="shared" si="75"/>
        <v>1107.0609372352774</v>
      </c>
      <c r="T653" s="11">
        <f t="shared" si="76"/>
        <v>10.824595830744935</v>
      </c>
      <c r="U653">
        <v>0.26834999999999998</v>
      </c>
      <c r="V653">
        <f>Table5[[#This Row],[Total force ]]*Table5[[#This Row],[Tyre radius]]</f>
        <v>297.07980250708664</v>
      </c>
      <c r="W653">
        <v>8</v>
      </c>
      <c r="X653">
        <v>0.92</v>
      </c>
      <c r="Y653">
        <f>Table5[[#This Row],[Wheel torque]]/Table5[[#This Row],[Final drive ratio ]]/Table5[[#This Row],[Overall efficiency of enery conversion ]]</f>
        <v>40.364103601506336</v>
      </c>
      <c r="Z653">
        <f>(Table5[[#This Row],[Vehicle speed in m/s]]*60)/(2*3.14*Table5[[#This Row],[Tyre radius]])</f>
        <v>348.12095779152071</v>
      </c>
      <c r="AA653">
        <f>Table5[[#This Row],[Wheel speed]]*Table5[[#This Row],[Final drive ratio ]]</f>
        <v>2784.9676623321657</v>
      </c>
      <c r="AB653" s="11">
        <f>(2*3.14*Table5[[#This Row],[Motor speed]]*Table5[[#This Row],[Motor torque]])/(60*1000)/Table5[[#This Row],[Overall efficiency of enery conversion ]]</f>
        <v>12.788983731976529</v>
      </c>
      <c r="AC653">
        <v>430</v>
      </c>
      <c r="AD653" s="20">
        <f>Table5[[#This Row],[Total elapsed time]]-B652</f>
        <v>1</v>
      </c>
      <c r="AE653" s="20">
        <f>(Table5[[#This Row],[Motor power]]*1000)*Table5[[#This Row],[Acceleration delT 1 second ]]</f>
        <v>12788.983731976528</v>
      </c>
      <c r="AF653" s="20">
        <f>Table5[[#This Row],[Etotal]]/3600</f>
        <v>3.5524954811045912</v>
      </c>
      <c r="AG653" s="21">
        <f>Table5[[#This Row],[Average energy consumption]]/96</f>
        <v>3.7005161261506159E-2</v>
      </c>
      <c r="AH653" s="20"/>
      <c r="AI653" s="20"/>
    </row>
    <row r="654" spans="2:35">
      <c r="B654" s="15">
        <v>651</v>
      </c>
      <c r="C654" s="8">
        <v>36.299999999999997</v>
      </c>
      <c r="D654" s="9">
        <v>0.32</v>
      </c>
      <c r="E654">
        <v>1500</v>
      </c>
      <c r="F654">
        <v>80</v>
      </c>
      <c r="G654">
        <f t="shared" si="70"/>
        <v>1580</v>
      </c>
      <c r="H654">
        <v>9.81</v>
      </c>
      <c r="I654" s="10">
        <v>0</v>
      </c>
      <c r="J654" s="10">
        <v>0</v>
      </c>
      <c r="K654">
        <f t="shared" si="71"/>
        <v>505.6</v>
      </c>
      <c r="L654">
        <v>1.4999999999999999E-2</v>
      </c>
      <c r="M654">
        <f t="shared" si="72"/>
        <v>365.20543359083308</v>
      </c>
      <c r="N654">
        <v>1.204</v>
      </c>
      <c r="O654">
        <v>1.52</v>
      </c>
      <c r="P654">
        <v>2.52</v>
      </c>
      <c r="Q654">
        <f t="shared" si="73"/>
        <v>10.083333333333332</v>
      </c>
      <c r="R654">
        <f t="shared" si="74"/>
        <v>234.44926119999997</v>
      </c>
      <c r="S654">
        <f t="shared" si="75"/>
        <v>1105.2546947908331</v>
      </c>
      <c r="T654" s="11">
        <f t="shared" si="76"/>
        <v>11.144651505807566</v>
      </c>
      <c r="U654">
        <v>0.26834999999999998</v>
      </c>
      <c r="V654">
        <f>Table5[[#This Row],[Total force ]]*Table5[[#This Row],[Tyre radius]]</f>
        <v>296.59509734712003</v>
      </c>
      <c r="W654">
        <v>8</v>
      </c>
      <c r="X654">
        <v>0.92</v>
      </c>
      <c r="Y654">
        <f>Table5[[#This Row],[Wheel torque]]/Table5[[#This Row],[Final drive ratio ]]/Table5[[#This Row],[Overall efficiency of enery conversion ]]</f>
        <v>40.298246922163045</v>
      </c>
      <c r="Z654">
        <f>(Table5[[#This Row],[Vehicle speed in m/s]]*60)/(2*3.14*Table5[[#This Row],[Tyre radius]])</f>
        <v>358.99973772250559</v>
      </c>
      <c r="AA654">
        <f>Table5[[#This Row],[Wheel speed]]*Table5[[#This Row],[Final drive ratio ]]</f>
        <v>2871.9979017800447</v>
      </c>
      <c r="AB654" s="11">
        <f>(2*3.14*Table5[[#This Row],[Motor speed]]*Table5[[#This Row],[Motor torque]])/(60*1000)/Table5[[#This Row],[Overall efficiency of enery conversion ]]</f>
        <v>13.167121344290599</v>
      </c>
      <c r="AC654">
        <v>430</v>
      </c>
      <c r="AD654" s="20">
        <f>Table5[[#This Row],[Total elapsed time]]-B653</f>
        <v>1</v>
      </c>
      <c r="AE654" s="20">
        <f>(Table5[[#This Row],[Motor power]]*1000)*Table5[[#This Row],[Acceleration delT 1 second ]]</f>
        <v>13167.121344290599</v>
      </c>
      <c r="AF654" s="20">
        <f>Table5[[#This Row],[Etotal]]/3600</f>
        <v>3.6575337067473885</v>
      </c>
      <c r="AG654" s="21">
        <f>Table5[[#This Row],[Average energy consumption]]/96</f>
        <v>3.80993094452853E-2</v>
      </c>
      <c r="AH654" s="20"/>
      <c r="AI654" s="20"/>
    </row>
    <row r="655" spans="2:35">
      <c r="B655" s="15">
        <v>652</v>
      </c>
      <c r="C655" s="8">
        <v>37.5</v>
      </c>
      <c r="D655" s="9">
        <v>0.31</v>
      </c>
      <c r="E655">
        <v>1500</v>
      </c>
      <c r="F655">
        <v>80</v>
      </c>
      <c r="G655">
        <f t="shared" si="70"/>
        <v>1580</v>
      </c>
      <c r="H655">
        <v>9.81</v>
      </c>
      <c r="I655" s="10">
        <v>0</v>
      </c>
      <c r="J655" s="10">
        <v>0</v>
      </c>
      <c r="K655">
        <f t="shared" si="71"/>
        <v>489.8</v>
      </c>
      <c r="L655">
        <v>1.4999999999999999E-2</v>
      </c>
      <c r="M655">
        <f t="shared" si="72"/>
        <v>365.20543359083308</v>
      </c>
      <c r="N655">
        <v>1.204</v>
      </c>
      <c r="O655">
        <v>1.52</v>
      </c>
      <c r="P655">
        <v>2.52</v>
      </c>
      <c r="Q655">
        <f t="shared" si="73"/>
        <v>10.416666666666668</v>
      </c>
      <c r="R655">
        <f t="shared" si="74"/>
        <v>250.20625000000007</v>
      </c>
      <c r="S655">
        <f t="shared" si="75"/>
        <v>1105.2116835908332</v>
      </c>
      <c r="T655" s="11">
        <f t="shared" si="76"/>
        <v>11.512621704071179</v>
      </c>
      <c r="U655">
        <v>0.26834999999999998</v>
      </c>
      <c r="V655">
        <f>Table5[[#This Row],[Total force ]]*Table5[[#This Row],[Tyre radius]]</f>
        <v>296.58355529160008</v>
      </c>
      <c r="W655">
        <v>8</v>
      </c>
      <c r="X655">
        <v>0.92</v>
      </c>
      <c r="Y655">
        <f>Table5[[#This Row],[Wheel torque]]/Table5[[#This Row],[Final drive ratio ]]/Table5[[#This Row],[Overall efficiency of enery conversion ]]</f>
        <v>40.296678708097836</v>
      </c>
      <c r="Z655">
        <f>(Table5[[#This Row],[Vehicle speed in m/s]]*60)/(2*3.14*Table5[[#This Row],[Tyre radius]])</f>
        <v>370.86749764721668</v>
      </c>
      <c r="AA655">
        <f>Table5[[#This Row],[Wheel speed]]*Table5[[#This Row],[Final drive ratio ]]</f>
        <v>2966.9399811777334</v>
      </c>
      <c r="AB655" s="11">
        <f>(2*3.14*Table5[[#This Row],[Motor speed]]*Table5[[#This Row],[Motor torque]])/(60*1000)/Table5[[#This Row],[Overall efficiency of enery conversion ]]</f>
        <v>13.601868742995253</v>
      </c>
      <c r="AC655">
        <v>430</v>
      </c>
      <c r="AD655" s="20">
        <f>Table5[[#This Row],[Total elapsed time]]-B654</f>
        <v>1</v>
      </c>
      <c r="AE655" s="20">
        <f>(Table5[[#This Row],[Motor power]]*1000)*Table5[[#This Row],[Acceleration delT 1 second ]]</f>
        <v>13601.868742995253</v>
      </c>
      <c r="AF655" s="20">
        <f>Table5[[#This Row],[Etotal]]/3600</f>
        <v>3.778296873054237</v>
      </c>
      <c r="AG655" s="21">
        <f>Table5[[#This Row],[Average energy consumption]]/96</f>
        <v>3.9357259094314971E-2</v>
      </c>
      <c r="AH655" s="20"/>
      <c r="AI655" s="20"/>
    </row>
    <row r="656" spans="2:35">
      <c r="B656" s="15">
        <v>653</v>
      </c>
      <c r="C656" s="8">
        <v>38.5</v>
      </c>
      <c r="D656" s="9">
        <v>0.31</v>
      </c>
      <c r="E656">
        <v>1500</v>
      </c>
      <c r="F656">
        <v>80</v>
      </c>
      <c r="G656">
        <f t="shared" si="70"/>
        <v>1580</v>
      </c>
      <c r="H656">
        <v>9.81</v>
      </c>
      <c r="I656" s="10">
        <v>0</v>
      </c>
      <c r="J656" s="10">
        <v>0</v>
      </c>
      <c r="K656">
        <f t="shared" si="71"/>
        <v>489.8</v>
      </c>
      <c r="L656">
        <v>1.4999999999999999E-2</v>
      </c>
      <c r="M656">
        <f t="shared" si="72"/>
        <v>365.20543359083308</v>
      </c>
      <c r="N656">
        <v>1.204</v>
      </c>
      <c r="O656">
        <v>1.52</v>
      </c>
      <c r="P656">
        <v>2.52</v>
      </c>
      <c r="Q656">
        <f t="shared" si="73"/>
        <v>10.694444444444445</v>
      </c>
      <c r="R656">
        <f t="shared" si="74"/>
        <v>263.72850777777779</v>
      </c>
      <c r="S656">
        <f t="shared" si="75"/>
        <v>1118.7339413686109</v>
      </c>
      <c r="T656" s="11">
        <f t="shared" si="76"/>
        <v>11.964237984080977</v>
      </c>
      <c r="U656">
        <v>0.26834999999999998</v>
      </c>
      <c r="V656">
        <f>Table5[[#This Row],[Total force ]]*Table5[[#This Row],[Tyre radius]]</f>
        <v>300.21225316626669</v>
      </c>
      <c r="W656">
        <v>8</v>
      </c>
      <c r="X656">
        <v>0.92</v>
      </c>
      <c r="Y656">
        <f>Table5[[#This Row],[Wheel torque]]/Table5[[#This Row],[Final drive ratio ]]/Table5[[#This Row],[Overall efficiency of enery conversion ]]</f>
        <v>40.789708310634062</v>
      </c>
      <c r="Z656">
        <f>(Table5[[#This Row],[Vehicle speed in m/s]]*60)/(2*3.14*Table5[[#This Row],[Tyre radius]])</f>
        <v>380.75729758447568</v>
      </c>
      <c r="AA656">
        <f>Table5[[#This Row],[Wheel speed]]*Table5[[#This Row],[Final drive ratio ]]</f>
        <v>3046.0583806758054</v>
      </c>
      <c r="AB656" s="11">
        <f>(2*3.14*Table5[[#This Row],[Motor speed]]*Table5[[#This Row],[Motor torque]])/(60*1000)/Table5[[#This Row],[Overall efficiency of enery conversion ]]</f>
        <v>14.135441852647656</v>
      </c>
      <c r="AC656">
        <v>430</v>
      </c>
      <c r="AD656" s="20">
        <f>Table5[[#This Row],[Total elapsed time]]-B655</f>
        <v>1</v>
      </c>
      <c r="AE656" s="20">
        <f>(Table5[[#This Row],[Motor power]]*1000)*Table5[[#This Row],[Acceleration delT 1 second ]]</f>
        <v>14135.441852647657</v>
      </c>
      <c r="AF656" s="20">
        <f>Table5[[#This Row],[Etotal]]/3600</f>
        <v>3.92651162573546</v>
      </c>
      <c r="AG656" s="21">
        <f>Table5[[#This Row],[Average energy consumption]]/96</f>
        <v>4.090116276807771E-2</v>
      </c>
      <c r="AH656" s="20"/>
      <c r="AI656" s="20"/>
    </row>
    <row r="657" spans="2:35">
      <c r="B657" s="15">
        <v>654</v>
      </c>
      <c r="C657" s="8">
        <v>39.700000000000003</v>
      </c>
      <c r="D657" s="9">
        <v>0.32</v>
      </c>
      <c r="E657">
        <v>1500</v>
      </c>
      <c r="F657">
        <v>80</v>
      </c>
      <c r="G657">
        <f t="shared" si="70"/>
        <v>1580</v>
      </c>
      <c r="H657">
        <v>9.81</v>
      </c>
      <c r="I657" s="10">
        <v>0</v>
      </c>
      <c r="J657" s="10">
        <v>0</v>
      </c>
      <c r="K657">
        <f t="shared" si="71"/>
        <v>505.6</v>
      </c>
      <c r="L657">
        <v>1.4999999999999999E-2</v>
      </c>
      <c r="M657">
        <f t="shared" si="72"/>
        <v>365.20543359083308</v>
      </c>
      <c r="N657">
        <v>1.204</v>
      </c>
      <c r="O657">
        <v>1.52</v>
      </c>
      <c r="P657">
        <v>2.52</v>
      </c>
      <c r="Q657">
        <f t="shared" si="73"/>
        <v>11.027777777777779</v>
      </c>
      <c r="R657">
        <f t="shared" si="74"/>
        <v>280.42493764444453</v>
      </c>
      <c r="S657">
        <f t="shared" si="75"/>
        <v>1151.2303712352777</v>
      </c>
      <c r="T657" s="11">
        <f t="shared" si="76"/>
        <v>12.695512705011259</v>
      </c>
      <c r="U657">
        <v>0.26834999999999998</v>
      </c>
      <c r="V657">
        <f>Table5[[#This Row],[Total force ]]*Table5[[#This Row],[Tyre radius]]</f>
        <v>308.93267012098676</v>
      </c>
      <c r="W657">
        <v>8</v>
      </c>
      <c r="X657">
        <v>0.92</v>
      </c>
      <c r="Y657">
        <f>Table5[[#This Row],[Wheel torque]]/Table5[[#This Row],[Final drive ratio ]]/Table5[[#This Row],[Overall efficiency of enery conversion ]]</f>
        <v>41.974547570786243</v>
      </c>
      <c r="Z657">
        <f>(Table5[[#This Row],[Vehicle speed in m/s]]*60)/(2*3.14*Table5[[#This Row],[Tyre radius]])</f>
        <v>392.62505750918666</v>
      </c>
      <c r="AA657">
        <f>Table5[[#This Row],[Wheel speed]]*Table5[[#This Row],[Final drive ratio ]]</f>
        <v>3141.0004600734933</v>
      </c>
      <c r="AB657" s="11">
        <f>(2*3.14*Table5[[#This Row],[Motor speed]]*Table5[[#This Row],[Motor torque]])/(60*1000)/Table5[[#This Row],[Overall efficiency of enery conversion ]]</f>
        <v>14.999424273406492</v>
      </c>
      <c r="AC657">
        <v>430</v>
      </c>
      <c r="AD657" s="20">
        <f>Table5[[#This Row],[Total elapsed time]]-B656</f>
        <v>1</v>
      </c>
      <c r="AE657" s="20">
        <f>(Table5[[#This Row],[Motor power]]*1000)*Table5[[#This Row],[Acceleration delT 1 second ]]</f>
        <v>14999.424273406492</v>
      </c>
      <c r="AF657" s="20">
        <f>Table5[[#This Row],[Etotal]]/3600</f>
        <v>4.1665067426129143</v>
      </c>
      <c r="AG657" s="21">
        <f>Table5[[#This Row],[Average energy consumption]]/96</f>
        <v>4.3401111902217855E-2</v>
      </c>
      <c r="AH657" s="20"/>
      <c r="AI657" s="20"/>
    </row>
    <row r="658" spans="2:35">
      <c r="B658" s="15">
        <v>655</v>
      </c>
      <c r="C658" s="8">
        <v>40.799999999999997</v>
      </c>
      <c r="D658" s="9">
        <v>0.28000000000000003</v>
      </c>
      <c r="E658">
        <v>1500</v>
      </c>
      <c r="F658">
        <v>80</v>
      </c>
      <c r="G658">
        <f t="shared" si="70"/>
        <v>1580</v>
      </c>
      <c r="H658">
        <v>9.81</v>
      </c>
      <c r="I658" s="10">
        <v>0</v>
      </c>
      <c r="J658" s="10">
        <v>0</v>
      </c>
      <c r="K658">
        <f t="shared" si="71"/>
        <v>442.40000000000003</v>
      </c>
      <c r="L658">
        <v>1.4999999999999999E-2</v>
      </c>
      <c r="M658">
        <f t="shared" si="72"/>
        <v>365.20543359083308</v>
      </c>
      <c r="N658">
        <v>1.204</v>
      </c>
      <c r="O658">
        <v>1.52</v>
      </c>
      <c r="P658">
        <v>2.52</v>
      </c>
      <c r="Q658">
        <f t="shared" si="73"/>
        <v>11.333333333333334</v>
      </c>
      <c r="R658">
        <f t="shared" si="74"/>
        <v>296.18014720000002</v>
      </c>
      <c r="S658">
        <f t="shared" si="75"/>
        <v>1103.7855807908331</v>
      </c>
      <c r="T658" s="11">
        <f t="shared" si="76"/>
        <v>12.509569915629443</v>
      </c>
      <c r="U658">
        <v>0.26834999999999998</v>
      </c>
      <c r="V658">
        <f>Table5[[#This Row],[Total force ]]*Table5[[#This Row],[Tyre radius]]</f>
        <v>296.20086060522004</v>
      </c>
      <c r="W658">
        <v>8</v>
      </c>
      <c r="X658">
        <v>0.92</v>
      </c>
      <c r="Y658">
        <f>Table5[[#This Row],[Wheel torque]]/Table5[[#This Row],[Final drive ratio ]]/Table5[[#This Row],[Overall efficiency of enery conversion ]]</f>
        <v>40.244682147448373</v>
      </c>
      <c r="Z658">
        <f>(Table5[[#This Row],[Vehicle speed in m/s]]*60)/(2*3.14*Table5[[#This Row],[Tyre radius]])</f>
        <v>403.50383744017165</v>
      </c>
      <c r="AA658">
        <f>Table5[[#This Row],[Wheel speed]]*Table5[[#This Row],[Final drive ratio ]]</f>
        <v>3228.0306995213732</v>
      </c>
      <c r="AB658" s="11">
        <f>(2*3.14*Table5[[#This Row],[Motor speed]]*Table5[[#This Row],[Motor torque]])/(60*1000)/Table5[[#This Row],[Overall efficiency of enery conversion ]]</f>
        <v>14.779737612983745</v>
      </c>
      <c r="AC658">
        <v>430</v>
      </c>
      <c r="AD658" s="20">
        <f>Table5[[#This Row],[Total elapsed time]]-B657</f>
        <v>1</v>
      </c>
      <c r="AE658" s="20">
        <f>(Table5[[#This Row],[Motor power]]*1000)*Table5[[#This Row],[Acceleration delT 1 second ]]</f>
        <v>14779.737612983745</v>
      </c>
      <c r="AF658" s="20">
        <f>Table5[[#This Row],[Etotal]]/3600</f>
        <v>4.1054826702732621</v>
      </c>
      <c r="AG658" s="21">
        <f>Table5[[#This Row],[Average energy consumption]]/96</f>
        <v>4.2765444482013144E-2</v>
      </c>
      <c r="AH658" s="20"/>
      <c r="AI658" s="20"/>
    </row>
    <row r="659" spans="2:35">
      <c r="B659" s="15">
        <v>656</v>
      </c>
      <c r="C659" s="8">
        <v>41.7</v>
      </c>
      <c r="D659" s="9">
        <v>0.24</v>
      </c>
      <c r="E659">
        <v>1500</v>
      </c>
      <c r="F659">
        <v>80</v>
      </c>
      <c r="G659">
        <f t="shared" si="70"/>
        <v>1580</v>
      </c>
      <c r="H659">
        <v>9.81</v>
      </c>
      <c r="I659" s="10">
        <v>0</v>
      </c>
      <c r="J659" s="10">
        <v>0</v>
      </c>
      <c r="K659">
        <f t="shared" si="71"/>
        <v>379.2</v>
      </c>
      <c r="L659">
        <v>1.4999999999999999E-2</v>
      </c>
      <c r="M659">
        <f t="shared" si="72"/>
        <v>365.20543359083308</v>
      </c>
      <c r="N659">
        <v>1.204</v>
      </c>
      <c r="O659">
        <v>1.52</v>
      </c>
      <c r="P659">
        <v>2.52</v>
      </c>
      <c r="Q659">
        <f t="shared" si="73"/>
        <v>11.583333333333334</v>
      </c>
      <c r="R659">
        <f t="shared" si="74"/>
        <v>309.39103720000003</v>
      </c>
      <c r="S659">
        <f t="shared" si="75"/>
        <v>1053.7964707908332</v>
      </c>
      <c r="T659" s="11">
        <f t="shared" si="76"/>
        <v>12.206475786660485</v>
      </c>
      <c r="U659">
        <v>0.26834999999999998</v>
      </c>
      <c r="V659">
        <f>Table5[[#This Row],[Total force ]]*Table5[[#This Row],[Tyre radius]]</f>
        <v>282.78628293672006</v>
      </c>
      <c r="W659">
        <v>8</v>
      </c>
      <c r="X659">
        <v>0.92</v>
      </c>
      <c r="Y659">
        <f>Table5[[#This Row],[Wheel torque]]/Table5[[#This Row],[Final drive ratio ]]/Table5[[#This Row],[Overall efficiency of enery conversion ]]</f>
        <v>38.422049312054355</v>
      </c>
      <c r="Z659">
        <f>(Table5[[#This Row],[Vehicle speed in m/s]]*60)/(2*3.14*Table5[[#This Row],[Tyre radius]])</f>
        <v>412.40465738370483</v>
      </c>
      <c r="AA659">
        <f>Table5[[#This Row],[Wheel speed]]*Table5[[#This Row],[Final drive ratio ]]</f>
        <v>3299.2372590696386</v>
      </c>
      <c r="AB659" s="11">
        <f>(2*3.14*Table5[[#This Row],[Motor speed]]*Table5[[#This Row],[Motor torque]])/(60*1000)/Table5[[#This Row],[Overall efficiency of enery conversion ]]</f>
        <v>14.421639634523254</v>
      </c>
      <c r="AC659">
        <v>430</v>
      </c>
      <c r="AD659" s="20">
        <f>Table5[[#This Row],[Total elapsed time]]-B658</f>
        <v>1</v>
      </c>
      <c r="AE659" s="20">
        <f>(Table5[[#This Row],[Motor power]]*1000)*Table5[[#This Row],[Acceleration delT 1 second ]]</f>
        <v>14421.639634523255</v>
      </c>
      <c r="AF659" s="20">
        <f>Table5[[#This Row],[Etotal]]/3600</f>
        <v>4.0060110095897929</v>
      </c>
      <c r="AG659" s="21">
        <f>Table5[[#This Row],[Average energy consumption]]/96</f>
        <v>4.1729281349893677E-2</v>
      </c>
      <c r="AH659" s="20"/>
      <c r="AI659" s="20"/>
    </row>
    <row r="660" spans="2:35">
      <c r="B660" s="15">
        <v>657</v>
      </c>
      <c r="C660" s="8">
        <v>42.5</v>
      </c>
      <c r="D660" s="9">
        <v>0.21</v>
      </c>
      <c r="E660">
        <v>1500</v>
      </c>
      <c r="F660">
        <v>80</v>
      </c>
      <c r="G660">
        <f t="shared" si="70"/>
        <v>1580</v>
      </c>
      <c r="H660">
        <v>9.81</v>
      </c>
      <c r="I660" s="10">
        <v>0</v>
      </c>
      <c r="J660" s="10">
        <v>0</v>
      </c>
      <c r="K660">
        <f t="shared" si="71"/>
        <v>331.8</v>
      </c>
      <c r="L660">
        <v>1.4999999999999999E-2</v>
      </c>
      <c r="M660">
        <f t="shared" si="72"/>
        <v>365.20543359083308</v>
      </c>
      <c r="N660">
        <v>1.204</v>
      </c>
      <c r="O660">
        <v>1.52</v>
      </c>
      <c r="P660">
        <v>2.52</v>
      </c>
      <c r="Q660">
        <f t="shared" si="73"/>
        <v>11.805555555555555</v>
      </c>
      <c r="R660">
        <f t="shared" si="74"/>
        <v>321.37602777777778</v>
      </c>
      <c r="S660">
        <f t="shared" si="75"/>
        <v>1018.3814613686109</v>
      </c>
      <c r="T660" s="11">
        <f t="shared" si="76"/>
        <v>12.022558918934989</v>
      </c>
      <c r="U660">
        <v>0.26834999999999998</v>
      </c>
      <c r="V660">
        <f>Table5[[#This Row],[Total force ]]*Table5[[#This Row],[Tyre radius]]</f>
        <v>273.2826651582667</v>
      </c>
      <c r="W660">
        <v>8</v>
      </c>
      <c r="X660">
        <v>0.92</v>
      </c>
      <c r="Y660">
        <f>Table5[[#This Row],[Wheel torque]]/Table5[[#This Row],[Final drive ratio ]]/Table5[[#This Row],[Overall efficiency of enery conversion ]]</f>
        <v>37.130796896503625</v>
      </c>
      <c r="Z660">
        <f>(Table5[[#This Row],[Vehicle speed in m/s]]*60)/(2*3.14*Table5[[#This Row],[Tyre radius]])</f>
        <v>420.31649733351213</v>
      </c>
      <c r="AA660">
        <f>Table5[[#This Row],[Wheel speed]]*Table5[[#This Row],[Final drive ratio ]]</f>
        <v>3362.5319786680971</v>
      </c>
      <c r="AB660" s="11">
        <f>(2*3.14*Table5[[#This Row],[Motor speed]]*Table5[[#This Row],[Motor torque]])/(60*1000)/Table5[[#This Row],[Overall efficiency of enery conversion ]]</f>
        <v>14.204346548836231</v>
      </c>
      <c r="AC660">
        <v>430</v>
      </c>
      <c r="AD660" s="20">
        <f>Table5[[#This Row],[Total elapsed time]]-B659</f>
        <v>1</v>
      </c>
      <c r="AE660" s="20">
        <f>(Table5[[#This Row],[Motor power]]*1000)*Table5[[#This Row],[Acceleration delT 1 second ]]</f>
        <v>14204.346548836231</v>
      </c>
      <c r="AF660" s="20">
        <f>Table5[[#This Row],[Etotal]]/3600</f>
        <v>3.9456518191211751</v>
      </c>
      <c r="AG660" s="21">
        <f>Table5[[#This Row],[Average energy consumption]]/96</f>
        <v>4.1100539782512241E-2</v>
      </c>
      <c r="AH660" s="20"/>
      <c r="AI660" s="20"/>
    </row>
    <row r="661" spans="2:35">
      <c r="B661" s="15">
        <v>658</v>
      </c>
      <c r="C661" s="8">
        <v>43.2</v>
      </c>
      <c r="D661" s="9">
        <v>0.17</v>
      </c>
      <c r="E661">
        <v>1500</v>
      </c>
      <c r="F661">
        <v>80</v>
      </c>
      <c r="G661">
        <f t="shared" si="70"/>
        <v>1580</v>
      </c>
      <c r="H661">
        <v>9.81</v>
      </c>
      <c r="I661" s="10">
        <v>0</v>
      </c>
      <c r="J661" s="10">
        <v>0</v>
      </c>
      <c r="K661">
        <f t="shared" si="71"/>
        <v>268.60000000000002</v>
      </c>
      <c r="L661">
        <v>1.4999999999999999E-2</v>
      </c>
      <c r="M661">
        <f t="shared" si="72"/>
        <v>365.20543359083308</v>
      </c>
      <c r="N661">
        <v>1.204</v>
      </c>
      <c r="O661">
        <v>1.52</v>
      </c>
      <c r="P661">
        <v>2.52</v>
      </c>
      <c r="Q661">
        <f t="shared" si="73"/>
        <v>12.000000000000002</v>
      </c>
      <c r="R661">
        <f t="shared" si="74"/>
        <v>332.04971520000009</v>
      </c>
      <c r="S661">
        <f t="shared" si="75"/>
        <v>965.85514879083314</v>
      </c>
      <c r="T661" s="11">
        <f t="shared" si="76"/>
        <v>11.59026178549</v>
      </c>
      <c r="U661">
        <v>0.26834999999999998</v>
      </c>
      <c r="V661">
        <f>Table5[[#This Row],[Total force ]]*Table5[[#This Row],[Tyre radius]]</f>
        <v>259.18722917802006</v>
      </c>
      <c r="W661">
        <v>8</v>
      </c>
      <c r="X661">
        <v>0.92</v>
      </c>
      <c r="Y661">
        <f>Table5[[#This Row],[Wheel torque]]/Table5[[#This Row],[Final drive ratio ]]/Table5[[#This Row],[Overall efficiency of enery conversion ]]</f>
        <v>35.215656138317939</v>
      </c>
      <c r="Z661">
        <f>(Table5[[#This Row],[Vehicle speed in m/s]]*60)/(2*3.14*Table5[[#This Row],[Tyre radius]])</f>
        <v>427.23935728959356</v>
      </c>
      <c r="AA661">
        <f>Table5[[#This Row],[Wheel speed]]*Table5[[#This Row],[Final drive ratio ]]</f>
        <v>3417.9148583167485</v>
      </c>
      <c r="AB661" s="11">
        <f>(2*3.14*Table5[[#This Row],[Motor speed]]*Table5[[#This Row],[Motor torque]])/(60*1000)/Table5[[#This Row],[Overall efficiency of enery conversion ]]</f>
        <v>13.693598517828447</v>
      </c>
      <c r="AC661">
        <v>430</v>
      </c>
      <c r="AD661" s="20">
        <f>Table5[[#This Row],[Total elapsed time]]-B660</f>
        <v>1</v>
      </c>
      <c r="AE661" s="20">
        <f>(Table5[[#This Row],[Motor power]]*1000)*Table5[[#This Row],[Acceleration delT 1 second ]]</f>
        <v>13693.598517828446</v>
      </c>
      <c r="AF661" s="20">
        <f>Table5[[#This Row],[Etotal]]/3600</f>
        <v>3.8037773660634575</v>
      </c>
      <c r="AG661" s="21">
        <f>Table5[[#This Row],[Average energy consumption]]/96</f>
        <v>3.9622680896494351E-2</v>
      </c>
      <c r="AH661" s="20"/>
      <c r="AI661" s="20"/>
    </row>
    <row r="662" spans="2:35">
      <c r="B662" s="15">
        <v>659</v>
      </c>
      <c r="C662" s="8">
        <v>43.7</v>
      </c>
      <c r="D662" s="9">
        <v>0.12</v>
      </c>
      <c r="E662">
        <v>1500</v>
      </c>
      <c r="F662">
        <v>80</v>
      </c>
      <c r="G662">
        <f t="shared" si="70"/>
        <v>1580</v>
      </c>
      <c r="H662">
        <v>9.81</v>
      </c>
      <c r="I662" s="10">
        <v>0</v>
      </c>
      <c r="J662" s="10">
        <v>0</v>
      </c>
      <c r="K662">
        <f t="shared" si="71"/>
        <v>189.6</v>
      </c>
      <c r="L662">
        <v>1.4999999999999999E-2</v>
      </c>
      <c r="M662">
        <f t="shared" si="72"/>
        <v>365.20543359083308</v>
      </c>
      <c r="N662">
        <v>1.204</v>
      </c>
      <c r="O662">
        <v>1.52</v>
      </c>
      <c r="P662">
        <v>2.52</v>
      </c>
      <c r="Q662">
        <f t="shared" si="73"/>
        <v>12.138888888888891</v>
      </c>
      <c r="R662">
        <f t="shared" si="74"/>
        <v>339.78053231111124</v>
      </c>
      <c r="S662">
        <f t="shared" si="75"/>
        <v>894.58596590194441</v>
      </c>
      <c r="T662" s="11">
        <f t="shared" si="76"/>
        <v>10.859279641643051</v>
      </c>
      <c r="U662">
        <v>0.26834999999999998</v>
      </c>
      <c r="V662">
        <f>Table5[[#This Row],[Total force ]]*Table5[[#This Row],[Tyre radius]]</f>
        <v>240.06214394978676</v>
      </c>
      <c r="W662">
        <v>8</v>
      </c>
      <c r="X662">
        <v>0.92</v>
      </c>
      <c r="Y662">
        <f>Table5[[#This Row],[Wheel torque]]/Table5[[#This Row],[Final drive ratio ]]/Table5[[#This Row],[Overall efficiency of enery conversion ]]</f>
        <v>32.617139123612333</v>
      </c>
      <c r="Z662">
        <f>(Table5[[#This Row],[Vehicle speed in m/s]]*60)/(2*3.14*Table5[[#This Row],[Tyre radius]])</f>
        <v>432.18425725822317</v>
      </c>
      <c r="AA662">
        <f>Table5[[#This Row],[Wheel speed]]*Table5[[#This Row],[Final drive ratio ]]</f>
        <v>3457.4740580657854</v>
      </c>
      <c r="AB662" s="11">
        <f>(2*3.14*Table5[[#This Row],[Motor speed]]*Table5[[#This Row],[Motor torque]])/(60*1000)/Table5[[#This Row],[Overall efficiency of enery conversion ]]</f>
        <v>12.829961769427044</v>
      </c>
      <c r="AC662">
        <v>430</v>
      </c>
      <c r="AD662" s="20">
        <f>Table5[[#This Row],[Total elapsed time]]-B661</f>
        <v>1</v>
      </c>
      <c r="AE662" s="20">
        <f>(Table5[[#This Row],[Motor power]]*1000)*Table5[[#This Row],[Acceleration delT 1 second ]]</f>
        <v>12829.961769427044</v>
      </c>
      <c r="AF662" s="20">
        <f>Table5[[#This Row],[Etotal]]/3600</f>
        <v>3.5638782692852899</v>
      </c>
      <c r="AG662" s="21">
        <f>Table5[[#This Row],[Average energy consumption]]/96</f>
        <v>3.7123731971721773E-2</v>
      </c>
      <c r="AH662" s="20"/>
      <c r="AI662" s="20"/>
    </row>
    <row r="663" spans="2:35">
      <c r="B663" s="15">
        <v>660</v>
      </c>
      <c r="C663" s="8">
        <v>44.1</v>
      </c>
      <c r="D663" s="9">
        <v>0.1</v>
      </c>
      <c r="E663">
        <v>1500</v>
      </c>
      <c r="F663">
        <v>80</v>
      </c>
      <c r="G663">
        <f t="shared" si="70"/>
        <v>1580</v>
      </c>
      <c r="H663">
        <v>9.81</v>
      </c>
      <c r="I663" s="10">
        <v>0</v>
      </c>
      <c r="J663" s="10">
        <v>0</v>
      </c>
      <c r="K663">
        <f t="shared" si="71"/>
        <v>158</v>
      </c>
      <c r="L663">
        <v>1.4999999999999999E-2</v>
      </c>
      <c r="M663">
        <f t="shared" si="72"/>
        <v>365.20543359083308</v>
      </c>
      <c r="N663">
        <v>1.204</v>
      </c>
      <c r="O663">
        <v>1.52</v>
      </c>
      <c r="P663">
        <v>2.52</v>
      </c>
      <c r="Q663">
        <f t="shared" si="73"/>
        <v>12.250000000000002</v>
      </c>
      <c r="R663">
        <f t="shared" si="74"/>
        <v>346.02923880000014</v>
      </c>
      <c r="S663">
        <f t="shared" si="75"/>
        <v>869.23467239083323</v>
      </c>
      <c r="T663" s="11">
        <f t="shared" si="76"/>
        <v>10.648124736787707</v>
      </c>
      <c r="U663">
        <v>0.26834999999999998</v>
      </c>
      <c r="V663">
        <f>Table5[[#This Row],[Total force ]]*Table5[[#This Row],[Tyre radius]]</f>
        <v>233.25912433608008</v>
      </c>
      <c r="W663">
        <v>8</v>
      </c>
      <c r="X663">
        <v>0.92</v>
      </c>
      <c r="Y663">
        <f>Table5[[#This Row],[Wheel torque]]/Table5[[#This Row],[Final drive ratio ]]/Table5[[#This Row],[Overall efficiency of enery conversion ]]</f>
        <v>31.692815806532618</v>
      </c>
      <c r="Z663">
        <f>(Table5[[#This Row],[Vehicle speed in m/s]]*60)/(2*3.14*Table5[[#This Row],[Tyre radius]])</f>
        <v>436.14017723312679</v>
      </c>
      <c r="AA663">
        <f>Table5[[#This Row],[Wheel speed]]*Table5[[#This Row],[Final drive ratio ]]</f>
        <v>3489.1214178650143</v>
      </c>
      <c r="AB663" s="11">
        <f>(2*3.14*Table5[[#This Row],[Motor speed]]*Table5[[#This Row],[Motor torque]])/(60*1000)/Table5[[#This Row],[Overall efficiency of enery conversion ]]</f>
        <v>12.580487637981696</v>
      </c>
      <c r="AC663">
        <v>430</v>
      </c>
      <c r="AD663" s="20">
        <f>Table5[[#This Row],[Total elapsed time]]-B662</f>
        <v>1</v>
      </c>
      <c r="AE663" s="20">
        <f>(Table5[[#This Row],[Motor power]]*1000)*Table5[[#This Row],[Acceleration delT 1 second ]]</f>
        <v>12580.487637981696</v>
      </c>
      <c r="AF663" s="20">
        <f>Table5[[#This Row],[Etotal]]/3600</f>
        <v>3.4945798994393602</v>
      </c>
      <c r="AG663" s="21">
        <f>Table5[[#This Row],[Average energy consumption]]/96</f>
        <v>3.6401873952493335E-2</v>
      </c>
      <c r="AH663" s="20"/>
      <c r="AI663" s="20"/>
    </row>
    <row r="664" spans="2:35">
      <c r="B664" s="15">
        <v>661</v>
      </c>
      <c r="C664" s="8">
        <v>44.4</v>
      </c>
      <c r="D664" s="9">
        <v>0.1</v>
      </c>
      <c r="E664">
        <v>1500</v>
      </c>
      <c r="F664">
        <v>80</v>
      </c>
      <c r="G664">
        <f t="shared" si="70"/>
        <v>1580</v>
      </c>
      <c r="H664">
        <v>9.81</v>
      </c>
      <c r="I664" s="10">
        <v>0</v>
      </c>
      <c r="J664" s="10">
        <v>0</v>
      </c>
      <c r="K664">
        <f t="shared" si="71"/>
        <v>158</v>
      </c>
      <c r="L664">
        <v>1.4999999999999999E-2</v>
      </c>
      <c r="M664">
        <f t="shared" si="72"/>
        <v>365.20543359083308</v>
      </c>
      <c r="N664">
        <v>1.204</v>
      </c>
      <c r="O664">
        <v>1.52</v>
      </c>
      <c r="P664">
        <v>2.52</v>
      </c>
      <c r="Q664">
        <f t="shared" si="73"/>
        <v>12.333333333333334</v>
      </c>
      <c r="R664">
        <f t="shared" si="74"/>
        <v>350.75313280000006</v>
      </c>
      <c r="S664">
        <f t="shared" si="75"/>
        <v>873.95856639083308</v>
      </c>
      <c r="T664" s="11">
        <f t="shared" si="76"/>
        <v>10.778822318820275</v>
      </c>
      <c r="U664">
        <v>0.26834999999999998</v>
      </c>
      <c r="V664">
        <f>Table5[[#This Row],[Total force ]]*Table5[[#This Row],[Tyre radius]]</f>
        <v>234.52678129098004</v>
      </c>
      <c r="W664">
        <v>8</v>
      </c>
      <c r="X664">
        <v>0.92</v>
      </c>
      <c r="Y664">
        <f>Table5[[#This Row],[Wheel torque]]/Table5[[#This Row],[Final drive ratio ]]/Table5[[#This Row],[Overall efficiency of enery conversion ]]</f>
        <v>31.865051805839677</v>
      </c>
      <c r="Z664">
        <f>(Table5[[#This Row],[Vehicle speed in m/s]]*60)/(2*3.14*Table5[[#This Row],[Tyre radius]])</f>
        <v>439.10711721430442</v>
      </c>
      <c r="AA664">
        <f>Table5[[#This Row],[Wheel speed]]*Table5[[#This Row],[Final drive ratio ]]</f>
        <v>3512.8569377144354</v>
      </c>
      <c r="AB664" s="11">
        <f>(2*3.14*Table5[[#This Row],[Motor speed]]*Table5[[#This Row],[Motor torque]])/(60*1000)/Table5[[#This Row],[Overall efficiency of enery conversion ]]</f>
        <v>12.734903495770643</v>
      </c>
      <c r="AC664">
        <v>430</v>
      </c>
      <c r="AD664" s="20">
        <f>Table5[[#This Row],[Total elapsed time]]-B663</f>
        <v>1</v>
      </c>
      <c r="AE664" s="20">
        <f>(Table5[[#This Row],[Motor power]]*1000)*Table5[[#This Row],[Acceleration delT 1 second ]]</f>
        <v>12734.903495770643</v>
      </c>
      <c r="AF664" s="20">
        <f>Table5[[#This Row],[Etotal]]/3600</f>
        <v>3.5374731932696228</v>
      </c>
      <c r="AG664" s="21">
        <f>Table5[[#This Row],[Average energy consumption]]/96</f>
        <v>3.6848679096558569E-2</v>
      </c>
      <c r="AH664" s="20"/>
      <c r="AI664" s="20"/>
    </row>
    <row r="665" spans="2:35">
      <c r="B665" s="15">
        <v>662</v>
      </c>
      <c r="C665" s="8">
        <v>44.8</v>
      </c>
      <c r="D665" s="9">
        <v>0.1</v>
      </c>
      <c r="E665">
        <v>1500</v>
      </c>
      <c r="F665">
        <v>80</v>
      </c>
      <c r="G665">
        <f t="shared" si="70"/>
        <v>1580</v>
      </c>
      <c r="H665">
        <v>9.81</v>
      </c>
      <c r="I665" s="10">
        <v>0</v>
      </c>
      <c r="J665" s="10">
        <v>0</v>
      </c>
      <c r="K665">
        <f t="shared" si="71"/>
        <v>158</v>
      </c>
      <c r="L665">
        <v>1.4999999999999999E-2</v>
      </c>
      <c r="M665">
        <f t="shared" si="72"/>
        <v>365.20543359083308</v>
      </c>
      <c r="N665">
        <v>1.204</v>
      </c>
      <c r="O665">
        <v>1.52</v>
      </c>
      <c r="P665">
        <v>2.52</v>
      </c>
      <c r="Q665">
        <f t="shared" si="73"/>
        <v>12.444444444444445</v>
      </c>
      <c r="R665">
        <f t="shared" si="74"/>
        <v>357.10147697777779</v>
      </c>
      <c r="S665">
        <f t="shared" si="75"/>
        <v>880.30691056861087</v>
      </c>
      <c r="T665" s="11">
        <f t="shared" si="76"/>
        <v>10.954930442631603</v>
      </c>
      <c r="U665">
        <v>0.26834999999999998</v>
      </c>
      <c r="V665">
        <f>Table5[[#This Row],[Total force ]]*Table5[[#This Row],[Tyre radius]]</f>
        <v>236.23035945108671</v>
      </c>
      <c r="W665">
        <v>8</v>
      </c>
      <c r="X665">
        <v>0.92</v>
      </c>
      <c r="Y665">
        <f>Table5[[#This Row],[Wheel torque]]/Table5[[#This Row],[Final drive ratio ]]/Table5[[#This Row],[Overall efficiency of enery conversion ]]</f>
        <v>32.096516229767218</v>
      </c>
      <c r="Z665">
        <f>(Table5[[#This Row],[Vehicle speed in m/s]]*60)/(2*3.14*Table5[[#This Row],[Tyre radius]])</f>
        <v>443.06303718920805</v>
      </c>
      <c r="AA665">
        <f>Table5[[#This Row],[Wheel speed]]*Table5[[#This Row],[Final drive ratio ]]</f>
        <v>3544.5042975136644</v>
      </c>
      <c r="AB665" s="11">
        <f>(2*3.14*Table5[[#This Row],[Motor speed]]*Table5[[#This Row],[Motor torque]])/(60*1000)/Table5[[#This Row],[Overall efficiency of enery conversion ]]</f>
        <v>12.94297074980104</v>
      </c>
      <c r="AC665">
        <v>430</v>
      </c>
      <c r="AD665" s="20">
        <f>Table5[[#This Row],[Total elapsed time]]-B664</f>
        <v>1</v>
      </c>
      <c r="AE665" s="20">
        <f>(Table5[[#This Row],[Motor power]]*1000)*Table5[[#This Row],[Acceleration delT 1 second ]]</f>
        <v>12942.970749801039</v>
      </c>
      <c r="AF665" s="20">
        <f>Table5[[#This Row],[Etotal]]/3600</f>
        <v>3.5952696527225108</v>
      </c>
      <c r="AG665" s="21">
        <f>Table5[[#This Row],[Average energy consumption]]/96</f>
        <v>3.745072554919282E-2</v>
      </c>
      <c r="AH665" s="20"/>
      <c r="AI665" s="20"/>
    </row>
    <row r="666" spans="2:35">
      <c r="B666" s="15">
        <v>663</v>
      </c>
      <c r="C666" s="8">
        <v>45.1</v>
      </c>
      <c r="D666" s="9">
        <v>0.11</v>
      </c>
      <c r="E666">
        <v>1500</v>
      </c>
      <c r="F666">
        <v>80</v>
      </c>
      <c r="G666">
        <f t="shared" si="70"/>
        <v>1580</v>
      </c>
      <c r="H666">
        <v>9.81</v>
      </c>
      <c r="I666" s="10">
        <v>0</v>
      </c>
      <c r="J666" s="10">
        <v>0</v>
      </c>
      <c r="K666">
        <f t="shared" si="71"/>
        <v>173.8</v>
      </c>
      <c r="L666">
        <v>1.4999999999999999E-2</v>
      </c>
      <c r="M666">
        <f t="shared" si="72"/>
        <v>365.20543359083308</v>
      </c>
      <c r="N666">
        <v>1.204</v>
      </c>
      <c r="O666">
        <v>1.52</v>
      </c>
      <c r="P666">
        <v>2.52</v>
      </c>
      <c r="Q666">
        <f t="shared" si="73"/>
        <v>12.527777777777779</v>
      </c>
      <c r="R666">
        <f t="shared" si="74"/>
        <v>361.9000992444445</v>
      </c>
      <c r="S666">
        <f t="shared" si="75"/>
        <v>900.90553283527765</v>
      </c>
      <c r="T666" s="11">
        <f t="shared" si="76"/>
        <v>11.28634431413084</v>
      </c>
      <c r="U666">
        <v>0.26834999999999998</v>
      </c>
      <c r="V666">
        <f>Table5[[#This Row],[Total force ]]*Table5[[#This Row],[Tyre radius]]</f>
        <v>241.75799973634673</v>
      </c>
      <c r="W666">
        <v>8</v>
      </c>
      <c r="X666">
        <v>0.92</v>
      </c>
      <c r="Y666">
        <f>Table5[[#This Row],[Wheel torque]]/Table5[[#This Row],[Final drive ratio ]]/Table5[[#This Row],[Overall efficiency of enery conversion ]]</f>
        <v>32.847554312003631</v>
      </c>
      <c r="Z666">
        <f>(Table5[[#This Row],[Vehicle speed in m/s]]*60)/(2*3.14*Table5[[#This Row],[Tyre radius]])</f>
        <v>446.02997717038585</v>
      </c>
      <c r="AA666">
        <f>Table5[[#This Row],[Wheel speed]]*Table5[[#This Row],[Final drive ratio ]]</f>
        <v>3568.2398173630868</v>
      </c>
      <c r="AB666" s="11">
        <f>(2*3.14*Table5[[#This Row],[Motor speed]]*Table5[[#This Row],[Motor torque]])/(60*1000)/Table5[[#This Row],[Overall efficiency of enery conversion ]]</f>
        <v>13.334527781345509</v>
      </c>
      <c r="AC666">
        <v>430</v>
      </c>
      <c r="AD666" s="20">
        <f>Table5[[#This Row],[Total elapsed time]]-B665</f>
        <v>1</v>
      </c>
      <c r="AE666" s="20">
        <f>(Table5[[#This Row],[Motor power]]*1000)*Table5[[#This Row],[Acceleration delT 1 second ]]</f>
        <v>13334.527781345509</v>
      </c>
      <c r="AF666" s="20">
        <f>Table5[[#This Row],[Etotal]]/3600</f>
        <v>3.7040354948181968</v>
      </c>
      <c r="AG666" s="21">
        <f>Table5[[#This Row],[Average energy consumption]]/96</f>
        <v>3.8583703071022886E-2</v>
      </c>
      <c r="AH666" s="20"/>
      <c r="AI666" s="20"/>
    </row>
    <row r="667" spans="2:35">
      <c r="B667" s="15">
        <v>664</v>
      </c>
      <c r="C667" s="8">
        <v>45.6</v>
      </c>
      <c r="D667" s="9">
        <v>0.12</v>
      </c>
      <c r="E667">
        <v>1500</v>
      </c>
      <c r="F667">
        <v>80</v>
      </c>
      <c r="G667">
        <f t="shared" si="70"/>
        <v>1580</v>
      </c>
      <c r="H667">
        <v>9.81</v>
      </c>
      <c r="I667" s="10">
        <v>0</v>
      </c>
      <c r="J667" s="10">
        <v>0</v>
      </c>
      <c r="K667">
        <f t="shared" si="71"/>
        <v>189.6</v>
      </c>
      <c r="L667">
        <v>1.4999999999999999E-2</v>
      </c>
      <c r="M667">
        <f t="shared" si="72"/>
        <v>365.20543359083308</v>
      </c>
      <c r="N667">
        <v>1.204</v>
      </c>
      <c r="O667">
        <v>1.52</v>
      </c>
      <c r="P667">
        <v>2.52</v>
      </c>
      <c r="Q667">
        <f t="shared" si="73"/>
        <v>12.666666666666668</v>
      </c>
      <c r="R667">
        <f t="shared" si="74"/>
        <v>369.96897280000002</v>
      </c>
      <c r="S667">
        <f t="shared" si="75"/>
        <v>924.77440639083318</v>
      </c>
      <c r="T667" s="11">
        <f t="shared" si="76"/>
        <v>11.713809147617221</v>
      </c>
      <c r="U667">
        <v>0.26834999999999998</v>
      </c>
      <c r="V667">
        <f>Table5[[#This Row],[Total force ]]*Table5[[#This Row],[Tyre radius]]</f>
        <v>248.16321195498006</v>
      </c>
      <c r="W667">
        <v>8</v>
      </c>
      <c r="X667">
        <v>0.92</v>
      </c>
      <c r="Y667">
        <f>Table5[[#This Row],[Wheel torque]]/Table5[[#This Row],[Final drive ratio ]]/Table5[[#This Row],[Overall efficiency of enery conversion ]]</f>
        <v>33.71782771127446</v>
      </c>
      <c r="Z667">
        <f>(Table5[[#This Row],[Vehicle speed in m/s]]*60)/(2*3.14*Table5[[#This Row],[Tyre radius]])</f>
        <v>450.97487713901546</v>
      </c>
      <c r="AA667">
        <f>Table5[[#This Row],[Wheel speed]]*Table5[[#This Row],[Final drive ratio ]]</f>
        <v>3607.7990171121237</v>
      </c>
      <c r="AB667" s="11">
        <f>(2*3.14*Table5[[#This Row],[Motor speed]]*Table5[[#This Row],[Motor torque]])/(60*1000)/Table5[[#This Row],[Overall efficiency of enery conversion ]]</f>
        <v>13.839566573271764</v>
      </c>
      <c r="AC667">
        <v>430</v>
      </c>
      <c r="AD667" s="20">
        <f>Table5[[#This Row],[Total elapsed time]]-B666</f>
        <v>1</v>
      </c>
      <c r="AE667" s="20">
        <f>(Table5[[#This Row],[Motor power]]*1000)*Table5[[#This Row],[Acceleration delT 1 second ]]</f>
        <v>13839.566573271764</v>
      </c>
      <c r="AF667" s="20">
        <f>Table5[[#This Row],[Etotal]]/3600</f>
        <v>3.8443240481310457</v>
      </c>
      <c r="AG667" s="21">
        <f>Table5[[#This Row],[Average energy consumption]]/96</f>
        <v>4.0045042168031723E-2</v>
      </c>
      <c r="AH667" s="20"/>
      <c r="AI667" s="20"/>
    </row>
    <row r="668" spans="2:35">
      <c r="B668" s="15">
        <v>665</v>
      </c>
      <c r="C668" s="8">
        <v>46</v>
      </c>
      <c r="D668" s="9">
        <v>0.12</v>
      </c>
      <c r="E668">
        <v>1500</v>
      </c>
      <c r="F668">
        <v>80</v>
      </c>
      <c r="G668">
        <f t="shared" si="70"/>
        <v>1580</v>
      </c>
      <c r="H668">
        <v>9.81</v>
      </c>
      <c r="I668" s="10">
        <v>0</v>
      </c>
      <c r="J668" s="10">
        <v>0</v>
      </c>
      <c r="K668">
        <f t="shared" si="71"/>
        <v>189.6</v>
      </c>
      <c r="L668">
        <v>1.4999999999999999E-2</v>
      </c>
      <c r="M668">
        <f t="shared" si="72"/>
        <v>365.20543359083308</v>
      </c>
      <c r="N668">
        <v>1.204</v>
      </c>
      <c r="O668">
        <v>1.52</v>
      </c>
      <c r="P668">
        <v>2.52</v>
      </c>
      <c r="Q668">
        <f t="shared" si="73"/>
        <v>12.777777777777779</v>
      </c>
      <c r="R668">
        <f t="shared" si="74"/>
        <v>376.48812444444445</v>
      </c>
      <c r="S668">
        <f t="shared" si="75"/>
        <v>931.29355803527756</v>
      </c>
      <c r="T668" s="11">
        <f t="shared" si="76"/>
        <v>11.899862130450769</v>
      </c>
      <c r="U668">
        <v>0.26834999999999998</v>
      </c>
      <c r="V668">
        <f>Table5[[#This Row],[Total force ]]*Table5[[#This Row],[Tyre radius]]</f>
        <v>249.91262629876672</v>
      </c>
      <c r="W668">
        <v>8</v>
      </c>
      <c r="X668">
        <v>0.92</v>
      </c>
      <c r="Y668">
        <f>Table5[[#This Row],[Wheel torque]]/Table5[[#This Row],[Final drive ratio ]]/Table5[[#This Row],[Overall efficiency of enery conversion ]]</f>
        <v>33.955519877549825</v>
      </c>
      <c r="Z668">
        <f>(Table5[[#This Row],[Vehicle speed in m/s]]*60)/(2*3.14*Table5[[#This Row],[Tyre radius]])</f>
        <v>454.93079711391908</v>
      </c>
      <c r="AA668">
        <f>Table5[[#This Row],[Wheel speed]]*Table5[[#This Row],[Final drive ratio ]]</f>
        <v>3639.4463769113527</v>
      </c>
      <c r="AB668" s="11">
        <f>(2*3.14*Table5[[#This Row],[Motor speed]]*Table5[[#This Row],[Motor torque]])/(60*1000)/Table5[[#This Row],[Overall efficiency of enery conversion ]]</f>
        <v>14.059383424445615</v>
      </c>
      <c r="AC668">
        <v>430</v>
      </c>
      <c r="AD668" s="20">
        <f>Table5[[#This Row],[Total elapsed time]]-B667</f>
        <v>1</v>
      </c>
      <c r="AE668" s="20">
        <f>(Table5[[#This Row],[Motor power]]*1000)*Table5[[#This Row],[Acceleration delT 1 second ]]</f>
        <v>14059.383424445616</v>
      </c>
      <c r="AF668" s="20">
        <f>Table5[[#This Row],[Etotal]]/3600</f>
        <v>3.9053842845682265</v>
      </c>
      <c r="AG668" s="21">
        <f>Table5[[#This Row],[Average energy consumption]]/96</f>
        <v>4.068108629758569E-2</v>
      </c>
      <c r="AH668" s="20"/>
      <c r="AI668" s="20"/>
    </row>
    <row r="669" spans="2:35">
      <c r="B669" s="15">
        <v>666</v>
      </c>
      <c r="C669" s="8">
        <v>46.5</v>
      </c>
      <c r="D669" s="9">
        <v>0.14000000000000001</v>
      </c>
      <c r="E669">
        <v>1500</v>
      </c>
      <c r="F669">
        <v>80</v>
      </c>
      <c r="G669">
        <f t="shared" si="70"/>
        <v>1580</v>
      </c>
      <c r="H669">
        <v>9.81</v>
      </c>
      <c r="I669" s="10">
        <v>0</v>
      </c>
      <c r="J669" s="10">
        <v>0</v>
      </c>
      <c r="K669">
        <f t="shared" si="71"/>
        <v>221.20000000000002</v>
      </c>
      <c r="L669">
        <v>1.4999999999999999E-2</v>
      </c>
      <c r="M669">
        <f t="shared" si="72"/>
        <v>365.20543359083308</v>
      </c>
      <c r="N669">
        <v>1.204</v>
      </c>
      <c r="O669">
        <v>1.52</v>
      </c>
      <c r="P669">
        <v>2.52</v>
      </c>
      <c r="Q669">
        <f t="shared" si="73"/>
        <v>12.916666666666668</v>
      </c>
      <c r="R669">
        <f t="shared" si="74"/>
        <v>384.71713000000005</v>
      </c>
      <c r="S669">
        <f t="shared" si="75"/>
        <v>971.12256359083312</v>
      </c>
      <c r="T669" s="11">
        <f t="shared" si="76"/>
        <v>12.543666446381597</v>
      </c>
      <c r="U669">
        <v>0.26834999999999998</v>
      </c>
      <c r="V669">
        <f>Table5[[#This Row],[Total force ]]*Table5[[#This Row],[Tyre radius]]</f>
        <v>260.60073993960003</v>
      </c>
      <c r="W669">
        <v>8</v>
      </c>
      <c r="X669">
        <v>0.92</v>
      </c>
      <c r="Y669">
        <f>Table5[[#This Row],[Wheel torque]]/Table5[[#This Row],[Final drive ratio ]]/Table5[[#This Row],[Overall efficiency of enery conversion ]]</f>
        <v>35.407709230923913</v>
      </c>
      <c r="Z669">
        <f>(Table5[[#This Row],[Vehicle speed in m/s]]*60)/(2*3.14*Table5[[#This Row],[Tyre radius]])</f>
        <v>459.87569708254864</v>
      </c>
      <c r="AA669">
        <f>Table5[[#This Row],[Wheel speed]]*Table5[[#This Row],[Final drive ratio ]]</f>
        <v>3679.0055766603891</v>
      </c>
      <c r="AB669" s="11">
        <f>(2*3.14*Table5[[#This Row],[Motor speed]]*Table5[[#This Row],[Motor torque]])/(60*1000)/Table5[[#This Row],[Overall efficiency of enery conversion ]]</f>
        <v>14.820021793929101</v>
      </c>
      <c r="AC669">
        <v>430</v>
      </c>
      <c r="AD669" s="20">
        <f>Table5[[#This Row],[Total elapsed time]]-B668</f>
        <v>1</v>
      </c>
      <c r="AE669" s="20">
        <f>(Table5[[#This Row],[Motor power]]*1000)*Table5[[#This Row],[Acceleration delT 1 second ]]</f>
        <v>14820.021793929101</v>
      </c>
      <c r="AF669" s="20">
        <f>Table5[[#This Row],[Etotal]]/3600</f>
        <v>4.1166727205358615</v>
      </c>
      <c r="AG669" s="21">
        <f>Table5[[#This Row],[Average energy consumption]]/96</f>
        <v>4.2882007505581889E-2</v>
      </c>
      <c r="AH669" s="20"/>
      <c r="AI669" s="20"/>
    </row>
    <row r="670" spans="2:35">
      <c r="B670" s="15">
        <v>667</v>
      </c>
      <c r="C670" s="8">
        <v>47</v>
      </c>
      <c r="D670" s="9">
        <v>0.14000000000000001</v>
      </c>
      <c r="E670">
        <v>1500</v>
      </c>
      <c r="F670">
        <v>80</v>
      </c>
      <c r="G670">
        <f t="shared" si="70"/>
        <v>1580</v>
      </c>
      <c r="H670">
        <v>9.81</v>
      </c>
      <c r="I670" s="10">
        <v>0</v>
      </c>
      <c r="J670" s="10">
        <v>0</v>
      </c>
      <c r="K670">
        <f t="shared" si="71"/>
        <v>221.20000000000002</v>
      </c>
      <c r="L670">
        <v>1.4999999999999999E-2</v>
      </c>
      <c r="M670">
        <f t="shared" si="72"/>
        <v>365.20543359083308</v>
      </c>
      <c r="N670">
        <v>1.204</v>
      </c>
      <c r="O670">
        <v>1.52</v>
      </c>
      <c r="P670">
        <v>2.52</v>
      </c>
      <c r="Q670">
        <f t="shared" si="73"/>
        <v>13.055555555555555</v>
      </c>
      <c r="R670">
        <f t="shared" si="74"/>
        <v>393.03509777777771</v>
      </c>
      <c r="S670">
        <f t="shared" si="75"/>
        <v>979.44053136861089</v>
      </c>
      <c r="T670" s="11">
        <f t="shared" si="76"/>
        <v>12.787140270645754</v>
      </c>
      <c r="U670">
        <v>0.26834999999999998</v>
      </c>
      <c r="V670">
        <f>Table5[[#This Row],[Total force ]]*Table5[[#This Row],[Tyre radius]]</f>
        <v>262.83286659276672</v>
      </c>
      <c r="W670">
        <v>8</v>
      </c>
      <c r="X670">
        <v>0.92</v>
      </c>
      <c r="Y670">
        <f>Table5[[#This Row],[Wheel torque]]/Table5[[#This Row],[Final drive ratio ]]/Table5[[#This Row],[Overall efficiency of enery conversion ]]</f>
        <v>35.710987308799822</v>
      </c>
      <c r="Z670">
        <f>(Table5[[#This Row],[Vehicle speed in m/s]]*60)/(2*3.14*Table5[[#This Row],[Tyre radius]])</f>
        <v>464.82059705117814</v>
      </c>
      <c r="AA670">
        <f>Table5[[#This Row],[Wheel speed]]*Table5[[#This Row],[Final drive ratio ]]</f>
        <v>3718.5647764094251</v>
      </c>
      <c r="AB670" s="11">
        <f>(2*3.14*Table5[[#This Row],[Motor speed]]*Table5[[#This Row],[Motor torque]])/(60*1000)/Table5[[#This Row],[Overall efficiency of enery conversion ]]</f>
        <v>15.107679903882032</v>
      </c>
      <c r="AC670">
        <v>430</v>
      </c>
      <c r="AD670" s="20">
        <f>Table5[[#This Row],[Total elapsed time]]-B669</f>
        <v>1</v>
      </c>
      <c r="AE670" s="20">
        <f>(Table5[[#This Row],[Motor power]]*1000)*Table5[[#This Row],[Acceleration delT 1 second ]]</f>
        <v>15107.679903882032</v>
      </c>
      <c r="AF670" s="20">
        <f>Table5[[#This Row],[Etotal]]/3600</f>
        <v>4.1965777510783422</v>
      </c>
      <c r="AG670" s="21">
        <f>Table5[[#This Row],[Average energy consumption]]/96</f>
        <v>4.3714351573732733E-2</v>
      </c>
      <c r="AH670" s="20"/>
      <c r="AI670" s="20"/>
    </row>
    <row r="671" spans="2:35">
      <c r="B671" s="15">
        <v>668</v>
      </c>
      <c r="C671" s="8">
        <v>47.5</v>
      </c>
      <c r="D671" s="9">
        <v>0.14000000000000001</v>
      </c>
      <c r="E671">
        <v>1500</v>
      </c>
      <c r="F671">
        <v>80</v>
      </c>
      <c r="G671">
        <f t="shared" si="70"/>
        <v>1580</v>
      </c>
      <c r="H671">
        <v>9.81</v>
      </c>
      <c r="I671" s="10">
        <v>0</v>
      </c>
      <c r="J671" s="10">
        <v>0</v>
      </c>
      <c r="K671">
        <f t="shared" si="71"/>
        <v>221.20000000000002</v>
      </c>
      <c r="L671">
        <v>1.4999999999999999E-2</v>
      </c>
      <c r="M671">
        <f t="shared" si="72"/>
        <v>365.20543359083308</v>
      </c>
      <c r="N671">
        <v>1.204</v>
      </c>
      <c r="O671">
        <v>1.52</v>
      </c>
      <c r="P671">
        <v>2.52</v>
      </c>
      <c r="Q671">
        <f t="shared" si="73"/>
        <v>13.194444444444445</v>
      </c>
      <c r="R671">
        <f t="shared" si="74"/>
        <v>401.44202777777775</v>
      </c>
      <c r="S671">
        <f t="shared" si="75"/>
        <v>987.84746136861088</v>
      </c>
      <c r="T671" s="11">
        <f t="shared" si="76"/>
        <v>13.034098448613618</v>
      </c>
      <c r="U671">
        <v>0.26834999999999998</v>
      </c>
      <c r="V671">
        <f>Table5[[#This Row],[Total force ]]*Table5[[#This Row],[Tyre radius]]</f>
        <v>265.08886625826671</v>
      </c>
      <c r="W671">
        <v>8</v>
      </c>
      <c r="X671">
        <v>0.92</v>
      </c>
      <c r="Y671">
        <f>Table5[[#This Row],[Wheel torque]]/Table5[[#This Row],[Final drive ratio ]]/Table5[[#This Row],[Overall efficiency of enery conversion ]]</f>
        <v>36.017509002481887</v>
      </c>
      <c r="Z671">
        <f>(Table5[[#This Row],[Vehicle speed in m/s]]*60)/(2*3.14*Table5[[#This Row],[Tyre radius]])</f>
        <v>469.76549701980764</v>
      </c>
      <c r="AA671">
        <f>Table5[[#This Row],[Wheel speed]]*Table5[[#This Row],[Final drive ratio ]]</f>
        <v>3758.1239761584611</v>
      </c>
      <c r="AB671" s="11">
        <f>(2*3.14*Table5[[#This Row],[Motor speed]]*Table5[[#This Row],[Motor torque]])/(60*1000)/Table5[[#This Row],[Overall efficiency of enery conversion ]]</f>
        <v>15.399454688815704</v>
      </c>
      <c r="AC671">
        <v>430</v>
      </c>
      <c r="AD671" s="20">
        <f>Table5[[#This Row],[Total elapsed time]]-B670</f>
        <v>1</v>
      </c>
      <c r="AE671" s="20">
        <f>(Table5[[#This Row],[Motor power]]*1000)*Table5[[#This Row],[Acceleration delT 1 second ]]</f>
        <v>15399.454688815704</v>
      </c>
      <c r="AF671" s="20">
        <f>Table5[[#This Row],[Etotal]]/3600</f>
        <v>4.277626302448807</v>
      </c>
      <c r="AG671" s="21">
        <f>Table5[[#This Row],[Average energy consumption]]/96</f>
        <v>4.4558607317175071E-2</v>
      </c>
      <c r="AH671" s="20"/>
      <c r="AI671" s="20"/>
    </row>
    <row r="672" spans="2:35">
      <c r="B672" s="15">
        <v>669</v>
      </c>
      <c r="C672" s="8">
        <v>48</v>
      </c>
      <c r="D672" s="9">
        <v>0.15</v>
      </c>
      <c r="E672">
        <v>1500</v>
      </c>
      <c r="F672">
        <v>80</v>
      </c>
      <c r="G672">
        <f t="shared" si="70"/>
        <v>1580</v>
      </c>
      <c r="H672">
        <v>9.81</v>
      </c>
      <c r="I672" s="10">
        <v>0</v>
      </c>
      <c r="J672" s="10">
        <v>0</v>
      </c>
      <c r="K672">
        <f t="shared" si="71"/>
        <v>237</v>
      </c>
      <c r="L672">
        <v>1.4999999999999999E-2</v>
      </c>
      <c r="M672">
        <f t="shared" si="72"/>
        <v>365.20543359083308</v>
      </c>
      <c r="N672">
        <v>1.204</v>
      </c>
      <c r="O672">
        <v>1.52</v>
      </c>
      <c r="P672">
        <v>2.52</v>
      </c>
      <c r="Q672">
        <f t="shared" si="73"/>
        <v>13.333333333333334</v>
      </c>
      <c r="R672">
        <f t="shared" si="74"/>
        <v>409.93792000000002</v>
      </c>
      <c r="S672">
        <f t="shared" si="75"/>
        <v>1012.1433535908332</v>
      </c>
      <c r="T672" s="11">
        <f t="shared" si="76"/>
        <v>13.495244714544443</v>
      </c>
      <c r="U672">
        <v>0.26834999999999998</v>
      </c>
      <c r="V672">
        <f>Table5[[#This Row],[Total force ]]*Table5[[#This Row],[Tyre radius]]</f>
        <v>271.60866893610006</v>
      </c>
      <c r="W672">
        <v>8</v>
      </c>
      <c r="X672">
        <v>0.92</v>
      </c>
      <c r="Y672">
        <f>Table5[[#This Row],[Wheel torque]]/Table5[[#This Row],[Final drive ratio ]]/Table5[[#This Row],[Overall efficiency of enery conversion ]]</f>
        <v>36.903351757622289</v>
      </c>
      <c r="Z672">
        <f>(Table5[[#This Row],[Vehicle speed in m/s]]*60)/(2*3.14*Table5[[#This Row],[Tyre radius]])</f>
        <v>474.71039698843725</v>
      </c>
      <c r="AA672">
        <f>Table5[[#This Row],[Wheel speed]]*Table5[[#This Row],[Final drive ratio ]]</f>
        <v>3797.683175907498</v>
      </c>
      <c r="AB672" s="11">
        <f>(2*3.14*Table5[[#This Row],[Motor speed]]*Table5[[#This Row],[Motor torque]])/(60*1000)/Table5[[#This Row],[Overall efficiency of enery conversion ]]</f>
        <v>15.944287233630011</v>
      </c>
      <c r="AC672">
        <v>430</v>
      </c>
      <c r="AD672" s="20">
        <f>Table5[[#This Row],[Total elapsed time]]-B671</f>
        <v>1</v>
      </c>
      <c r="AE672" s="20">
        <f>(Table5[[#This Row],[Motor power]]*1000)*Table5[[#This Row],[Acceleration delT 1 second ]]</f>
        <v>15944.28723363001</v>
      </c>
      <c r="AF672" s="20">
        <f>Table5[[#This Row],[Etotal]]/3600</f>
        <v>4.4289686760083358</v>
      </c>
      <c r="AG672" s="21">
        <f>Table5[[#This Row],[Average energy consumption]]/96</f>
        <v>4.6135090375086833E-2</v>
      </c>
      <c r="AH672" s="20"/>
      <c r="AI672" s="20"/>
    </row>
    <row r="673" spans="2:35">
      <c r="B673" s="15">
        <v>670</v>
      </c>
      <c r="C673" s="8">
        <v>48.6</v>
      </c>
      <c r="D673" s="9">
        <v>0.15</v>
      </c>
      <c r="E673">
        <v>1500</v>
      </c>
      <c r="F673">
        <v>80</v>
      </c>
      <c r="G673">
        <f t="shared" si="70"/>
        <v>1580</v>
      </c>
      <c r="H673">
        <v>9.81</v>
      </c>
      <c r="I673" s="10">
        <v>0</v>
      </c>
      <c r="J673" s="10">
        <v>0</v>
      </c>
      <c r="K673">
        <f t="shared" si="71"/>
        <v>237</v>
      </c>
      <c r="L673">
        <v>1.4999999999999999E-2</v>
      </c>
      <c r="M673">
        <f t="shared" si="72"/>
        <v>365.20543359083308</v>
      </c>
      <c r="N673">
        <v>1.204</v>
      </c>
      <c r="O673">
        <v>1.52</v>
      </c>
      <c r="P673">
        <v>2.52</v>
      </c>
      <c r="Q673">
        <f t="shared" si="73"/>
        <v>13.500000000000002</v>
      </c>
      <c r="R673">
        <f t="shared" si="74"/>
        <v>420.25042080000009</v>
      </c>
      <c r="S673">
        <f t="shared" si="75"/>
        <v>1022.4558543908331</v>
      </c>
      <c r="T673" s="11">
        <f t="shared" si="76"/>
        <v>13.803154034276249</v>
      </c>
      <c r="U673">
        <v>0.26834999999999998</v>
      </c>
      <c r="V673">
        <f>Table5[[#This Row],[Total force ]]*Table5[[#This Row],[Tyre radius]]</f>
        <v>274.37602852578004</v>
      </c>
      <c r="W673">
        <v>8</v>
      </c>
      <c r="X673">
        <v>0.92</v>
      </c>
      <c r="Y673">
        <f>Table5[[#This Row],[Wheel torque]]/Table5[[#This Row],[Final drive ratio ]]/Table5[[#This Row],[Overall efficiency of enery conversion ]]</f>
        <v>37.279351701872287</v>
      </c>
      <c r="Z673">
        <f>(Table5[[#This Row],[Vehicle speed in m/s]]*60)/(2*3.14*Table5[[#This Row],[Tyre radius]])</f>
        <v>480.64427695079274</v>
      </c>
      <c r="AA673">
        <f>Table5[[#This Row],[Wheel speed]]*Table5[[#This Row],[Final drive ratio ]]</f>
        <v>3845.1542156063419</v>
      </c>
      <c r="AB673" s="11">
        <f>(2*3.14*Table5[[#This Row],[Motor speed]]*Table5[[#This Row],[Motor torque]])/(60*1000)/Table5[[#This Row],[Overall efficiency of enery conversion ]]</f>
        <v>16.308074237093862</v>
      </c>
      <c r="AC673">
        <v>430</v>
      </c>
      <c r="AD673" s="20">
        <f>Table5[[#This Row],[Total elapsed time]]-B672</f>
        <v>1</v>
      </c>
      <c r="AE673" s="20">
        <f>(Table5[[#This Row],[Motor power]]*1000)*Table5[[#This Row],[Acceleration delT 1 second ]]</f>
        <v>16308.074237093862</v>
      </c>
      <c r="AF673" s="20">
        <f>Table5[[#This Row],[Etotal]]/3600</f>
        <v>4.5300206214149616</v>
      </c>
      <c r="AG673" s="21">
        <f>Table5[[#This Row],[Average energy consumption]]/96</f>
        <v>4.718771480640585E-2</v>
      </c>
      <c r="AH673" s="20"/>
      <c r="AI673" s="20"/>
    </row>
    <row r="674" spans="2:35">
      <c r="B674" s="15">
        <v>671</v>
      </c>
      <c r="C674" s="8">
        <v>49.1</v>
      </c>
      <c r="D674" s="9">
        <v>0.15</v>
      </c>
      <c r="E674">
        <v>1500</v>
      </c>
      <c r="F674">
        <v>80</v>
      </c>
      <c r="G674">
        <f t="shared" si="70"/>
        <v>1580</v>
      </c>
      <c r="H674">
        <v>9.81</v>
      </c>
      <c r="I674" s="10">
        <v>0</v>
      </c>
      <c r="J674" s="10">
        <v>0</v>
      </c>
      <c r="K674">
        <f t="shared" si="71"/>
        <v>237</v>
      </c>
      <c r="L674">
        <v>1.4999999999999999E-2</v>
      </c>
      <c r="M674">
        <f t="shared" si="72"/>
        <v>365.20543359083308</v>
      </c>
      <c r="N674">
        <v>1.204</v>
      </c>
      <c r="O674">
        <v>1.52</v>
      </c>
      <c r="P674">
        <v>2.52</v>
      </c>
      <c r="Q674">
        <f t="shared" si="73"/>
        <v>13.638888888888889</v>
      </c>
      <c r="R674">
        <f t="shared" si="74"/>
        <v>428.94202991111121</v>
      </c>
      <c r="S674">
        <f t="shared" si="75"/>
        <v>1031.1474635019442</v>
      </c>
      <c r="T674" s="11">
        <f t="shared" si="76"/>
        <v>14.063705682762629</v>
      </c>
      <c r="U674">
        <v>0.26834999999999998</v>
      </c>
      <c r="V674">
        <f>Table5[[#This Row],[Total force ]]*Table5[[#This Row],[Tyre radius]]</f>
        <v>276.70842183074672</v>
      </c>
      <c r="W674">
        <v>8</v>
      </c>
      <c r="X674">
        <v>0.92</v>
      </c>
      <c r="Y674">
        <f>Table5[[#This Row],[Wheel torque]]/Table5[[#This Row],[Final drive ratio ]]/Table5[[#This Row],[Overall efficiency of enery conversion ]]</f>
        <v>37.59625296613406</v>
      </c>
      <c r="Z674">
        <f>(Table5[[#This Row],[Vehicle speed in m/s]]*60)/(2*3.14*Table5[[#This Row],[Tyre radius]])</f>
        <v>485.5891769194223</v>
      </c>
      <c r="AA674">
        <f>Table5[[#This Row],[Wheel speed]]*Table5[[#This Row],[Final drive ratio ]]</f>
        <v>3884.7134153553784</v>
      </c>
      <c r="AB674" s="11">
        <f>(2*3.14*Table5[[#This Row],[Motor speed]]*Table5[[#This Row],[Motor torque]])/(60*1000)/Table5[[#This Row],[Overall efficiency of enery conversion ]]</f>
        <v>16.615909360541856</v>
      </c>
      <c r="AC674">
        <v>430</v>
      </c>
      <c r="AD674" s="20">
        <f>Table5[[#This Row],[Total elapsed time]]-B673</f>
        <v>1</v>
      </c>
      <c r="AE674" s="20">
        <f>(Table5[[#This Row],[Motor power]]*1000)*Table5[[#This Row],[Acceleration delT 1 second ]]</f>
        <v>16615.909360541857</v>
      </c>
      <c r="AF674" s="20">
        <f>Table5[[#This Row],[Etotal]]/3600</f>
        <v>4.6155303779282937</v>
      </c>
      <c r="AG674" s="21">
        <f>Table5[[#This Row],[Average energy consumption]]/96</f>
        <v>4.8078441436753057E-2</v>
      </c>
      <c r="AH674" s="20"/>
      <c r="AI674" s="20"/>
    </row>
    <row r="675" spans="2:35">
      <c r="B675" s="15">
        <v>672</v>
      </c>
      <c r="C675" s="8">
        <v>49.7</v>
      </c>
      <c r="D675" s="9">
        <v>0.17</v>
      </c>
      <c r="E675">
        <v>1500</v>
      </c>
      <c r="F675">
        <v>80</v>
      </c>
      <c r="G675">
        <f t="shared" si="70"/>
        <v>1580</v>
      </c>
      <c r="H675">
        <v>9.81</v>
      </c>
      <c r="I675" s="10">
        <v>0</v>
      </c>
      <c r="J675" s="10">
        <v>0</v>
      </c>
      <c r="K675">
        <f t="shared" si="71"/>
        <v>268.60000000000002</v>
      </c>
      <c r="L675">
        <v>1.4999999999999999E-2</v>
      </c>
      <c r="M675">
        <f t="shared" si="72"/>
        <v>365.20543359083308</v>
      </c>
      <c r="N675">
        <v>1.204</v>
      </c>
      <c r="O675">
        <v>1.52</v>
      </c>
      <c r="P675">
        <v>2.52</v>
      </c>
      <c r="Q675">
        <f t="shared" si="73"/>
        <v>13.805555555555557</v>
      </c>
      <c r="R675">
        <f t="shared" si="74"/>
        <v>439.48939097777787</v>
      </c>
      <c r="S675">
        <f t="shared" si="75"/>
        <v>1073.2948245686111</v>
      </c>
      <c r="T675" s="11">
        <f t="shared" si="76"/>
        <v>14.817431328072216</v>
      </c>
      <c r="U675">
        <v>0.26834999999999998</v>
      </c>
      <c r="V675">
        <f>Table5[[#This Row],[Total force ]]*Table5[[#This Row],[Tyre radius]]</f>
        <v>288.0186661729868</v>
      </c>
      <c r="W675">
        <v>8</v>
      </c>
      <c r="X675">
        <v>0.92</v>
      </c>
      <c r="Y675">
        <f>Table5[[#This Row],[Wheel torque]]/Table5[[#This Row],[Final drive ratio ]]/Table5[[#This Row],[Overall efficiency of enery conversion ]]</f>
        <v>39.13297094741668</v>
      </c>
      <c r="Z675">
        <f>(Table5[[#This Row],[Vehicle speed in m/s]]*60)/(2*3.14*Table5[[#This Row],[Tyre radius]])</f>
        <v>491.52305688177779</v>
      </c>
      <c r="AA675">
        <f>Table5[[#This Row],[Wheel speed]]*Table5[[#This Row],[Final drive ratio ]]</f>
        <v>3932.1844550542223</v>
      </c>
      <c r="AB675" s="11">
        <f>(2*3.14*Table5[[#This Row],[Motor speed]]*Table5[[#This Row],[Motor torque]])/(60*1000)/Table5[[#This Row],[Overall efficiency of enery conversion ]]</f>
        <v>17.50641697551065</v>
      </c>
      <c r="AC675">
        <v>430</v>
      </c>
      <c r="AD675" s="20">
        <f>Table5[[#This Row],[Total elapsed time]]-B674</f>
        <v>1</v>
      </c>
      <c r="AE675" s="20">
        <f>(Table5[[#This Row],[Motor power]]*1000)*Table5[[#This Row],[Acceleration delT 1 second ]]</f>
        <v>17506.416975510649</v>
      </c>
      <c r="AF675" s="20">
        <f>Table5[[#This Row],[Etotal]]/3600</f>
        <v>4.8628936043085131</v>
      </c>
      <c r="AG675" s="21">
        <f>Table5[[#This Row],[Average energy consumption]]/96</f>
        <v>5.065514171154701E-2</v>
      </c>
      <c r="AH675" s="20"/>
      <c r="AI675" s="20"/>
    </row>
    <row r="676" spans="2:35">
      <c r="B676" s="15">
        <v>673</v>
      </c>
      <c r="C676" s="8">
        <v>50.3</v>
      </c>
      <c r="D676" s="9">
        <v>0.15</v>
      </c>
      <c r="E676">
        <v>1500</v>
      </c>
      <c r="F676">
        <v>80</v>
      </c>
      <c r="G676">
        <f t="shared" si="70"/>
        <v>1580</v>
      </c>
      <c r="H676">
        <v>9.81</v>
      </c>
      <c r="I676" s="10">
        <v>0</v>
      </c>
      <c r="J676" s="10">
        <v>0</v>
      </c>
      <c r="K676">
        <f t="shared" si="71"/>
        <v>237</v>
      </c>
      <c r="L676">
        <v>1.4999999999999999E-2</v>
      </c>
      <c r="M676">
        <f t="shared" si="72"/>
        <v>365.20543359083308</v>
      </c>
      <c r="N676">
        <v>1.204</v>
      </c>
      <c r="O676">
        <v>1.52</v>
      </c>
      <c r="P676">
        <v>2.52</v>
      </c>
      <c r="Q676">
        <f t="shared" si="73"/>
        <v>13.972222222222221</v>
      </c>
      <c r="R676">
        <f t="shared" si="74"/>
        <v>450.1648576444444</v>
      </c>
      <c r="S676">
        <f t="shared" si="75"/>
        <v>1052.3702912352774</v>
      </c>
      <c r="T676" s="11">
        <f t="shared" si="76"/>
        <v>14.703951569204014</v>
      </c>
      <c r="U676">
        <v>0.26834999999999998</v>
      </c>
      <c r="V676">
        <f>Table5[[#This Row],[Total force ]]*Table5[[#This Row],[Tyre radius]]</f>
        <v>282.40356765298668</v>
      </c>
      <c r="W676">
        <v>8</v>
      </c>
      <c r="X676">
        <v>0.92</v>
      </c>
      <c r="Y676">
        <f>Table5[[#This Row],[Wheel torque]]/Table5[[#This Row],[Final drive ratio ]]/Table5[[#This Row],[Overall efficiency of enery conversion ]]</f>
        <v>38.370049952851453</v>
      </c>
      <c r="Z676">
        <f>(Table5[[#This Row],[Vehicle speed in m/s]]*60)/(2*3.14*Table5[[#This Row],[Tyre radius]])</f>
        <v>497.45693684413317</v>
      </c>
      <c r="AA676">
        <f>Table5[[#This Row],[Wheel speed]]*Table5[[#This Row],[Final drive ratio ]]</f>
        <v>3979.6554947530653</v>
      </c>
      <c r="AB676" s="11">
        <f>(2*3.14*Table5[[#This Row],[Motor speed]]*Table5[[#This Row],[Motor torque]])/(60*1000)/Table5[[#This Row],[Overall efficiency of enery conversion ]]</f>
        <v>17.372343536394158</v>
      </c>
      <c r="AC676">
        <v>430</v>
      </c>
      <c r="AD676" s="20">
        <f>Table5[[#This Row],[Total elapsed time]]-B675</f>
        <v>1</v>
      </c>
      <c r="AE676" s="20">
        <f>(Table5[[#This Row],[Motor power]]*1000)*Table5[[#This Row],[Acceleration delT 1 second ]]</f>
        <v>17372.343536394157</v>
      </c>
      <c r="AF676" s="20">
        <f>Table5[[#This Row],[Etotal]]/3600</f>
        <v>4.8256509823317106</v>
      </c>
      <c r="AG676" s="21">
        <f>Table5[[#This Row],[Average energy consumption]]/96</f>
        <v>5.0267197732621983E-2</v>
      </c>
      <c r="AH676" s="20"/>
      <c r="AI676" s="20"/>
    </row>
    <row r="677" spans="2:35">
      <c r="B677" s="15">
        <v>674</v>
      </c>
      <c r="C677" s="8">
        <v>50.8</v>
      </c>
      <c r="D677" s="9">
        <v>0.13</v>
      </c>
      <c r="E677">
        <v>1500</v>
      </c>
      <c r="F677">
        <v>80</v>
      </c>
      <c r="G677">
        <f t="shared" si="70"/>
        <v>1580</v>
      </c>
      <c r="H677">
        <v>9.81</v>
      </c>
      <c r="I677" s="10">
        <v>0</v>
      </c>
      <c r="J677" s="10">
        <v>0</v>
      </c>
      <c r="K677">
        <f t="shared" si="71"/>
        <v>205.4</v>
      </c>
      <c r="L677">
        <v>1.4999999999999999E-2</v>
      </c>
      <c r="M677">
        <f t="shared" si="72"/>
        <v>365.20543359083308</v>
      </c>
      <c r="N677">
        <v>1.204</v>
      </c>
      <c r="O677">
        <v>1.52</v>
      </c>
      <c r="P677">
        <v>2.52</v>
      </c>
      <c r="Q677">
        <f t="shared" si="73"/>
        <v>14.111111111111111</v>
      </c>
      <c r="R677">
        <f t="shared" si="74"/>
        <v>459.15893831111111</v>
      </c>
      <c r="S677">
        <f t="shared" si="75"/>
        <v>1029.7643719019443</v>
      </c>
      <c r="T677" s="11">
        <f t="shared" si="76"/>
        <v>14.53111947017188</v>
      </c>
      <c r="U677">
        <v>0.26834999999999998</v>
      </c>
      <c r="V677">
        <f>Table5[[#This Row],[Total force ]]*Table5[[#This Row],[Tyre radius]]</f>
        <v>276.33726919988675</v>
      </c>
      <c r="W677">
        <v>8</v>
      </c>
      <c r="X677">
        <v>0.92</v>
      </c>
      <c r="Y677">
        <f>Table5[[#This Row],[Wheel torque]]/Table5[[#This Row],[Final drive ratio ]]/Table5[[#This Row],[Overall efficiency of enery conversion ]]</f>
        <v>37.545824619549826</v>
      </c>
      <c r="Z677">
        <f>(Table5[[#This Row],[Vehicle speed in m/s]]*60)/(2*3.14*Table5[[#This Row],[Tyre radius]])</f>
        <v>502.40183681276272</v>
      </c>
      <c r="AA677">
        <f>Table5[[#This Row],[Wheel speed]]*Table5[[#This Row],[Final drive ratio ]]</f>
        <v>4019.2146945021018</v>
      </c>
      <c r="AB677" s="11">
        <f>(2*3.14*Table5[[#This Row],[Motor speed]]*Table5[[#This Row],[Motor torque]])/(60*1000)/Table5[[#This Row],[Overall efficiency of enery conversion ]]</f>
        <v>17.168146822036718</v>
      </c>
      <c r="AC677">
        <v>430</v>
      </c>
      <c r="AD677" s="20">
        <f>Table5[[#This Row],[Total elapsed time]]-B676</f>
        <v>1</v>
      </c>
      <c r="AE677" s="20">
        <f>(Table5[[#This Row],[Motor power]]*1000)*Table5[[#This Row],[Acceleration delT 1 second ]]</f>
        <v>17168.146822036717</v>
      </c>
      <c r="AF677" s="20">
        <f>Table5[[#This Row],[Etotal]]/3600</f>
        <v>4.7689296727879773</v>
      </c>
      <c r="AG677" s="21">
        <f>Table5[[#This Row],[Average energy consumption]]/96</f>
        <v>4.9676350758208095E-2</v>
      </c>
      <c r="AH677" s="20"/>
      <c r="AI677" s="20"/>
    </row>
    <row r="678" spans="2:35">
      <c r="B678" s="15">
        <v>675</v>
      </c>
      <c r="C678" s="8">
        <v>51.2</v>
      </c>
      <c r="D678" s="9">
        <v>0.14000000000000001</v>
      </c>
      <c r="E678">
        <v>1500</v>
      </c>
      <c r="F678">
        <v>80</v>
      </c>
      <c r="G678">
        <f t="shared" si="70"/>
        <v>1580</v>
      </c>
      <c r="H678">
        <v>9.81</v>
      </c>
      <c r="I678" s="10">
        <v>0</v>
      </c>
      <c r="J678" s="10">
        <v>0</v>
      </c>
      <c r="K678">
        <f t="shared" si="71"/>
        <v>221.20000000000002</v>
      </c>
      <c r="L678">
        <v>1.4999999999999999E-2</v>
      </c>
      <c r="M678">
        <f t="shared" si="72"/>
        <v>365.20543359083308</v>
      </c>
      <c r="N678">
        <v>1.204</v>
      </c>
      <c r="O678">
        <v>1.52</v>
      </c>
      <c r="P678">
        <v>2.52</v>
      </c>
      <c r="Q678">
        <f t="shared" si="73"/>
        <v>14.222222222222223</v>
      </c>
      <c r="R678">
        <f t="shared" si="74"/>
        <v>466.41825564444451</v>
      </c>
      <c r="S678">
        <f t="shared" si="75"/>
        <v>1052.8236892352777</v>
      </c>
      <c r="T678" s="11">
        <f t="shared" si="76"/>
        <v>14.973492469123951</v>
      </c>
      <c r="U678">
        <v>0.26834999999999998</v>
      </c>
      <c r="V678">
        <f>Table5[[#This Row],[Total force ]]*Table5[[#This Row],[Tyre radius]]</f>
        <v>282.52523700628677</v>
      </c>
      <c r="W678">
        <v>8</v>
      </c>
      <c r="X678">
        <v>0.92</v>
      </c>
      <c r="Y678">
        <f>Table5[[#This Row],[Wheel torque]]/Table5[[#This Row],[Final drive ratio ]]/Table5[[#This Row],[Overall efficiency of enery conversion ]]</f>
        <v>38.386581114984615</v>
      </c>
      <c r="Z678">
        <f>(Table5[[#This Row],[Vehicle speed in m/s]]*60)/(2*3.14*Table5[[#This Row],[Tyre radius]])</f>
        <v>506.3577567876664</v>
      </c>
      <c r="AA678">
        <f>Table5[[#This Row],[Wheel speed]]*Table5[[#This Row],[Final drive ratio ]]</f>
        <v>4050.8620543013312</v>
      </c>
      <c r="AB678" s="11">
        <f>(2*3.14*Table5[[#This Row],[Motor speed]]*Table5[[#This Row],[Motor torque]])/(60*1000)/Table5[[#This Row],[Overall efficiency of enery conversion ]]</f>
        <v>17.690799231006558</v>
      </c>
      <c r="AC678">
        <v>430</v>
      </c>
      <c r="AD678" s="20">
        <f>Table5[[#This Row],[Total elapsed time]]-B677</f>
        <v>1</v>
      </c>
      <c r="AE678" s="20">
        <f>(Table5[[#This Row],[Motor power]]*1000)*Table5[[#This Row],[Acceleration delT 1 second ]]</f>
        <v>17690.799231006557</v>
      </c>
      <c r="AF678" s="20">
        <f>Table5[[#This Row],[Etotal]]/3600</f>
        <v>4.9141108975018213</v>
      </c>
      <c r="AG678" s="21">
        <f>Table5[[#This Row],[Average energy consumption]]/96</f>
        <v>5.1188655182310638E-2</v>
      </c>
      <c r="AH678" s="20"/>
      <c r="AI678" s="20"/>
    </row>
    <row r="679" spans="2:35">
      <c r="B679" s="15">
        <v>676</v>
      </c>
      <c r="C679" s="8">
        <v>51.8</v>
      </c>
      <c r="D679" s="9">
        <v>0.15</v>
      </c>
      <c r="E679">
        <v>1500</v>
      </c>
      <c r="F679">
        <v>80</v>
      </c>
      <c r="G679">
        <f t="shared" si="70"/>
        <v>1580</v>
      </c>
      <c r="H679">
        <v>9.81</v>
      </c>
      <c r="I679" s="10">
        <v>0</v>
      </c>
      <c r="J679" s="10">
        <v>0</v>
      </c>
      <c r="K679">
        <f t="shared" si="71"/>
        <v>237</v>
      </c>
      <c r="L679">
        <v>1.4999999999999999E-2</v>
      </c>
      <c r="M679">
        <f t="shared" si="72"/>
        <v>365.20543359083308</v>
      </c>
      <c r="N679">
        <v>1.204</v>
      </c>
      <c r="O679">
        <v>1.52</v>
      </c>
      <c r="P679">
        <v>2.52</v>
      </c>
      <c r="Q679">
        <f t="shared" si="73"/>
        <v>14.388888888888889</v>
      </c>
      <c r="R679">
        <f t="shared" si="74"/>
        <v>477.4139863111111</v>
      </c>
      <c r="S679">
        <f t="shared" si="75"/>
        <v>1079.6194199019442</v>
      </c>
      <c r="T679" s="11">
        <f t="shared" si="76"/>
        <v>15.534523875255752</v>
      </c>
      <c r="U679">
        <v>0.26834999999999998</v>
      </c>
      <c r="V679">
        <f>Table5[[#This Row],[Total force ]]*Table5[[#This Row],[Tyre radius]]</f>
        <v>289.7158713306867</v>
      </c>
      <c r="W679">
        <v>8</v>
      </c>
      <c r="X679">
        <v>0.92</v>
      </c>
      <c r="Y679">
        <f>Table5[[#This Row],[Wheel torque]]/Table5[[#This Row],[Final drive ratio ]]/Table5[[#This Row],[Overall efficiency of enery conversion ]]</f>
        <v>39.36356947427808</v>
      </c>
      <c r="Z679">
        <f>(Table5[[#This Row],[Vehicle speed in m/s]]*60)/(2*3.14*Table5[[#This Row],[Tyre radius]])</f>
        <v>512.29163675002189</v>
      </c>
      <c r="AA679">
        <f>Table5[[#This Row],[Wheel speed]]*Table5[[#This Row],[Final drive ratio ]]</f>
        <v>4098.3330940001752</v>
      </c>
      <c r="AB679" s="11">
        <f>(2*3.14*Table5[[#This Row],[Motor speed]]*Table5[[#This Row],[Motor torque]])/(60*1000)/Table5[[#This Row],[Overall efficiency of enery conversion ]]</f>
        <v>18.353643519914637</v>
      </c>
      <c r="AC679">
        <v>430</v>
      </c>
      <c r="AD679" s="20">
        <f>Table5[[#This Row],[Total elapsed time]]-B678</f>
        <v>1</v>
      </c>
      <c r="AE679" s="20">
        <f>(Table5[[#This Row],[Motor power]]*1000)*Table5[[#This Row],[Acceleration delT 1 second ]]</f>
        <v>18353.643519914636</v>
      </c>
      <c r="AF679" s="20">
        <f>Table5[[#This Row],[Etotal]]/3600</f>
        <v>5.0982343110873991</v>
      </c>
      <c r="AG679" s="21">
        <f>Table5[[#This Row],[Average energy consumption]]/96</f>
        <v>5.310660740716041E-2</v>
      </c>
      <c r="AH679" s="20"/>
      <c r="AI679" s="20"/>
    </row>
    <row r="680" spans="2:35">
      <c r="B680" s="15">
        <v>677</v>
      </c>
      <c r="C680" s="8">
        <v>52.3</v>
      </c>
      <c r="D680" s="9">
        <v>0.15</v>
      </c>
      <c r="E680">
        <v>1500</v>
      </c>
      <c r="F680">
        <v>80</v>
      </c>
      <c r="G680">
        <f t="shared" si="70"/>
        <v>1580</v>
      </c>
      <c r="H680">
        <v>9.81</v>
      </c>
      <c r="I680" s="10">
        <v>0</v>
      </c>
      <c r="J680" s="10">
        <v>0</v>
      </c>
      <c r="K680">
        <f t="shared" si="71"/>
        <v>237</v>
      </c>
      <c r="L680">
        <v>1.4999999999999999E-2</v>
      </c>
      <c r="M680">
        <f t="shared" si="72"/>
        <v>365.20543359083308</v>
      </c>
      <c r="N680">
        <v>1.204</v>
      </c>
      <c r="O680">
        <v>1.52</v>
      </c>
      <c r="P680">
        <v>2.52</v>
      </c>
      <c r="Q680">
        <f t="shared" si="73"/>
        <v>14.527777777777777</v>
      </c>
      <c r="R680">
        <f t="shared" si="74"/>
        <v>486.67495364444437</v>
      </c>
      <c r="S680">
        <f t="shared" si="75"/>
        <v>1088.8803872352773</v>
      </c>
      <c r="T680" s="11">
        <f t="shared" si="76"/>
        <v>15.819012292334723</v>
      </c>
      <c r="U680">
        <v>0.26834999999999998</v>
      </c>
      <c r="V680">
        <f>Table5[[#This Row],[Total force ]]*Table5[[#This Row],[Tyre radius]]</f>
        <v>292.20105191458663</v>
      </c>
      <c r="W680">
        <v>8</v>
      </c>
      <c r="X680">
        <v>0.92</v>
      </c>
      <c r="Y680">
        <f>Table5[[#This Row],[Wheel torque]]/Table5[[#This Row],[Final drive ratio ]]/Table5[[#This Row],[Overall efficiency of enery conversion ]]</f>
        <v>39.70122987969927</v>
      </c>
      <c r="Z680">
        <f>(Table5[[#This Row],[Vehicle speed in m/s]]*60)/(2*3.14*Table5[[#This Row],[Tyre radius]])</f>
        <v>517.23653671865134</v>
      </c>
      <c r="AA680">
        <f>Table5[[#This Row],[Wheel speed]]*Table5[[#This Row],[Final drive ratio ]]</f>
        <v>4137.8922937492107</v>
      </c>
      <c r="AB680" s="11">
        <f>(2*3.14*Table5[[#This Row],[Motor speed]]*Table5[[#This Row],[Motor torque]])/(60*1000)/Table5[[#This Row],[Overall efficiency of enery conversion ]]</f>
        <v>18.689759324592057</v>
      </c>
      <c r="AC680">
        <v>430</v>
      </c>
      <c r="AD680" s="20">
        <f>Table5[[#This Row],[Total elapsed time]]-B679</f>
        <v>1</v>
      </c>
      <c r="AE680" s="20">
        <f>(Table5[[#This Row],[Motor power]]*1000)*Table5[[#This Row],[Acceleration delT 1 second ]]</f>
        <v>18689.759324592058</v>
      </c>
      <c r="AF680" s="20">
        <f>Table5[[#This Row],[Etotal]]/3600</f>
        <v>5.1915998123866824</v>
      </c>
      <c r="AG680" s="21">
        <f>Table5[[#This Row],[Average energy consumption]]/96</f>
        <v>5.4079164712361273E-2</v>
      </c>
      <c r="AH680" s="20"/>
      <c r="AI680" s="20"/>
    </row>
    <row r="681" spans="2:35">
      <c r="B681" s="15">
        <v>678</v>
      </c>
      <c r="C681" s="8">
        <v>52.9</v>
      </c>
      <c r="D681" s="9">
        <v>0.15</v>
      </c>
      <c r="E681">
        <v>1500</v>
      </c>
      <c r="F681">
        <v>80</v>
      </c>
      <c r="G681">
        <f t="shared" si="70"/>
        <v>1580</v>
      </c>
      <c r="H681">
        <v>9.81</v>
      </c>
      <c r="I681" s="10">
        <v>0</v>
      </c>
      <c r="J681" s="10">
        <v>0</v>
      </c>
      <c r="K681">
        <f t="shared" si="71"/>
        <v>237</v>
      </c>
      <c r="L681">
        <v>1.4999999999999999E-2</v>
      </c>
      <c r="M681">
        <f t="shared" si="72"/>
        <v>365.20543359083308</v>
      </c>
      <c r="N681">
        <v>1.204</v>
      </c>
      <c r="O681">
        <v>1.52</v>
      </c>
      <c r="P681">
        <v>2.52</v>
      </c>
      <c r="Q681">
        <f t="shared" si="73"/>
        <v>14.694444444444445</v>
      </c>
      <c r="R681">
        <f t="shared" si="74"/>
        <v>497.90554457777779</v>
      </c>
      <c r="S681">
        <f t="shared" si="75"/>
        <v>1100.1109781686109</v>
      </c>
      <c r="T681" s="11">
        <f t="shared" si="76"/>
        <v>16.165519651422088</v>
      </c>
      <c r="U681">
        <v>0.26834999999999998</v>
      </c>
      <c r="V681">
        <f>Table5[[#This Row],[Total force ]]*Table5[[#This Row],[Tyre radius]]</f>
        <v>295.21478099154672</v>
      </c>
      <c r="W681">
        <v>8</v>
      </c>
      <c r="X681">
        <v>0.92</v>
      </c>
      <c r="Y681">
        <f>Table5[[#This Row],[Wheel torque]]/Table5[[#This Row],[Final drive ratio ]]/Table5[[#This Row],[Overall efficiency of enery conversion ]]</f>
        <v>40.110703939068848</v>
      </c>
      <c r="Z681">
        <f>(Table5[[#This Row],[Vehicle speed in m/s]]*60)/(2*3.14*Table5[[#This Row],[Tyre radius]])</f>
        <v>523.17041668100683</v>
      </c>
      <c r="AA681">
        <f>Table5[[#This Row],[Wheel speed]]*Table5[[#This Row],[Final drive ratio ]]</f>
        <v>4185.3633334480546</v>
      </c>
      <c r="AB681" s="11">
        <f>(2*3.14*Table5[[#This Row],[Motor speed]]*Table5[[#This Row],[Motor torque]])/(60*1000)/Table5[[#This Row],[Overall efficiency of enery conversion ]]</f>
        <v>19.09914892653838</v>
      </c>
      <c r="AC681">
        <v>430</v>
      </c>
      <c r="AD681" s="20">
        <f>Table5[[#This Row],[Total elapsed time]]-B680</f>
        <v>1</v>
      </c>
      <c r="AE681" s="20">
        <f>(Table5[[#This Row],[Motor power]]*1000)*Table5[[#This Row],[Acceleration delT 1 second ]]</f>
        <v>19099.148926538379</v>
      </c>
      <c r="AF681" s="20">
        <f>Table5[[#This Row],[Etotal]]/3600</f>
        <v>5.3053191462606604</v>
      </c>
      <c r="AG681" s="21">
        <f>Table5[[#This Row],[Average energy consumption]]/96</f>
        <v>5.5263741106881877E-2</v>
      </c>
      <c r="AH681" s="20"/>
      <c r="AI681" s="20"/>
    </row>
    <row r="682" spans="2:35">
      <c r="B682" s="15">
        <v>679</v>
      </c>
      <c r="C682" s="8">
        <v>53.4</v>
      </c>
      <c r="D682" s="9">
        <v>0.15</v>
      </c>
      <c r="E682">
        <v>1500</v>
      </c>
      <c r="F682">
        <v>80</v>
      </c>
      <c r="G682">
        <f t="shared" si="70"/>
        <v>1580</v>
      </c>
      <c r="H682">
        <v>9.81</v>
      </c>
      <c r="I682" s="10">
        <v>0</v>
      </c>
      <c r="J682" s="10">
        <v>0</v>
      </c>
      <c r="K682">
        <f t="shared" si="71"/>
        <v>237</v>
      </c>
      <c r="L682">
        <v>1.4999999999999999E-2</v>
      </c>
      <c r="M682">
        <f t="shared" si="72"/>
        <v>365.20543359083308</v>
      </c>
      <c r="N682">
        <v>1.204</v>
      </c>
      <c r="O682">
        <v>1.52</v>
      </c>
      <c r="P682">
        <v>2.52</v>
      </c>
      <c r="Q682">
        <f t="shared" si="73"/>
        <v>14.833333333333334</v>
      </c>
      <c r="R682">
        <f t="shared" si="74"/>
        <v>507.36222880000003</v>
      </c>
      <c r="S682">
        <f t="shared" si="75"/>
        <v>1109.567662390833</v>
      </c>
      <c r="T682" s="11">
        <f t="shared" si="76"/>
        <v>16.458586992130691</v>
      </c>
      <c r="U682">
        <v>0.26834999999999998</v>
      </c>
      <c r="V682">
        <f>Table5[[#This Row],[Total force ]]*Table5[[#This Row],[Tyre radius]]</f>
        <v>297.75248220257998</v>
      </c>
      <c r="W682">
        <v>8</v>
      </c>
      <c r="X682">
        <v>0.92</v>
      </c>
      <c r="Y682">
        <f>Table5[[#This Row],[Wheel torque]]/Table5[[#This Row],[Final drive ratio ]]/Table5[[#This Row],[Overall efficiency of enery conversion ]]</f>
        <v>40.455500299263583</v>
      </c>
      <c r="Z682">
        <f>(Table5[[#This Row],[Vehicle speed in m/s]]*60)/(2*3.14*Table5[[#This Row],[Tyre radius]])</f>
        <v>528.11531664963638</v>
      </c>
      <c r="AA682">
        <f>Table5[[#This Row],[Wheel speed]]*Table5[[#This Row],[Final drive ratio ]]</f>
        <v>4224.9225331970911</v>
      </c>
      <c r="AB682" s="11">
        <f>(2*3.14*Table5[[#This Row],[Motor speed]]*Table5[[#This Row],[Motor torque]])/(60*1000)/Table5[[#This Row],[Overall efficiency of enery conversion ]]</f>
        <v>19.445400510551373</v>
      </c>
      <c r="AC682">
        <v>430</v>
      </c>
      <c r="AD682" s="20">
        <f>Table5[[#This Row],[Total elapsed time]]-B681</f>
        <v>1</v>
      </c>
      <c r="AE682" s="20">
        <f>(Table5[[#This Row],[Motor power]]*1000)*Table5[[#This Row],[Acceleration delT 1 second ]]</f>
        <v>19445.400510551372</v>
      </c>
      <c r="AF682" s="20">
        <f>Table5[[#This Row],[Etotal]]/3600</f>
        <v>5.4015001418198256</v>
      </c>
      <c r="AG682" s="21">
        <f>Table5[[#This Row],[Average energy consumption]]/96</f>
        <v>5.6265626477289853E-2</v>
      </c>
      <c r="AH682" s="20"/>
      <c r="AI682" s="20"/>
    </row>
    <row r="683" spans="2:35">
      <c r="B683" s="15">
        <v>680</v>
      </c>
      <c r="C683" s="8">
        <v>54</v>
      </c>
      <c r="D683" s="9">
        <v>0.15</v>
      </c>
      <c r="E683">
        <v>1500</v>
      </c>
      <c r="F683">
        <v>80</v>
      </c>
      <c r="G683">
        <f t="shared" si="70"/>
        <v>1580</v>
      </c>
      <c r="H683">
        <v>9.81</v>
      </c>
      <c r="I683" s="10">
        <v>0</v>
      </c>
      <c r="J683" s="10">
        <v>0</v>
      </c>
      <c r="K683">
        <f t="shared" si="71"/>
        <v>237</v>
      </c>
      <c r="L683">
        <v>1.4999999999999999E-2</v>
      </c>
      <c r="M683">
        <f t="shared" si="72"/>
        <v>365.20543359083308</v>
      </c>
      <c r="N683">
        <v>1.204</v>
      </c>
      <c r="O683">
        <v>1.52</v>
      </c>
      <c r="P683">
        <v>2.52</v>
      </c>
      <c r="Q683">
        <f t="shared" si="73"/>
        <v>15</v>
      </c>
      <c r="R683">
        <f t="shared" si="74"/>
        <v>518.82767999999987</v>
      </c>
      <c r="S683">
        <f t="shared" si="75"/>
        <v>1121.033113590833</v>
      </c>
      <c r="T683" s="11">
        <f t="shared" si="76"/>
        <v>16.815496703862493</v>
      </c>
      <c r="U683">
        <v>0.26834999999999998</v>
      </c>
      <c r="V683">
        <f>Table5[[#This Row],[Total force ]]*Table5[[#This Row],[Tyre radius]]</f>
        <v>300.82923603209997</v>
      </c>
      <c r="W683">
        <v>8</v>
      </c>
      <c r="X683">
        <v>0.92</v>
      </c>
      <c r="Y683">
        <f>Table5[[#This Row],[Wheel torque]]/Table5[[#This Row],[Final drive ratio ]]/Table5[[#This Row],[Overall efficiency of enery conversion ]]</f>
        <v>40.873537504361408</v>
      </c>
      <c r="Z683">
        <f>(Table5[[#This Row],[Vehicle speed in m/s]]*60)/(2*3.14*Table5[[#This Row],[Tyre radius]])</f>
        <v>534.04919661199187</v>
      </c>
      <c r="AA683">
        <f>Table5[[#This Row],[Wheel speed]]*Table5[[#This Row],[Final drive ratio ]]</f>
        <v>4272.393572895935</v>
      </c>
      <c r="AB683" s="11">
        <f>(2*3.14*Table5[[#This Row],[Motor speed]]*Table5[[#This Row],[Motor torque]])/(60*1000)/Table5[[#This Row],[Overall efficiency of enery conversion ]]</f>
        <v>19.867080226680635</v>
      </c>
      <c r="AC683">
        <v>430</v>
      </c>
      <c r="AD683" s="20">
        <f>Table5[[#This Row],[Total elapsed time]]-B682</f>
        <v>1</v>
      </c>
      <c r="AE683" s="20">
        <f>(Table5[[#This Row],[Motor power]]*1000)*Table5[[#This Row],[Acceleration delT 1 second ]]</f>
        <v>19867.080226680635</v>
      </c>
      <c r="AF683" s="20">
        <f>Table5[[#This Row],[Etotal]]/3600</f>
        <v>5.5186333963001761</v>
      </c>
      <c r="AG683" s="21">
        <f>Table5[[#This Row],[Average energy consumption]]/96</f>
        <v>5.7485764544793504E-2</v>
      </c>
      <c r="AH683" s="20"/>
      <c r="AI683" s="20"/>
    </row>
    <row r="684" spans="2:35">
      <c r="B684" s="15">
        <v>681</v>
      </c>
      <c r="C684" s="8">
        <v>54.5</v>
      </c>
      <c r="D684" s="9">
        <v>0.14000000000000001</v>
      </c>
      <c r="E684">
        <v>1500</v>
      </c>
      <c r="F684">
        <v>80</v>
      </c>
      <c r="G684">
        <f t="shared" si="70"/>
        <v>1580</v>
      </c>
      <c r="H684">
        <v>9.81</v>
      </c>
      <c r="I684" s="10">
        <v>0</v>
      </c>
      <c r="J684" s="10">
        <v>0</v>
      </c>
      <c r="K684">
        <f t="shared" si="71"/>
        <v>221.20000000000002</v>
      </c>
      <c r="L684">
        <v>1.4999999999999999E-2</v>
      </c>
      <c r="M684">
        <f t="shared" si="72"/>
        <v>365.20543359083308</v>
      </c>
      <c r="N684">
        <v>1.204</v>
      </c>
      <c r="O684">
        <v>1.52</v>
      </c>
      <c r="P684">
        <v>2.52</v>
      </c>
      <c r="Q684">
        <f t="shared" si="73"/>
        <v>15.138888888888889</v>
      </c>
      <c r="R684">
        <f t="shared" si="74"/>
        <v>528.48008111111108</v>
      </c>
      <c r="S684">
        <f t="shared" si="75"/>
        <v>1114.8855147019442</v>
      </c>
      <c r="T684" s="11">
        <f t="shared" si="76"/>
        <v>16.878127930904434</v>
      </c>
      <c r="U684">
        <v>0.26834999999999998</v>
      </c>
      <c r="V684">
        <f>Table5[[#This Row],[Total force ]]*Table5[[#This Row],[Tyre radius]]</f>
        <v>299.17952787026672</v>
      </c>
      <c r="W684">
        <v>8</v>
      </c>
      <c r="X684">
        <v>0.92</v>
      </c>
      <c r="Y684">
        <f>Table5[[#This Row],[Wheel torque]]/Table5[[#This Row],[Final drive ratio ]]/Table5[[#This Row],[Overall efficiency of enery conversion ]]</f>
        <v>40.649392373677543</v>
      </c>
      <c r="Z684">
        <f>(Table5[[#This Row],[Vehicle speed in m/s]]*60)/(2*3.14*Table5[[#This Row],[Tyre radius]])</f>
        <v>538.99409658062143</v>
      </c>
      <c r="AA684">
        <f>Table5[[#This Row],[Wheel speed]]*Table5[[#This Row],[Final drive ratio ]]</f>
        <v>4311.9527726449714</v>
      </c>
      <c r="AB684" s="11">
        <f>(2*3.14*Table5[[#This Row],[Motor speed]]*Table5[[#This Row],[Motor torque]])/(60*1000)/Table5[[#This Row],[Overall efficiency of enery conversion ]]</f>
        <v>19.941077423091251</v>
      </c>
      <c r="AC684">
        <v>430</v>
      </c>
      <c r="AD684" s="20">
        <f>Table5[[#This Row],[Total elapsed time]]-B683</f>
        <v>1</v>
      </c>
      <c r="AE684" s="20">
        <f>(Table5[[#This Row],[Motor power]]*1000)*Table5[[#This Row],[Acceleration delT 1 second ]]</f>
        <v>19941.07742309125</v>
      </c>
      <c r="AF684" s="20">
        <f>Table5[[#This Row],[Etotal]]/3600</f>
        <v>5.5391881730809027</v>
      </c>
      <c r="AG684" s="21">
        <f>Table5[[#This Row],[Average energy consumption]]/96</f>
        <v>5.769987680292607E-2</v>
      </c>
      <c r="AH684" s="20"/>
      <c r="AI684" s="20"/>
    </row>
    <row r="685" spans="2:35">
      <c r="B685" s="15">
        <v>682</v>
      </c>
      <c r="C685" s="8">
        <v>55</v>
      </c>
      <c r="D685" s="9">
        <v>0.15</v>
      </c>
      <c r="E685">
        <v>1500</v>
      </c>
      <c r="F685">
        <v>80</v>
      </c>
      <c r="G685">
        <f t="shared" si="70"/>
        <v>1580</v>
      </c>
      <c r="H685">
        <v>9.81</v>
      </c>
      <c r="I685" s="10">
        <v>0</v>
      </c>
      <c r="J685" s="10">
        <v>0</v>
      </c>
      <c r="K685">
        <f t="shared" si="71"/>
        <v>237</v>
      </c>
      <c r="L685">
        <v>1.4999999999999999E-2</v>
      </c>
      <c r="M685">
        <f t="shared" si="72"/>
        <v>365.20543359083308</v>
      </c>
      <c r="N685">
        <v>1.204</v>
      </c>
      <c r="O685">
        <v>1.52</v>
      </c>
      <c r="P685">
        <v>2.52</v>
      </c>
      <c r="Q685">
        <f t="shared" si="73"/>
        <v>15.277777777777779</v>
      </c>
      <c r="R685">
        <f t="shared" si="74"/>
        <v>538.22144444444439</v>
      </c>
      <c r="S685">
        <f t="shared" si="75"/>
        <v>1140.4268780352775</v>
      </c>
      <c r="T685" s="11">
        <f t="shared" si="76"/>
        <v>17.423188414427852</v>
      </c>
      <c r="U685">
        <v>0.26834999999999998</v>
      </c>
      <c r="V685">
        <f>Table5[[#This Row],[Total force ]]*Table5[[#This Row],[Tyre radius]]</f>
        <v>306.03355272076669</v>
      </c>
      <c r="W685">
        <v>8</v>
      </c>
      <c r="X685">
        <v>0.92</v>
      </c>
      <c r="Y685">
        <f>Table5[[#This Row],[Wheel torque]]/Table5[[#This Row],[Final drive ratio ]]/Table5[[#This Row],[Overall efficiency of enery conversion ]]</f>
        <v>41.580645750104168</v>
      </c>
      <c r="Z685">
        <f>(Table5[[#This Row],[Vehicle speed in m/s]]*60)/(2*3.14*Table5[[#This Row],[Tyre radius]])</f>
        <v>543.9389965492511</v>
      </c>
      <c r="AA685">
        <f>Table5[[#This Row],[Wheel speed]]*Table5[[#This Row],[Final drive ratio ]]</f>
        <v>4351.5119723940088</v>
      </c>
      <c r="AB685" s="11">
        <f>(2*3.14*Table5[[#This Row],[Motor speed]]*Table5[[#This Row],[Motor torque]])/(60*1000)/Table5[[#This Row],[Overall efficiency of enery conversion ]]</f>
        <v>20.585052474513056</v>
      </c>
      <c r="AC685">
        <v>430</v>
      </c>
      <c r="AD685" s="20">
        <f>Table5[[#This Row],[Total elapsed time]]-B684</f>
        <v>1</v>
      </c>
      <c r="AE685" s="20">
        <f>(Table5[[#This Row],[Motor power]]*1000)*Table5[[#This Row],[Acceleration delT 1 second ]]</f>
        <v>20585.052474513057</v>
      </c>
      <c r="AF685" s="20">
        <f>Table5[[#This Row],[Etotal]]/3600</f>
        <v>5.7180701318091822</v>
      </c>
      <c r="AG685" s="21">
        <f>Table5[[#This Row],[Average energy consumption]]/96</f>
        <v>5.9563230539678984E-2</v>
      </c>
      <c r="AH685" s="20"/>
      <c r="AI685" s="20"/>
    </row>
    <row r="686" spans="2:35">
      <c r="B686" s="15">
        <v>683</v>
      </c>
      <c r="C686" s="8">
        <v>55.6</v>
      </c>
      <c r="D686" s="9">
        <v>0.17</v>
      </c>
      <c r="E686">
        <v>1500</v>
      </c>
      <c r="F686">
        <v>80</v>
      </c>
      <c r="G686">
        <f t="shared" si="70"/>
        <v>1580</v>
      </c>
      <c r="H686">
        <v>9.81</v>
      </c>
      <c r="I686" s="10">
        <v>0</v>
      </c>
      <c r="J686" s="10">
        <v>0</v>
      </c>
      <c r="K686">
        <f t="shared" si="71"/>
        <v>268.60000000000002</v>
      </c>
      <c r="L686">
        <v>1.4999999999999999E-2</v>
      </c>
      <c r="M686">
        <f t="shared" si="72"/>
        <v>365.20543359083308</v>
      </c>
      <c r="N686">
        <v>1.204</v>
      </c>
      <c r="O686">
        <v>1.52</v>
      </c>
      <c r="P686">
        <v>2.52</v>
      </c>
      <c r="Q686">
        <f t="shared" si="73"/>
        <v>15.444444444444445</v>
      </c>
      <c r="R686">
        <f t="shared" si="74"/>
        <v>550.02851057777775</v>
      </c>
      <c r="S686">
        <f t="shared" si="75"/>
        <v>1183.8339441686107</v>
      </c>
      <c r="T686" s="11">
        <f t="shared" si="76"/>
        <v>18.283657582159655</v>
      </c>
      <c r="U686">
        <v>0.26834999999999998</v>
      </c>
      <c r="V686">
        <f>Table5[[#This Row],[Total force ]]*Table5[[#This Row],[Tyre radius]]</f>
        <v>317.68183891764664</v>
      </c>
      <c r="W686">
        <v>8</v>
      </c>
      <c r="X686">
        <v>0.92</v>
      </c>
      <c r="Y686">
        <f>Table5[[#This Row],[Wheel torque]]/Table5[[#This Row],[Final drive ratio ]]/Table5[[#This Row],[Overall efficiency of enery conversion ]]</f>
        <v>43.163293331201984</v>
      </c>
      <c r="Z686">
        <f>(Table5[[#This Row],[Vehicle speed in m/s]]*60)/(2*3.14*Table5[[#This Row],[Tyre radius]])</f>
        <v>549.87287651160648</v>
      </c>
      <c r="AA686">
        <f>Table5[[#This Row],[Wheel speed]]*Table5[[#This Row],[Final drive ratio ]]</f>
        <v>4398.9830120928518</v>
      </c>
      <c r="AB686" s="11">
        <f>(2*3.14*Table5[[#This Row],[Motor speed]]*Table5[[#This Row],[Motor torque]])/(60*1000)/Table5[[#This Row],[Overall efficiency of enery conversion ]]</f>
        <v>21.601674837145143</v>
      </c>
      <c r="AC686">
        <v>430</v>
      </c>
      <c r="AD686" s="20">
        <f>Table5[[#This Row],[Total elapsed time]]-B685</f>
        <v>1</v>
      </c>
      <c r="AE686" s="20">
        <f>(Table5[[#This Row],[Motor power]]*1000)*Table5[[#This Row],[Acceleration delT 1 second ]]</f>
        <v>21601.674837145143</v>
      </c>
      <c r="AF686" s="20">
        <f>Table5[[#This Row],[Etotal]]/3600</f>
        <v>6.0004652325403178</v>
      </c>
      <c r="AG686" s="21">
        <f>Table5[[#This Row],[Average energy consumption]]/96</f>
        <v>6.2504846172294973E-2</v>
      </c>
      <c r="AH686" s="20"/>
      <c r="AI686" s="20"/>
    </row>
    <row r="687" spans="2:35">
      <c r="B687" s="15">
        <v>684</v>
      </c>
      <c r="C687" s="8">
        <v>56.2</v>
      </c>
      <c r="D687" s="9">
        <v>0.15</v>
      </c>
      <c r="E687">
        <v>1500</v>
      </c>
      <c r="F687">
        <v>80</v>
      </c>
      <c r="G687">
        <f t="shared" si="70"/>
        <v>1580</v>
      </c>
      <c r="H687">
        <v>9.81</v>
      </c>
      <c r="I687" s="10">
        <v>0</v>
      </c>
      <c r="J687" s="10">
        <v>0</v>
      </c>
      <c r="K687">
        <f t="shared" si="71"/>
        <v>237</v>
      </c>
      <c r="L687">
        <v>1.4999999999999999E-2</v>
      </c>
      <c r="M687">
        <f t="shared" si="72"/>
        <v>365.20543359083308</v>
      </c>
      <c r="N687">
        <v>1.204</v>
      </c>
      <c r="O687">
        <v>1.52</v>
      </c>
      <c r="P687">
        <v>2.52</v>
      </c>
      <c r="Q687">
        <f t="shared" si="73"/>
        <v>15.611111111111112</v>
      </c>
      <c r="R687">
        <f t="shared" si="74"/>
        <v>561.96368231111114</v>
      </c>
      <c r="S687">
        <f t="shared" si="75"/>
        <v>1164.1691159019442</v>
      </c>
      <c r="T687" s="11">
        <f t="shared" si="76"/>
        <v>18.173973420469242</v>
      </c>
      <c r="U687">
        <v>0.26834999999999998</v>
      </c>
      <c r="V687">
        <f>Table5[[#This Row],[Total force ]]*Table5[[#This Row],[Tyre radius]]</f>
        <v>312.40478225228668</v>
      </c>
      <c r="W687">
        <v>8</v>
      </c>
      <c r="X687">
        <v>0.92</v>
      </c>
      <c r="Y687">
        <f>Table5[[#This Row],[Wheel torque]]/Table5[[#This Row],[Final drive ratio ]]/Table5[[#This Row],[Overall efficiency of enery conversion ]]</f>
        <v>42.446301936451995</v>
      </c>
      <c r="Z687">
        <f>(Table5[[#This Row],[Vehicle speed in m/s]]*60)/(2*3.14*Table5[[#This Row],[Tyre radius]])</f>
        <v>555.80675647396197</v>
      </c>
      <c r="AA687">
        <f>Table5[[#This Row],[Wheel speed]]*Table5[[#This Row],[Final drive ratio ]]</f>
        <v>4446.4540517916957</v>
      </c>
      <c r="AB687" s="11">
        <f>(2*3.14*Table5[[#This Row],[Motor speed]]*Table5[[#This Row],[Motor torque]])/(60*1000)/Table5[[#This Row],[Overall efficiency of enery conversion ]]</f>
        <v>21.472085799231142</v>
      </c>
      <c r="AC687">
        <v>430</v>
      </c>
      <c r="AD687" s="20">
        <f>Table5[[#This Row],[Total elapsed time]]-B686</f>
        <v>1</v>
      </c>
      <c r="AE687" s="20">
        <f>(Table5[[#This Row],[Motor power]]*1000)*Table5[[#This Row],[Acceleration delT 1 second ]]</f>
        <v>21472.085799231143</v>
      </c>
      <c r="AF687" s="20">
        <f>Table5[[#This Row],[Etotal]]/3600</f>
        <v>5.9644682775642064</v>
      </c>
      <c r="AG687" s="21">
        <f>Table5[[#This Row],[Average energy consumption]]/96</f>
        <v>6.2129877891293817E-2</v>
      </c>
      <c r="AH687" s="20"/>
      <c r="AI687" s="20"/>
    </row>
    <row r="688" spans="2:35">
      <c r="B688" s="15">
        <v>685</v>
      </c>
      <c r="C688" s="8">
        <v>56.7</v>
      </c>
      <c r="D688" s="9">
        <v>0.15</v>
      </c>
      <c r="E688">
        <v>1500</v>
      </c>
      <c r="F688">
        <v>80</v>
      </c>
      <c r="G688">
        <f t="shared" si="70"/>
        <v>1580</v>
      </c>
      <c r="H688">
        <v>9.81</v>
      </c>
      <c r="I688" s="10">
        <v>0</v>
      </c>
      <c r="J688" s="10">
        <v>0</v>
      </c>
      <c r="K688">
        <f t="shared" si="71"/>
        <v>237</v>
      </c>
      <c r="L688">
        <v>1.4999999999999999E-2</v>
      </c>
      <c r="M688">
        <f t="shared" si="72"/>
        <v>365.20543359083308</v>
      </c>
      <c r="N688">
        <v>1.204</v>
      </c>
      <c r="O688">
        <v>1.52</v>
      </c>
      <c r="P688">
        <v>2.52</v>
      </c>
      <c r="Q688">
        <f t="shared" si="73"/>
        <v>15.750000000000002</v>
      </c>
      <c r="R688">
        <f t="shared" si="74"/>
        <v>572.00751720000005</v>
      </c>
      <c r="S688">
        <f t="shared" si="75"/>
        <v>1174.212950790833</v>
      </c>
      <c r="T688" s="11">
        <f t="shared" si="76"/>
        <v>18.493853974955623</v>
      </c>
      <c r="U688">
        <v>0.26834999999999998</v>
      </c>
      <c r="V688">
        <f>Table5[[#This Row],[Total force ]]*Table5[[#This Row],[Tyre radius]]</f>
        <v>315.10004534472</v>
      </c>
      <c r="W688">
        <v>8</v>
      </c>
      <c r="X688">
        <v>0.92</v>
      </c>
      <c r="Y688">
        <f>Table5[[#This Row],[Wheel torque]]/Table5[[#This Row],[Final drive ratio ]]/Table5[[#This Row],[Overall efficiency of enery conversion ]]</f>
        <v>42.812506160967388</v>
      </c>
      <c r="Z688">
        <f>(Table5[[#This Row],[Vehicle speed in m/s]]*60)/(2*3.14*Table5[[#This Row],[Tyre radius]])</f>
        <v>560.75165644259152</v>
      </c>
      <c r="AA688">
        <f>Table5[[#This Row],[Wheel speed]]*Table5[[#This Row],[Final drive ratio ]]</f>
        <v>4486.0132515407322</v>
      </c>
      <c r="AB688" s="11">
        <f>(2*3.14*Table5[[#This Row],[Motor speed]]*Table5[[#This Row],[Motor torque]])/(60*1000)/Table5[[#This Row],[Overall efficiency of enery conversion ]]</f>
        <v>21.850016511053422</v>
      </c>
      <c r="AC688">
        <v>430</v>
      </c>
      <c r="AD688" s="20">
        <f>Table5[[#This Row],[Total elapsed time]]-B687</f>
        <v>1</v>
      </c>
      <c r="AE688" s="20">
        <f>(Table5[[#This Row],[Motor power]]*1000)*Table5[[#This Row],[Acceleration delT 1 second ]]</f>
        <v>21850.016511053422</v>
      </c>
      <c r="AF688" s="20">
        <f>Table5[[#This Row],[Etotal]]/3600</f>
        <v>6.0694490308481726</v>
      </c>
      <c r="AG688" s="21">
        <f>Table5[[#This Row],[Average energy consumption]]/96</f>
        <v>6.3223427404668464E-2</v>
      </c>
      <c r="AH688" s="20"/>
      <c r="AI688" s="20"/>
    </row>
    <row r="689" spans="2:35">
      <c r="B689" s="15">
        <v>686</v>
      </c>
      <c r="C689" s="8">
        <v>57.3</v>
      </c>
      <c r="D689" s="9">
        <v>0.17</v>
      </c>
      <c r="E689">
        <v>1500</v>
      </c>
      <c r="F689">
        <v>80</v>
      </c>
      <c r="G689">
        <f t="shared" si="70"/>
        <v>1580</v>
      </c>
      <c r="H689">
        <v>9.81</v>
      </c>
      <c r="I689" s="10">
        <v>0</v>
      </c>
      <c r="J689" s="10">
        <v>0</v>
      </c>
      <c r="K689">
        <f t="shared" si="71"/>
        <v>268.60000000000002</v>
      </c>
      <c r="L689">
        <v>1.4999999999999999E-2</v>
      </c>
      <c r="M689">
        <f t="shared" si="72"/>
        <v>365.20543359083308</v>
      </c>
      <c r="N689">
        <v>1.204</v>
      </c>
      <c r="O689">
        <v>1.52</v>
      </c>
      <c r="P689">
        <v>2.52</v>
      </c>
      <c r="Q689">
        <f t="shared" si="73"/>
        <v>15.916666666666666</v>
      </c>
      <c r="R689">
        <f t="shared" si="74"/>
        <v>584.17754920000004</v>
      </c>
      <c r="S689">
        <f t="shared" si="75"/>
        <v>1217.9829827908331</v>
      </c>
      <c r="T689" s="11">
        <f t="shared" si="76"/>
        <v>19.386229142754097</v>
      </c>
      <c r="U689">
        <v>0.26834999999999998</v>
      </c>
      <c r="V689">
        <f>Table5[[#This Row],[Total force ]]*Table5[[#This Row],[Tyre radius]]</f>
        <v>326.84573343192005</v>
      </c>
      <c r="W689">
        <v>8</v>
      </c>
      <c r="X689">
        <v>0.92</v>
      </c>
      <c r="Y689">
        <f>Table5[[#This Row],[Wheel torque]]/Table5[[#This Row],[Final drive ratio ]]/Table5[[#This Row],[Overall efficiency of enery conversion ]]</f>
        <v>44.408387694554357</v>
      </c>
      <c r="Z689">
        <f>(Table5[[#This Row],[Vehicle speed in m/s]]*60)/(2*3.14*Table5[[#This Row],[Tyre radius]])</f>
        <v>566.6855364049469</v>
      </c>
      <c r="AA689">
        <f>Table5[[#This Row],[Wheel speed]]*Table5[[#This Row],[Final drive ratio ]]</f>
        <v>4533.4842912395752</v>
      </c>
      <c r="AB689" s="11">
        <f>(2*3.14*Table5[[#This Row],[Motor speed]]*Table5[[#This Row],[Motor torque]])/(60*1000)/Table5[[#This Row],[Overall efficiency of enery conversion ]]</f>
        <v>22.90433499852799</v>
      </c>
      <c r="AC689">
        <v>430</v>
      </c>
      <c r="AD689" s="20">
        <f>Table5[[#This Row],[Total elapsed time]]-B688</f>
        <v>1</v>
      </c>
      <c r="AE689" s="20">
        <f>(Table5[[#This Row],[Motor power]]*1000)*Table5[[#This Row],[Acceleration delT 1 second ]]</f>
        <v>22904.334998527989</v>
      </c>
      <c r="AF689" s="20">
        <f>Table5[[#This Row],[Etotal]]/3600</f>
        <v>6.3623152773688858</v>
      </c>
      <c r="AG689" s="21">
        <f>Table5[[#This Row],[Average energy consumption]]/96</f>
        <v>6.6274117472592556E-2</v>
      </c>
      <c r="AH689" s="20"/>
      <c r="AI689" s="20"/>
    </row>
    <row r="690" spans="2:35">
      <c r="B690" s="15">
        <v>687</v>
      </c>
      <c r="C690" s="8">
        <v>57.9</v>
      </c>
      <c r="D690" s="9">
        <v>0.15</v>
      </c>
      <c r="E690">
        <v>1500</v>
      </c>
      <c r="F690">
        <v>80</v>
      </c>
      <c r="G690">
        <f t="shared" si="70"/>
        <v>1580</v>
      </c>
      <c r="H690">
        <v>9.81</v>
      </c>
      <c r="I690" s="10">
        <v>0</v>
      </c>
      <c r="J690" s="10">
        <v>0</v>
      </c>
      <c r="K690">
        <f t="shared" si="71"/>
        <v>237</v>
      </c>
      <c r="L690">
        <v>1.4999999999999999E-2</v>
      </c>
      <c r="M690">
        <f t="shared" si="72"/>
        <v>365.20543359083308</v>
      </c>
      <c r="N690">
        <v>1.204</v>
      </c>
      <c r="O690">
        <v>1.52</v>
      </c>
      <c r="P690">
        <v>2.52</v>
      </c>
      <c r="Q690">
        <f t="shared" si="73"/>
        <v>16.083333333333332</v>
      </c>
      <c r="R690">
        <f t="shared" si="74"/>
        <v>596.47568679999983</v>
      </c>
      <c r="S690">
        <f t="shared" si="75"/>
        <v>1198.6811203908328</v>
      </c>
      <c r="T690" s="11">
        <f t="shared" si="76"/>
        <v>19.278788019619228</v>
      </c>
      <c r="U690">
        <v>0.26834999999999998</v>
      </c>
      <c r="V690">
        <f>Table5[[#This Row],[Total force ]]*Table5[[#This Row],[Tyre radius]]</f>
        <v>321.66607865687996</v>
      </c>
      <c r="W690">
        <v>8</v>
      </c>
      <c r="X690">
        <v>0.92</v>
      </c>
      <c r="Y690">
        <f>Table5[[#This Row],[Wheel torque]]/Table5[[#This Row],[Final drive ratio ]]/Table5[[#This Row],[Overall efficiency of enery conversion ]]</f>
        <v>43.70463025229347</v>
      </c>
      <c r="Z690">
        <f>(Table5[[#This Row],[Vehicle speed in m/s]]*60)/(2*3.14*Table5[[#This Row],[Tyre radius]])</f>
        <v>572.61941636730239</v>
      </c>
      <c r="AA690">
        <f>Table5[[#This Row],[Wheel speed]]*Table5[[#This Row],[Final drive ratio ]]</f>
        <v>4580.9553309384191</v>
      </c>
      <c r="AB690" s="11">
        <f>(2*3.14*Table5[[#This Row],[Motor speed]]*Table5[[#This Row],[Motor torque]])/(60*1000)/Table5[[#This Row],[Overall efficiency of enery conversion ]]</f>
        <v>22.77739605342536</v>
      </c>
      <c r="AC690">
        <v>430</v>
      </c>
      <c r="AD690" s="20">
        <f>Table5[[#This Row],[Total elapsed time]]-B689</f>
        <v>1</v>
      </c>
      <c r="AE690" s="20">
        <f>(Table5[[#This Row],[Motor power]]*1000)*Table5[[#This Row],[Acceleration delT 1 second ]]</f>
        <v>22777.39605342536</v>
      </c>
      <c r="AF690" s="20">
        <f>Table5[[#This Row],[Etotal]]/3600</f>
        <v>6.3270544592848221</v>
      </c>
      <c r="AG690" s="21">
        <f>Table5[[#This Row],[Average energy consumption]]/96</f>
        <v>6.5906817284216893E-2</v>
      </c>
      <c r="AH690" s="20"/>
      <c r="AI690" s="20"/>
    </row>
    <row r="691" spans="2:35">
      <c r="B691" s="15">
        <v>688</v>
      </c>
      <c r="C691" s="8">
        <v>58.4</v>
      </c>
      <c r="D691" s="9">
        <v>0.12</v>
      </c>
      <c r="E691">
        <v>1500</v>
      </c>
      <c r="F691">
        <v>80</v>
      </c>
      <c r="G691">
        <f t="shared" si="70"/>
        <v>1580</v>
      </c>
      <c r="H691">
        <v>9.81</v>
      </c>
      <c r="I691" s="10">
        <v>0</v>
      </c>
      <c r="J691" s="10">
        <v>0</v>
      </c>
      <c r="K691">
        <f t="shared" si="71"/>
        <v>189.6</v>
      </c>
      <c r="L691">
        <v>1.4999999999999999E-2</v>
      </c>
      <c r="M691">
        <f t="shared" si="72"/>
        <v>365.20543359083308</v>
      </c>
      <c r="N691">
        <v>1.204</v>
      </c>
      <c r="O691">
        <v>1.52</v>
      </c>
      <c r="P691">
        <v>2.52</v>
      </c>
      <c r="Q691">
        <f t="shared" si="73"/>
        <v>16.222222222222221</v>
      </c>
      <c r="R691">
        <f t="shared" si="74"/>
        <v>606.82199324444434</v>
      </c>
      <c r="S691">
        <f t="shared" si="75"/>
        <v>1161.6274268352774</v>
      </c>
      <c r="T691" s="11">
        <f t="shared" si="76"/>
        <v>18.844178257550055</v>
      </c>
      <c r="U691">
        <v>0.26834999999999998</v>
      </c>
      <c r="V691">
        <f>Table5[[#This Row],[Total force ]]*Table5[[#This Row],[Tyre radius]]</f>
        <v>311.72271999124666</v>
      </c>
      <c r="W691">
        <v>8</v>
      </c>
      <c r="X691">
        <v>0.92</v>
      </c>
      <c r="Y691">
        <f>Table5[[#This Row],[Wheel torque]]/Table5[[#This Row],[Final drive ratio ]]/Table5[[#This Row],[Overall efficiency of enery conversion ]]</f>
        <v>42.353630433593295</v>
      </c>
      <c r="Z691">
        <f>(Table5[[#This Row],[Vehicle speed in m/s]]*60)/(2*3.14*Table5[[#This Row],[Tyre radius]])</f>
        <v>577.56431633593195</v>
      </c>
      <c r="AA691">
        <f>Table5[[#This Row],[Wheel speed]]*Table5[[#This Row],[Final drive ratio ]]</f>
        <v>4620.5145306874556</v>
      </c>
      <c r="AB691" s="11">
        <f>(2*3.14*Table5[[#This Row],[Motor speed]]*Table5[[#This Row],[Motor torque]])/(60*1000)/Table5[[#This Row],[Overall efficiency of enery conversion ]]</f>
        <v>22.263915710716038</v>
      </c>
      <c r="AC691">
        <v>430</v>
      </c>
      <c r="AD691" s="20">
        <f>Table5[[#This Row],[Total elapsed time]]-B690</f>
        <v>1</v>
      </c>
      <c r="AE691" s="20">
        <f>(Table5[[#This Row],[Motor power]]*1000)*Table5[[#This Row],[Acceleration delT 1 second ]]</f>
        <v>22263.915710716039</v>
      </c>
      <c r="AF691" s="20">
        <f>Table5[[#This Row],[Etotal]]/3600</f>
        <v>6.1844210307544554</v>
      </c>
      <c r="AG691" s="21">
        <f>Table5[[#This Row],[Average energy consumption]]/96</f>
        <v>6.4421052403692239E-2</v>
      </c>
      <c r="AH691" s="20"/>
      <c r="AI691" s="20"/>
    </row>
    <row r="692" spans="2:35">
      <c r="B692" s="15">
        <v>689</v>
      </c>
      <c r="C692" s="8">
        <v>58.8</v>
      </c>
      <c r="D692" s="9">
        <v>7.0000000000000007E-2</v>
      </c>
      <c r="E692">
        <v>1500</v>
      </c>
      <c r="F692">
        <v>80</v>
      </c>
      <c r="G692">
        <f t="shared" si="70"/>
        <v>1580</v>
      </c>
      <c r="H692">
        <v>9.81</v>
      </c>
      <c r="I692" s="10">
        <v>0</v>
      </c>
      <c r="J692" s="10">
        <v>0</v>
      </c>
      <c r="K692">
        <f t="shared" si="71"/>
        <v>110.60000000000001</v>
      </c>
      <c r="L692">
        <v>1.4999999999999999E-2</v>
      </c>
      <c r="M692">
        <f t="shared" si="72"/>
        <v>365.20543359083308</v>
      </c>
      <c r="N692">
        <v>1.204</v>
      </c>
      <c r="O692">
        <v>1.52</v>
      </c>
      <c r="P692">
        <v>2.52</v>
      </c>
      <c r="Q692">
        <f t="shared" si="73"/>
        <v>16.333333333333332</v>
      </c>
      <c r="R692">
        <f t="shared" si="74"/>
        <v>615.16309119999994</v>
      </c>
      <c r="S692">
        <f t="shared" si="75"/>
        <v>1090.968524790833</v>
      </c>
      <c r="T692" s="11">
        <f t="shared" si="76"/>
        <v>17.819152571583604</v>
      </c>
      <c r="U692">
        <v>0.26834999999999998</v>
      </c>
      <c r="V692">
        <f>Table5[[#This Row],[Total force ]]*Table5[[#This Row],[Tyre radius]]</f>
        <v>292.76140362762004</v>
      </c>
      <c r="W692">
        <v>8</v>
      </c>
      <c r="X692">
        <v>0.92</v>
      </c>
      <c r="Y692">
        <f>Table5[[#This Row],[Wheel torque]]/Table5[[#This Row],[Final drive ratio ]]/Table5[[#This Row],[Overall efficiency of enery conversion ]]</f>
        <v>39.777364623317936</v>
      </c>
      <c r="Z692">
        <f>(Table5[[#This Row],[Vehicle speed in m/s]]*60)/(2*3.14*Table5[[#This Row],[Tyre radius]])</f>
        <v>581.52023631083557</v>
      </c>
      <c r="AA692">
        <f>Table5[[#This Row],[Wheel speed]]*Table5[[#This Row],[Final drive ratio ]]</f>
        <v>4652.1618904866846</v>
      </c>
      <c r="AB692" s="11">
        <f>(2*3.14*Table5[[#This Row],[Motor speed]]*Table5[[#This Row],[Motor torque]])/(60*1000)/Table5[[#This Row],[Overall efficiency of enery conversion ]]</f>
        <v>21.052874021247163</v>
      </c>
      <c r="AC692">
        <v>430</v>
      </c>
      <c r="AD692" s="20">
        <f>Table5[[#This Row],[Total elapsed time]]-B691</f>
        <v>1</v>
      </c>
      <c r="AE692" s="20">
        <f>(Table5[[#This Row],[Motor power]]*1000)*Table5[[#This Row],[Acceleration delT 1 second ]]</f>
        <v>21052.874021247164</v>
      </c>
      <c r="AF692" s="20">
        <f>Table5[[#This Row],[Etotal]]/3600</f>
        <v>5.8480205614575453</v>
      </c>
      <c r="AG692" s="21">
        <f>Table5[[#This Row],[Average energy consumption]]/96</f>
        <v>6.0916880848516097E-2</v>
      </c>
      <c r="AH692" s="20"/>
      <c r="AI692" s="20"/>
    </row>
    <row r="693" spans="2:35">
      <c r="B693" s="15">
        <v>690</v>
      </c>
      <c r="C693" s="8">
        <v>58.9</v>
      </c>
      <c r="D693" s="9">
        <v>-0.06</v>
      </c>
      <c r="E693">
        <v>1500</v>
      </c>
      <c r="F693">
        <v>80</v>
      </c>
      <c r="G693">
        <f t="shared" si="70"/>
        <v>1580</v>
      </c>
      <c r="H693">
        <v>9.81</v>
      </c>
      <c r="I693" s="10">
        <v>0</v>
      </c>
      <c r="J693" s="10">
        <v>0</v>
      </c>
      <c r="K693">
        <f t="shared" si="71"/>
        <v>-94.8</v>
      </c>
      <c r="L693">
        <v>1.4999999999999999E-2</v>
      </c>
      <c r="M693">
        <f t="shared" si="72"/>
        <v>365.20543359083308</v>
      </c>
      <c r="N693">
        <v>1.204</v>
      </c>
      <c r="O693">
        <v>1.52</v>
      </c>
      <c r="P693">
        <v>2.52</v>
      </c>
      <c r="Q693">
        <f t="shared" si="73"/>
        <v>16.361111111111111</v>
      </c>
      <c r="R693">
        <f t="shared" si="74"/>
        <v>617.25726191111107</v>
      </c>
      <c r="S693">
        <f t="shared" si="75"/>
        <v>887.6626955019442</v>
      </c>
      <c r="T693" s="11">
        <f t="shared" si="76"/>
        <v>14.523147990295698</v>
      </c>
      <c r="U693">
        <v>0.26834999999999998</v>
      </c>
      <c r="V693">
        <f>Table5[[#This Row],[Total force ]]*Table5[[#This Row],[Tyre radius]]</f>
        <v>238.20428433794672</v>
      </c>
      <c r="W693">
        <v>8</v>
      </c>
      <c r="X693">
        <v>0.92</v>
      </c>
      <c r="Y693">
        <f>Table5[[#This Row],[Wheel torque]]/Table5[[#This Row],[Final drive ratio ]]/Table5[[#This Row],[Overall efficiency of enery conversion ]]</f>
        <v>32.364712545916674</v>
      </c>
      <c r="Z693">
        <f>(Table5[[#This Row],[Vehicle speed in m/s]]*60)/(2*3.14*Table5[[#This Row],[Tyre radius]])</f>
        <v>582.50921630456151</v>
      </c>
      <c r="AA693">
        <f>Table5[[#This Row],[Wheel speed]]*Table5[[#This Row],[Final drive ratio ]]</f>
        <v>4660.073730436492</v>
      </c>
      <c r="AB693" s="11">
        <f>(2*3.14*Table5[[#This Row],[Motor speed]]*Table5[[#This Row],[Motor torque]])/(60*1000)/Table5[[#This Row],[Overall efficiency of enery conversion ]]</f>
        <v>17.158728721993974</v>
      </c>
      <c r="AC693">
        <v>430</v>
      </c>
      <c r="AD693" s="20">
        <f>Table5[[#This Row],[Total elapsed time]]-B692</f>
        <v>1</v>
      </c>
      <c r="AE693" s="20">
        <f>(Table5[[#This Row],[Motor power]]*1000)*Table5[[#This Row],[Acceleration delT 1 second ]]</f>
        <v>17158.728721993975</v>
      </c>
      <c r="AF693" s="20">
        <f>Table5[[#This Row],[Etotal]]/3600</f>
        <v>4.7663135338872156</v>
      </c>
      <c r="AG693" s="21">
        <f>Table5[[#This Row],[Average energy consumption]]/96</f>
        <v>4.9649099311325162E-2</v>
      </c>
      <c r="AH693" s="20"/>
      <c r="AI693" s="20"/>
    </row>
    <row r="694" spans="2:35">
      <c r="B694" s="15">
        <v>691</v>
      </c>
      <c r="C694" s="8">
        <v>58.4</v>
      </c>
      <c r="D694" s="9">
        <v>-0.11</v>
      </c>
      <c r="E694">
        <v>1500</v>
      </c>
      <c r="F694">
        <v>80</v>
      </c>
      <c r="G694">
        <f t="shared" si="70"/>
        <v>1580</v>
      </c>
      <c r="H694">
        <v>9.81</v>
      </c>
      <c r="I694" s="10">
        <v>0</v>
      </c>
      <c r="J694" s="10">
        <v>0</v>
      </c>
      <c r="K694">
        <f t="shared" si="71"/>
        <v>-173.8</v>
      </c>
      <c r="L694">
        <v>1.4999999999999999E-2</v>
      </c>
      <c r="M694">
        <f t="shared" si="72"/>
        <v>365.20543359083308</v>
      </c>
      <c r="N694">
        <v>1.204</v>
      </c>
      <c r="O694">
        <v>1.52</v>
      </c>
      <c r="P694">
        <v>2.52</v>
      </c>
      <c r="Q694">
        <f t="shared" si="73"/>
        <v>16.222222222222221</v>
      </c>
      <c r="R694">
        <f t="shared" si="74"/>
        <v>606.82199324444434</v>
      </c>
      <c r="S694">
        <f t="shared" si="75"/>
        <v>798.22742683527736</v>
      </c>
      <c r="T694" s="11">
        <f t="shared" si="76"/>
        <v>12.949022701994499</v>
      </c>
      <c r="U694">
        <v>0.26834999999999998</v>
      </c>
      <c r="V694">
        <f>Table5[[#This Row],[Total force ]]*Table5[[#This Row],[Tyre radius]]</f>
        <v>214.20432999124665</v>
      </c>
      <c r="W694">
        <v>8</v>
      </c>
      <c r="X694">
        <v>0.92</v>
      </c>
      <c r="Y694">
        <f>Table5[[#This Row],[Wheel torque]]/Table5[[#This Row],[Final drive ratio ]]/Table5[[#This Row],[Overall efficiency of enery conversion ]]</f>
        <v>29.103849183593294</v>
      </c>
      <c r="Z694">
        <f>(Table5[[#This Row],[Vehicle speed in m/s]]*60)/(2*3.14*Table5[[#This Row],[Tyre radius]])</f>
        <v>577.56431633593195</v>
      </c>
      <c r="AA694">
        <f>Table5[[#This Row],[Wheel speed]]*Table5[[#This Row],[Final drive ratio ]]</f>
        <v>4620.5145306874556</v>
      </c>
      <c r="AB694" s="11">
        <f>(2*3.14*Table5[[#This Row],[Motor speed]]*Table5[[#This Row],[Motor torque]])/(60*1000)/Table5[[#This Row],[Overall efficiency of enery conversion ]]</f>
        <v>15.298939865305407</v>
      </c>
      <c r="AC694">
        <v>430</v>
      </c>
      <c r="AD694" s="20">
        <f>Table5[[#This Row],[Total elapsed time]]-B693</f>
        <v>1</v>
      </c>
      <c r="AE694" s="20">
        <f>(Table5[[#This Row],[Motor power]]*1000)*Table5[[#This Row],[Acceleration delT 1 second ]]</f>
        <v>15298.939865305407</v>
      </c>
      <c r="AF694" s="20">
        <f>Table5[[#This Row],[Etotal]]/3600</f>
        <v>4.2497055181403907</v>
      </c>
      <c r="AG694" s="21">
        <f>Table5[[#This Row],[Average energy consumption]]/96</f>
        <v>4.4267765813962405E-2</v>
      </c>
      <c r="AH694" s="20"/>
      <c r="AI694" s="20"/>
    </row>
    <row r="695" spans="2:35">
      <c r="B695" s="15">
        <v>692</v>
      </c>
      <c r="C695" s="8">
        <v>58.1</v>
      </c>
      <c r="D695" s="9">
        <v>-0.11</v>
      </c>
      <c r="E695">
        <v>1500</v>
      </c>
      <c r="F695">
        <v>80</v>
      </c>
      <c r="G695">
        <f t="shared" si="70"/>
        <v>1580</v>
      </c>
      <c r="H695">
        <v>9.81</v>
      </c>
      <c r="I695" s="10">
        <v>0</v>
      </c>
      <c r="J695" s="10">
        <v>0</v>
      </c>
      <c r="K695">
        <f t="shared" si="71"/>
        <v>-173.8</v>
      </c>
      <c r="L695">
        <v>1.4999999999999999E-2</v>
      </c>
      <c r="M695">
        <f t="shared" si="72"/>
        <v>365.20543359083308</v>
      </c>
      <c r="N695">
        <v>1.204</v>
      </c>
      <c r="O695">
        <v>1.52</v>
      </c>
      <c r="P695">
        <v>2.52</v>
      </c>
      <c r="Q695">
        <f t="shared" si="73"/>
        <v>16.138888888888889</v>
      </c>
      <c r="R695">
        <f t="shared" si="74"/>
        <v>600.60353391111107</v>
      </c>
      <c r="S695">
        <f t="shared" si="75"/>
        <v>792.0089675019442</v>
      </c>
      <c r="T695" s="11">
        <f t="shared" si="76"/>
        <v>12.782144725517488</v>
      </c>
      <c r="U695">
        <v>0.26834999999999998</v>
      </c>
      <c r="V695">
        <f>Table5[[#This Row],[Total force ]]*Table5[[#This Row],[Tyre radius]]</f>
        <v>212.5356064291467</v>
      </c>
      <c r="W695">
        <v>8</v>
      </c>
      <c r="X695">
        <v>0.92</v>
      </c>
      <c r="Y695">
        <f>Table5[[#This Row],[Wheel torque]]/Table5[[#This Row],[Final drive ratio ]]/Table5[[#This Row],[Overall efficiency of enery conversion ]]</f>
        <v>28.877120438742757</v>
      </c>
      <c r="Z695">
        <f>(Table5[[#This Row],[Vehicle speed in m/s]]*60)/(2*3.14*Table5[[#This Row],[Tyre radius]])</f>
        <v>574.59737635475426</v>
      </c>
      <c r="AA695">
        <f>Table5[[#This Row],[Wheel speed]]*Table5[[#This Row],[Final drive ratio ]]</f>
        <v>4596.7790108380341</v>
      </c>
      <c r="AB695" s="11">
        <f>(2*3.14*Table5[[#This Row],[Motor speed]]*Table5[[#This Row],[Motor torque]])/(60*1000)/Table5[[#This Row],[Overall efficiency of enery conversion ]]</f>
        <v>15.101777794798542</v>
      </c>
      <c r="AC695">
        <v>430</v>
      </c>
      <c r="AD695" s="20">
        <f>Table5[[#This Row],[Total elapsed time]]-B694</f>
        <v>1</v>
      </c>
      <c r="AE695" s="20">
        <f>(Table5[[#This Row],[Motor power]]*1000)*Table5[[#This Row],[Acceleration delT 1 second ]]</f>
        <v>15101.777794798541</v>
      </c>
      <c r="AF695" s="20">
        <f>Table5[[#This Row],[Etotal]]/3600</f>
        <v>4.1949382763329286</v>
      </c>
      <c r="AG695" s="21">
        <f>Table5[[#This Row],[Average energy consumption]]/96</f>
        <v>4.3697273711801342E-2</v>
      </c>
      <c r="AH695" s="20"/>
      <c r="AI695" s="20"/>
    </row>
    <row r="696" spans="2:35">
      <c r="B696" s="15">
        <v>693</v>
      </c>
      <c r="C696" s="8">
        <v>57.6</v>
      </c>
      <c r="D696" s="9">
        <v>-0.17</v>
      </c>
      <c r="E696">
        <v>1500</v>
      </c>
      <c r="F696">
        <v>80</v>
      </c>
      <c r="G696">
        <f t="shared" si="70"/>
        <v>1580</v>
      </c>
      <c r="H696">
        <v>9.81</v>
      </c>
      <c r="I696" s="10">
        <v>0</v>
      </c>
      <c r="J696" s="10">
        <v>0</v>
      </c>
      <c r="K696">
        <f t="shared" si="71"/>
        <v>-268.60000000000002</v>
      </c>
      <c r="L696">
        <v>1.4999999999999999E-2</v>
      </c>
      <c r="M696">
        <f t="shared" si="72"/>
        <v>365.20543359083308</v>
      </c>
      <c r="N696">
        <v>1.204</v>
      </c>
      <c r="O696">
        <v>1.52</v>
      </c>
      <c r="P696">
        <v>2.52</v>
      </c>
      <c r="Q696">
        <f t="shared" si="73"/>
        <v>16</v>
      </c>
      <c r="R696">
        <f t="shared" si="74"/>
        <v>590.31060479999996</v>
      </c>
      <c r="S696">
        <f t="shared" si="75"/>
        <v>686.91603839083302</v>
      </c>
      <c r="T696" s="11">
        <f t="shared" si="76"/>
        <v>10.990656614253329</v>
      </c>
      <c r="U696">
        <v>0.26834999999999998</v>
      </c>
      <c r="V696">
        <f>Table5[[#This Row],[Total force ]]*Table5[[#This Row],[Tyre radius]]</f>
        <v>184.33391890218002</v>
      </c>
      <c r="W696">
        <v>8</v>
      </c>
      <c r="X696">
        <v>0.92</v>
      </c>
      <c r="Y696">
        <f>Table5[[#This Row],[Wheel torque]]/Table5[[#This Row],[Final drive ratio ]]/Table5[[#This Row],[Overall efficiency of enery conversion ]]</f>
        <v>25.045369416057067</v>
      </c>
      <c r="Z696">
        <f>(Table5[[#This Row],[Vehicle speed in m/s]]*60)/(2*3.14*Table5[[#This Row],[Tyre radius]])</f>
        <v>569.6524763861247</v>
      </c>
      <c r="AA696">
        <f>Table5[[#This Row],[Wheel speed]]*Table5[[#This Row],[Final drive ratio ]]</f>
        <v>4557.2198110889976</v>
      </c>
      <c r="AB696" s="11">
        <f>(2*3.14*Table5[[#This Row],[Motor speed]]*Table5[[#This Row],[Motor torque]])/(60*1000)/Table5[[#This Row],[Overall efficiency of enery conversion ]]</f>
        <v>12.985180309845616</v>
      </c>
      <c r="AC696">
        <v>430</v>
      </c>
      <c r="AD696" s="20">
        <f>Table5[[#This Row],[Total elapsed time]]-B695</f>
        <v>1</v>
      </c>
      <c r="AE696" s="20">
        <f>(Table5[[#This Row],[Motor power]]*1000)*Table5[[#This Row],[Acceleration delT 1 second ]]</f>
        <v>12985.180309845615</v>
      </c>
      <c r="AF696" s="20">
        <f>Table5[[#This Row],[Etotal]]/3600</f>
        <v>3.6069945305126709</v>
      </c>
      <c r="AG696" s="21">
        <f>Table5[[#This Row],[Average energy consumption]]/96</f>
        <v>3.757285969284032E-2</v>
      </c>
      <c r="AH696" s="20"/>
      <c r="AI696" s="20"/>
    </row>
    <row r="697" spans="2:35">
      <c r="B697" s="15">
        <v>694</v>
      </c>
      <c r="C697" s="8">
        <v>56.9</v>
      </c>
      <c r="D697" s="9">
        <v>-0.18</v>
      </c>
      <c r="E697">
        <v>1500</v>
      </c>
      <c r="F697">
        <v>80</v>
      </c>
      <c r="G697">
        <f t="shared" si="70"/>
        <v>1580</v>
      </c>
      <c r="H697">
        <v>9.81</v>
      </c>
      <c r="I697" s="10">
        <v>0</v>
      </c>
      <c r="J697" s="10">
        <v>0</v>
      </c>
      <c r="K697">
        <f t="shared" si="71"/>
        <v>-284.39999999999998</v>
      </c>
      <c r="L697">
        <v>1.4999999999999999E-2</v>
      </c>
      <c r="M697">
        <f t="shared" si="72"/>
        <v>365.20543359083308</v>
      </c>
      <c r="N697">
        <v>1.204</v>
      </c>
      <c r="O697">
        <v>1.52</v>
      </c>
      <c r="P697">
        <v>2.52</v>
      </c>
      <c r="Q697">
        <f t="shared" si="73"/>
        <v>15.805555555555555</v>
      </c>
      <c r="R697">
        <f t="shared" si="74"/>
        <v>576.04996057777771</v>
      </c>
      <c r="S697">
        <f t="shared" si="75"/>
        <v>656.85539416861081</v>
      </c>
      <c r="T697" s="11">
        <f t="shared" si="76"/>
        <v>10.381964424498321</v>
      </c>
      <c r="U697">
        <v>0.26834999999999998</v>
      </c>
      <c r="V697">
        <f>Table5[[#This Row],[Total force ]]*Table5[[#This Row],[Tyre radius]]</f>
        <v>176.2671450251467</v>
      </c>
      <c r="W697">
        <v>8</v>
      </c>
      <c r="X697">
        <v>0.92</v>
      </c>
      <c r="Y697">
        <f>Table5[[#This Row],[Wheel torque]]/Table5[[#This Row],[Final drive ratio ]]/Table5[[#This Row],[Overall efficiency of enery conversion ]]</f>
        <v>23.949340356677538</v>
      </c>
      <c r="Z697">
        <f>(Table5[[#This Row],[Vehicle speed in m/s]]*60)/(2*3.14*Table5[[#This Row],[Tyre radius]])</f>
        <v>562.72961643004328</v>
      </c>
      <c r="AA697">
        <f>Table5[[#This Row],[Wheel speed]]*Table5[[#This Row],[Final drive ratio ]]</f>
        <v>4501.8369314403462</v>
      </c>
      <c r="AB697" s="11">
        <f>(2*3.14*Table5[[#This Row],[Motor speed]]*Table5[[#This Row],[Motor torque]])/(60*1000)/Table5[[#This Row],[Overall efficiency of enery conversion ]]</f>
        <v>12.2660260213827</v>
      </c>
      <c r="AC697">
        <v>430</v>
      </c>
      <c r="AD697" s="20">
        <f>Table5[[#This Row],[Total elapsed time]]-B696</f>
        <v>1</v>
      </c>
      <c r="AE697" s="20">
        <f>(Table5[[#This Row],[Motor power]]*1000)*Table5[[#This Row],[Acceleration delT 1 second ]]</f>
        <v>12266.0260213827</v>
      </c>
      <c r="AF697" s="20">
        <f>Table5[[#This Row],[Etotal]]/3600</f>
        <v>3.4072294503840834</v>
      </c>
      <c r="AG697" s="21">
        <f>Table5[[#This Row],[Average energy consumption]]/96</f>
        <v>3.5491973441500867E-2</v>
      </c>
      <c r="AH697" s="20"/>
      <c r="AI697" s="20"/>
    </row>
    <row r="698" spans="2:35">
      <c r="B698" s="15">
        <v>695</v>
      </c>
      <c r="C698" s="8">
        <v>56.3</v>
      </c>
      <c r="D698" s="9">
        <v>-0.17</v>
      </c>
      <c r="E698">
        <v>1500</v>
      </c>
      <c r="F698">
        <v>80</v>
      </c>
      <c r="G698">
        <f t="shared" si="70"/>
        <v>1580</v>
      </c>
      <c r="H698">
        <v>9.81</v>
      </c>
      <c r="I698" s="10">
        <v>0</v>
      </c>
      <c r="J698" s="10">
        <v>0</v>
      </c>
      <c r="K698">
        <f t="shared" si="71"/>
        <v>-268.60000000000002</v>
      </c>
      <c r="L698">
        <v>1.4999999999999999E-2</v>
      </c>
      <c r="M698">
        <f t="shared" si="72"/>
        <v>365.20543359083308</v>
      </c>
      <c r="N698">
        <v>1.204</v>
      </c>
      <c r="O698">
        <v>1.52</v>
      </c>
      <c r="P698">
        <v>2.52</v>
      </c>
      <c r="Q698">
        <f t="shared" si="73"/>
        <v>15.638888888888889</v>
      </c>
      <c r="R698">
        <f t="shared" si="74"/>
        <v>563.96533231111118</v>
      </c>
      <c r="S698">
        <f t="shared" si="75"/>
        <v>660.57076590194424</v>
      </c>
      <c r="T698" s="11">
        <f t="shared" si="76"/>
        <v>10.330592811188739</v>
      </c>
      <c r="U698">
        <v>0.26834999999999998</v>
      </c>
      <c r="V698">
        <f>Table5[[#This Row],[Total force ]]*Table5[[#This Row],[Tyre radius]]</f>
        <v>177.26416502978671</v>
      </c>
      <c r="W698">
        <v>8</v>
      </c>
      <c r="X698">
        <v>0.92</v>
      </c>
      <c r="Y698">
        <f>Table5[[#This Row],[Wheel torque]]/Table5[[#This Row],[Final drive ratio ]]/Table5[[#This Row],[Overall efficiency of enery conversion ]]</f>
        <v>24.08480503122102</v>
      </c>
      <c r="Z698">
        <f>(Table5[[#This Row],[Vehicle speed in m/s]]*60)/(2*3.14*Table5[[#This Row],[Tyre radius]])</f>
        <v>556.7957364676879</v>
      </c>
      <c r="AA698">
        <f>Table5[[#This Row],[Wheel speed]]*Table5[[#This Row],[Final drive ratio ]]</f>
        <v>4454.3658917415032</v>
      </c>
      <c r="AB698" s="11">
        <f>(2*3.14*Table5[[#This Row],[Motor speed]]*Table5[[#This Row],[Motor torque]])/(60*1000)/Table5[[#This Row],[Overall efficiency of enery conversion ]]</f>
        <v>12.205331771253235</v>
      </c>
      <c r="AC698">
        <v>430</v>
      </c>
      <c r="AD698" s="20">
        <f>Table5[[#This Row],[Total elapsed time]]-B697</f>
        <v>1</v>
      </c>
      <c r="AE698" s="20">
        <f>(Table5[[#This Row],[Motor power]]*1000)*Table5[[#This Row],[Acceleration delT 1 second ]]</f>
        <v>12205.331771253235</v>
      </c>
      <c r="AF698" s="20">
        <f>Table5[[#This Row],[Etotal]]/3600</f>
        <v>3.3903699364592321</v>
      </c>
      <c r="AG698" s="21">
        <f>Table5[[#This Row],[Average energy consumption]]/96</f>
        <v>3.5316353504783668E-2</v>
      </c>
      <c r="AH698" s="20"/>
      <c r="AI698" s="20"/>
    </row>
    <row r="699" spans="2:35">
      <c r="B699" s="15">
        <v>696</v>
      </c>
      <c r="C699" s="8">
        <v>55.7</v>
      </c>
      <c r="D699" s="9">
        <v>-0.15</v>
      </c>
      <c r="E699">
        <v>1500</v>
      </c>
      <c r="F699">
        <v>80</v>
      </c>
      <c r="G699">
        <f t="shared" si="70"/>
        <v>1580</v>
      </c>
      <c r="H699">
        <v>9.81</v>
      </c>
      <c r="I699" s="10">
        <v>0</v>
      </c>
      <c r="J699" s="10">
        <v>0</v>
      </c>
      <c r="K699">
        <f t="shared" si="71"/>
        <v>-237</v>
      </c>
      <c r="L699">
        <v>1.4999999999999999E-2</v>
      </c>
      <c r="M699">
        <f t="shared" si="72"/>
        <v>365.20543359083308</v>
      </c>
      <c r="N699">
        <v>1.204</v>
      </c>
      <c r="O699">
        <v>1.52</v>
      </c>
      <c r="P699">
        <v>2.52</v>
      </c>
      <c r="Q699">
        <f t="shared" si="73"/>
        <v>15.472222222222223</v>
      </c>
      <c r="R699">
        <f t="shared" si="74"/>
        <v>552.00880964444445</v>
      </c>
      <c r="S699">
        <f t="shared" si="75"/>
        <v>680.21424323527754</v>
      </c>
      <c r="T699" s="11">
        <f t="shared" si="76"/>
        <v>10.524425930056934</v>
      </c>
      <c r="U699">
        <v>0.26834999999999998</v>
      </c>
      <c r="V699">
        <f>Table5[[#This Row],[Total force ]]*Table5[[#This Row],[Tyre radius]]</f>
        <v>182.53549217218671</v>
      </c>
      <c r="W699">
        <v>8</v>
      </c>
      <c r="X699">
        <v>0.92</v>
      </c>
      <c r="Y699">
        <f>Table5[[#This Row],[Wheel torque]]/Table5[[#This Row],[Final drive ratio ]]/Table5[[#This Row],[Overall efficiency of enery conversion ]]</f>
        <v>24.801017958177539</v>
      </c>
      <c r="Z699">
        <f>(Table5[[#This Row],[Vehicle speed in m/s]]*60)/(2*3.14*Table5[[#This Row],[Tyre radius]])</f>
        <v>550.86185650533241</v>
      </c>
      <c r="AA699">
        <f>Table5[[#This Row],[Wheel speed]]*Table5[[#This Row],[Final drive ratio ]]</f>
        <v>4406.8948520426593</v>
      </c>
      <c r="AB699" s="11">
        <f>(2*3.14*Table5[[#This Row],[Motor speed]]*Table5[[#This Row],[Motor torque]])/(60*1000)/Table5[[#This Row],[Overall efficiency of enery conversion ]]</f>
        <v>12.434340654604124</v>
      </c>
      <c r="AC699">
        <v>430</v>
      </c>
      <c r="AD699" s="20">
        <f>Table5[[#This Row],[Total elapsed time]]-B698</f>
        <v>1</v>
      </c>
      <c r="AE699" s="20">
        <f>(Table5[[#This Row],[Motor power]]*1000)*Table5[[#This Row],[Acceleration delT 1 second ]]</f>
        <v>12434.340654604124</v>
      </c>
      <c r="AF699" s="20">
        <f>Table5[[#This Row],[Etotal]]/3600</f>
        <v>3.4539835151678124</v>
      </c>
      <c r="AG699" s="21">
        <f>Table5[[#This Row],[Average energy consumption]]/96</f>
        <v>3.5978994949664715E-2</v>
      </c>
      <c r="AH699" s="20"/>
      <c r="AI699" s="20"/>
    </row>
    <row r="700" spans="2:35">
      <c r="B700" s="15">
        <v>697</v>
      </c>
      <c r="C700" s="8">
        <v>55.2</v>
      </c>
      <c r="D700" s="9">
        <v>-0.11</v>
      </c>
      <c r="E700">
        <v>1500</v>
      </c>
      <c r="F700">
        <v>80</v>
      </c>
      <c r="G700">
        <f t="shared" si="70"/>
        <v>1580</v>
      </c>
      <c r="H700">
        <v>9.81</v>
      </c>
      <c r="I700" s="10">
        <v>0</v>
      </c>
      <c r="J700" s="10">
        <v>0</v>
      </c>
      <c r="K700">
        <f t="shared" si="71"/>
        <v>-173.8</v>
      </c>
      <c r="L700">
        <v>1.4999999999999999E-2</v>
      </c>
      <c r="M700">
        <f t="shared" si="72"/>
        <v>365.20543359083308</v>
      </c>
      <c r="N700">
        <v>1.204</v>
      </c>
      <c r="O700">
        <v>1.52</v>
      </c>
      <c r="P700">
        <v>2.52</v>
      </c>
      <c r="Q700">
        <f t="shared" si="73"/>
        <v>15.333333333333334</v>
      </c>
      <c r="R700">
        <f t="shared" si="74"/>
        <v>542.1428992000001</v>
      </c>
      <c r="S700">
        <f t="shared" si="75"/>
        <v>733.54833279083323</v>
      </c>
      <c r="T700" s="11">
        <f t="shared" si="76"/>
        <v>11.247741102792777</v>
      </c>
      <c r="U700">
        <v>0.26834999999999998</v>
      </c>
      <c r="V700">
        <f>Table5[[#This Row],[Total force ]]*Table5[[#This Row],[Tyre radius]]</f>
        <v>196.84769510442007</v>
      </c>
      <c r="W700">
        <v>8</v>
      </c>
      <c r="X700">
        <v>0.92</v>
      </c>
      <c r="Y700">
        <f>Table5[[#This Row],[Wheel torque]]/Table5[[#This Row],[Final drive ratio ]]/Table5[[#This Row],[Overall efficiency of enery conversion ]]</f>
        <v>26.745610747883159</v>
      </c>
      <c r="Z700">
        <f>(Table5[[#This Row],[Vehicle speed in m/s]]*60)/(2*3.14*Table5[[#This Row],[Tyre radius]])</f>
        <v>545.91695653670286</v>
      </c>
      <c r="AA700">
        <f>Table5[[#This Row],[Wheel speed]]*Table5[[#This Row],[Final drive ratio ]]</f>
        <v>4367.3356522936228</v>
      </c>
      <c r="AB700" s="11">
        <f>(2*3.14*Table5[[#This Row],[Motor speed]]*Table5[[#This Row],[Motor torque]])/(60*1000)/Table5[[#This Row],[Overall efficiency of enery conversion ]]</f>
        <v>13.288919072297702</v>
      </c>
      <c r="AC700">
        <v>430</v>
      </c>
      <c r="AD700" s="20">
        <f>Table5[[#This Row],[Total elapsed time]]-B699</f>
        <v>1</v>
      </c>
      <c r="AE700" s="20">
        <f>(Table5[[#This Row],[Motor power]]*1000)*Table5[[#This Row],[Acceleration delT 1 second ]]</f>
        <v>13288.919072297702</v>
      </c>
      <c r="AF700" s="20">
        <f>Table5[[#This Row],[Etotal]]/3600</f>
        <v>3.6913664089715836</v>
      </c>
      <c r="AG700" s="21">
        <f>Table5[[#This Row],[Average energy consumption]]/96</f>
        <v>3.845173342678733E-2</v>
      </c>
      <c r="AH700" s="20"/>
      <c r="AI700" s="20"/>
    </row>
    <row r="701" spans="2:35">
      <c r="B701" s="15">
        <v>698</v>
      </c>
      <c r="C701" s="8">
        <v>54.9</v>
      </c>
      <c r="D701" s="9">
        <v>-0.08</v>
      </c>
      <c r="E701">
        <v>1500</v>
      </c>
      <c r="F701">
        <v>80</v>
      </c>
      <c r="G701">
        <f t="shared" si="70"/>
        <v>1580</v>
      </c>
      <c r="H701">
        <v>9.81</v>
      </c>
      <c r="I701" s="10">
        <v>0</v>
      </c>
      <c r="J701" s="10">
        <v>0</v>
      </c>
      <c r="K701">
        <f t="shared" si="71"/>
        <v>-126.4</v>
      </c>
      <c r="L701">
        <v>1.4999999999999999E-2</v>
      </c>
      <c r="M701">
        <f t="shared" si="72"/>
        <v>365.20543359083308</v>
      </c>
      <c r="N701">
        <v>1.204</v>
      </c>
      <c r="O701">
        <v>1.52</v>
      </c>
      <c r="P701">
        <v>2.52</v>
      </c>
      <c r="Q701">
        <f t="shared" si="73"/>
        <v>15.25</v>
      </c>
      <c r="R701">
        <f t="shared" si="74"/>
        <v>536.26605480000001</v>
      </c>
      <c r="S701">
        <f t="shared" si="75"/>
        <v>775.07148839083311</v>
      </c>
      <c r="T701" s="11">
        <f t="shared" si="76"/>
        <v>11.819840197960206</v>
      </c>
      <c r="U701">
        <v>0.26834999999999998</v>
      </c>
      <c r="V701">
        <f>Table5[[#This Row],[Total force ]]*Table5[[#This Row],[Tyre radius]]</f>
        <v>207.99043390968004</v>
      </c>
      <c r="W701">
        <v>8</v>
      </c>
      <c r="X701">
        <v>0.92</v>
      </c>
      <c r="Y701">
        <f>Table5[[#This Row],[Wheel torque]]/Table5[[#This Row],[Final drive ratio ]]/Table5[[#This Row],[Overall efficiency of enery conversion ]]</f>
        <v>28.259569824684785</v>
      </c>
      <c r="Z701">
        <f>(Table5[[#This Row],[Vehicle speed in m/s]]*60)/(2*3.14*Table5[[#This Row],[Tyre radius]])</f>
        <v>542.95001655552505</v>
      </c>
      <c r="AA701">
        <f>Table5[[#This Row],[Wheel speed]]*Table5[[#This Row],[Final drive ratio ]]</f>
        <v>4343.6001324442004</v>
      </c>
      <c r="AB701" s="11">
        <f>(2*3.14*Table5[[#This Row],[Motor speed]]*Table5[[#This Row],[Motor torque]])/(60*1000)/Table5[[#This Row],[Overall efficiency of enery conversion ]]</f>
        <v>13.964839553355624</v>
      </c>
      <c r="AC701">
        <v>430</v>
      </c>
      <c r="AD701" s="20">
        <f>Table5[[#This Row],[Total elapsed time]]-B700</f>
        <v>1</v>
      </c>
      <c r="AE701" s="20">
        <f>(Table5[[#This Row],[Motor power]]*1000)*Table5[[#This Row],[Acceleration delT 1 second ]]</f>
        <v>13964.839553355623</v>
      </c>
      <c r="AF701" s="20">
        <f>Table5[[#This Row],[Etotal]]/3600</f>
        <v>3.8791220981543399</v>
      </c>
      <c r="AG701" s="21">
        <f>Table5[[#This Row],[Average energy consumption]]/96</f>
        <v>4.0407521855774377E-2</v>
      </c>
      <c r="AH701" s="20"/>
      <c r="AI701" s="20"/>
    </row>
    <row r="702" spans="2:35">
      <c r="B702" s="15">
        <v>699</v>
      </c>
      <c r="C702" s="8">
        <v>54.6</v>
      </c>
      <c r="D702" s="9">
        <v>-7.0000000000000007E-2</v>
      </c>
      <c r="E702">
        <v>1500</v>
      </c>
      <c r="F702">
        <v>80</v>
      </c>
      <c r="G702">
        <f t="shared" si="70"/>
        <v>1580</v>
      </c>
      <c r="H702">
        <v>9.81</v>
      </c>
      <c r="I702" s="10">
        <v>0</v>
      </c>
      <c r="J702" s="10">
        <v>0</v>
      </c>
      <c r="K702">
        <f t="shared" si="71"/>
        <v>-110.60000000000001</v>
      </c>
      <c r="L702">
        <v>1.4999999999999999E-2</v>
      </c>
      <c r="M702">
        <f t="shared" si="72"/>
        <v>365.20543359083308</v>
      </c>
      <c r="N702">
        <v>1.204</v>
      </c>
      <c r="O702">
        <v>1.52</v>
      </c>
      <c r="P702">
        <v>2.52</v>
      </c>
      <c r="Q702">
        <f t="shared" si="73"/>
        <v>15.166666666666668</v>
      </c>
      <c r="R702">
        <f t="shared" si="74"/>
        <v>530.42123680000009</v>
      </c>
      <c r="S702">
        <f t="shared" si="75"/>
        <v>785.02667039083315</v>
      </c>
      <c r="T702" s="11">
        <f t="shared" si="76"/>
        <v>11.90623783426097</v>
      </c>
      <c r="U702">
        <v>0.26834999999999998</v>
      </c>
      <c r="V702">
        <f>Table5[[#This Row],[Total force ]]*Table5[[#This Row],[Tyre radius]]</f>
        <v>210.66190699938005</v>
      </c>
      <c r="W702">
        <v>8</v>
      </c>
      <c r="X702">
        <v>0.92</v>
      </c>
      <c r="Y702">
        <f>Table5[[#This Row],[Wheel torque]]/Table5[[#This Row],[Final drive ratio ]]/Table5[[#This Row],[Overall efficiency of enery conversion ]]</f>
        <v>28.622541711872287</v>
      </c>
      <c r="Z702">
        <f>(Table5[[#This Row],[Vehicle speed in m/s]]*60)/(2*3.14*Table5[[#This Row],[Tyre radius]])</f>
        <v>539.98307657434748</v>
      </c>
      <c r="AA702">
        <f>Table5[[#This Row],[Wheel speed]]*Table5[[#This Row],[Final drive ratio ]]</f>
        <v>4319.8646125947798</v>
      </c>
      <c r="AB702" s="11">
        <f>(2*3.14*Table5[[#This Row],[Motor speed]]*Table5[[#This Row],[Motor torque]])/(60*1000)/Table5[[#This Row],[Overall efficiency of enery conversion ]]</f>
        <v>14.066916155790372</v>
      </c>
      <c r="AC702">
        <v>430</v>
      </c>
      <c r="AD702" s="20">
        <f>Table5[[#This Row],[Total elapsed time]]-B701</f>
        <v>1</v>
      </c>
      <c r="AE702" s="20">
        <f>(Table5[[#This Row],[Motor power]]*1000)*Table5[[#This Row],[Acceleration delT 1 second ]]</f>
        <v>14066.916155790372</v>
      </c>
      <c r="AF702" s="20">
        <f>Table5[[#This Row],[Etotal]]/3600</f>
        <v>3.9074767099417698</v>
      </c>
      <c r="AG702" s="21">
        <f>Table5[[#This Row],[Average energy consumption]]/96</f>
        <v>4.0702882395226771E-2</v>
      </c>
      <c r="AH702" s="20"/>
      <c r="AI702" s="20"/>
    </row>
    <row r="703" spans="2:35">
      <c r="B703" s="15">
        <v>700</v>
      </c>
      <c r="C703" s="8">
        <v>54.4</v>
      </c>
      <c r="D703" s="9">
        <v>-0.03</v>
      </c>
      <c r="E703">
        <v>1500</v>
      </c>
      <c r="F703">
        <v>80</v>
      </c>
      <c r="G703">
        <f t="shared" si="70"/>
        <v>1580</v>
      </c>
      <c r="H703">
        <v>9.81</v>
      </c>
      <c r="I703" s="10">
        <v>0</v>
      </c>
      <c r="J703" s="10">
        <v>0</v>
      </c>
      <c r="K703">
        <f t="shared" si="71"/>
        <v>-47.4</v>
      </c>
      <c r="L703">
        <v>1.4999999999999999E-2</v>
      </c>
      <c r="M703">
        <f t="shared" si="72"/>
        <v>365.20543359083308</v>
      </c>
      <c r="N703">
        <v>1.204</v>
      </c>
      <c r="O703">
        <v>1.52</v>
      </c>
      <c r="P703">
        <v>2.52</v>
      </c>
      <c r="Q703">
        <f t="shared" si="73"/>
        <v>15.111111111111111</v>
      </c>
      <c r="R703">
        <f t="shared" si="74"/>
        <v>526.54248391111105</v>
      </c>
      <c r="S703">
        <f t="shared" si="75"/>
        <v>844.34791750194415</v>
      </c>
      <c r="T703" s="11">
        <f t="shared" si="76"/>
        <v>12.759035197807156</v>
      </c>
      <c r="U703">
        <v>0.26834999999999998</v>
      </c>
      <c r="V703">
        <f>Table5[[#This Row],[Total force ]]*Table5[[#This Row],[Tyre radius]]</f>
        <v>226.5807636616467</v>
      </c>
      <c r="W703">
        <v>8</v>
      </c>
      <c r="X703">
        <v>0.92</v>
      </c>
      <c r="Y703">
        <f>Table5[[#This Row],[Wheel torque]]/Table5[[#This Row],[Final drive ratio ]]/Table5[[#This Row],[Overall efficiency of enery conversion ]]</f>
        <v>30.78542984533243</v>
      </c>
      <c r="Z703">
        <f>(Table5[[#This Row],[Vehicle speed in m/s]]*60)/(2*3.14*Table5[[#This Row],[Tyre radius]])</f>
        <v>538.0051165868955</v>
      </c>
      <c r="AA703">
        <f>Table5[[#This Row],[Wheel speed]]*Table5[[#This Row],[Final drive ratio ]]</f>
        <v>4304.040932695164</v>
      </c>
      <c r="AB703" s="11">
        <f>(2*3.14*Table5[[#This Row],[Motor speed]]*Table5[[#This Row],[Motor torque]])/(60*1000)/Table5[[#This Row],[Overall efficiency of enery conversion ]]</f>
        <v>15.074474477560436</v>
      </c>
      <c r="AC703">
        <v>430</v>
      </c>
      <c r="AD703" s="20">
        <f>Table5[[#This Row],[Total elapsed time]]-B702</f>
        <v>1</v>
      </c>
      <c r="AE703" s="20">
        <f>(Table5[[#This Row],[Motor power]]*1000)*Table5[[#This Row],[Acceleration delT 1 second ]]</f>
        <v>15074.474477560436</v>
      </c>
      <c r="AF703" s="20">
        <f>Table5[[#This Row],[Etotal]]/3600</f>
        <v>4.1873540215445653</v>
      </c>
      <c r="AG703" s="21">
        <f>Table5[[#This Row],[Average energy consumption]]/96</f>
        <v>4.361827105775589E-2</v>
      </c>
      <c r="AH703" s="20"/>
      <c r="AI703" s="20"/>
    </row>
    <row r="704" spans="2:35">
      <c r="B704" s="15">
        <v>701</v>
      </c>
      <c r="C704" s="8">
        <v>54.4</v>
      </c>
      <c r="D704" s="9">
        <v>0</v>
      </c>
      <c r="E704">
        <v>1500</v>
      </c>
      <c r="F704">
        <v>80</v>
      </c>
      <c r="G704">
        <f t="shared" si="70"/>
        <v>1580</v>
      </c>
      <c r="H704">
        <v>9.81</v>
      </c>
      <c r="I704" s="10">
        <v>0</v>
      </c>
      <c r="J704" s="10">
        <v>0</v>
      </c>
      <c r="K704">
        <f t="shared" si="71"/>
        <v>0</v>
      </c>
      <c r="L704">
        <v>1.4999999999999999E-2</v>
      </c>
      <c r="M704">
        <f t="shared" si="72"/>
        <v>365.20543359083308</v>
      </c>
      <c r="N704">
        <v>1.204</v>
      </c>
      <c r="O704">
        <v>1.52</v>
      </c>
      <c r="P704">
        <v>2.52</v>
      </c>
      <c r="Q704">
        <f t="shared" si="73"/>
        <v>15.111111111111111</v>
      </c>
      <c r="R704">
        <f t="shared" si="74"/>
        <v>526.54248391111105</v>
      </c>
      <c r="S704">
        <f t="shared" si="75"/>
        <v>891.74791750194413</v>
      </c>
      <c r="T704" s="11">
        <f t="shared" si="76"/>
        <v>13.475301864473822</v>
      </c>
      <c r="U704">
        <v>0.26834999999999998</v>
      </c>
      <c r="V704">
        <f>Table5[[#This Row],[Total force ]]*Table5[[#This Row],[Tyre radius]]</f>
        <v>239.30055366164669</v>
      </c>
      <c r="W704">
        <v>8</v>
      </c>
      <c r="X704">
        <v>0.92</v>
      </c>
      <c r="Y704">
        <f>Table5[[#This Row],[Wheel torque]]/Table5[[#This Row],[Final drive ratio ]]/Table5[[#This Row],[Overall efficiency of enery conversion ]]</f>
        <v>32.513662182288954</v>
      </c>
      <c r="Z704">
        <f>(Table5[[#This Row],[Vehicle speed in m/s]]*60)/(2*3.14*Table5[[#This Row],[Tyre radius]])</f>
        <v>538.0051165868955</v>
      </c>
      <c r="AA704">
        <f>Table5[[#This Row],[Wheel speed]]*Table5[[#This Row],[Final drive ratio ]]</f>
        <v>4304.040932695164</v>
      </c>
      <c r="AB704" s="11">
        <f>(2*3.14*Table5[[#This Row],[Motor speed]]*Table5[[#This Row],[Motor torque]])/(60*1000)/Table5[[#This Row],[Overall efficiency of enery conversion ]]</f>
        <v>15.920725265210091</v>
      </c>
      <c r="AC704">
        <v>430</v>
      </c>
      <c r="AD704" s="20">
        <f>Table5[[#This Row],[Total elapsed time]]-B703</f>
        <v>1</v>
      </c>
      <c r="AE704" s="20">
        <f>(Table5[[#This Row],[Motor power]]*1000)*Table5[[#This Row],[Acceleration delT 1 second ]]</f>
        <v>15920.725265210091</v>
      </c>
      <c r="AF704" s="20">
        <f>Table5[[#This Row],[Etotal]]/3600</f>
        <v>4.4224236847805809</v>
      </c>
      <c r="AG704" s="21">
        <f>Table5[[#This Row],[Average energy consumption]]/96</f>
        <v>4.6066913383131049E-2</v>
      </c>
      <c r="AH704" s="20"/>
      <c r="AI704" s="20"/>
    </row>
    <row r="705" spans="2:35">
      <c r="B705" s="15">
        <v>702</v>
      </c>
      <c r="C705" s="8">
        <v>54.4</v>
      </c>
      <c r="D705" s="9">
        <v>-0.01</v>
      </c>
      <c r="E705">
        <v>1500</v>
      </c>
      <c r="F705">
        <v>80</v>
      </c>
      <c r="G705">
        <f t="shared" si="70"/>
        <v>1580</v>
      </c>
      <c r="H705">
        <v>9.81</v>
      </c>
      <c r="I705" s="10">
        <v>0</v>
      </c>
      <c r="J705" s="10">
        <v>0</v>
      </c>
      <c r="K705">
        <f t="shared" si="71"/>
        <v>-15.8</v>
      </c>
      <c r="L705">
        <v>1.4999999999999999E-2</v>
      </c>
      <c r="M705">
        <f t="shared" si="72"/>
        <v>365.20543359083308</v>
      </c>
      <c r="N705">
        <v>1.204</v>
      </c>
      <c r="O705">
        <v>1.52</v>
      </c>
      <c r="P705">
        <v>2.52</v>
      </c>
      <c r="Q705">
        <f t="shared" si="73"/>
        <v>15.111111111111111</v>
      </c>
      <c r="R705">
        <f t="shared" si="74"/>
        <v>526.54248391111105</v>
      </c>
      <c r="S705">
        <f t="shared" si="75"/>
        <v>875.94791750194418</v>
      </c>
      <c r="T705" s="11">
        <f t="shared" si="76"/>
        <v>13.236546308918268</v>
      </c>
      <c r="U705">
        <v>0.26834999999999998</v>
      </c>
      <c r="V705">
        <f>Table5[[#This Row],[Total force ]]*Table5[[#This Row],[Tyre radius]]</f>
        <v>235.0606236616467</v>
      </c>
      <c r="W705">
        <v>8</v>
      </c>
      <c r="X705">
        <v>0.92</v>
      </c>
      <c r="Y705">
        <f>Table5[[#This Row],[Wheel torque]]/Table5[[#This Row],[Final drive ratio ]]/Table5[[#This Row],[Overall efficiency of enery conversion ]]</f>
        <v>31.937584736636779</v>
      </c>
      <c r="Z705">
        <f>(Table5[[#This Row],[Vehicle speed in m/s]]*60)/(2*3.14*Table5[[#This Row],[Tyre radius]])</f>
        <v>538.0051165868955</v>
      </c>
      <c r="AA705">
        <f>Table5[[#This Row],[Wheel speed]]*Table5[[#This Row],[Final drive ratio ]]</f>
        <v>4304.040932695164</v>
      </c>
      <c r="AB705" s="11">
        <f>(2*3.14*Table5[[#This Row],[Motor speed]]*Table5[[#This Row],[Motor torque]])/(60*1000)/Table5[[#This Row],[Overall efficiency of enery conversion ]]</f>
        <v>15.638641669326873</v>
      </c>
      <c r="AC705">
        <v>430</v>
      </c>
      <c r="AD705" s="20">
        <f>Table5[[#This Row],[Total elapsed time]]-B704</f>
        <v>1</v>
      </c>
      <c r="AE705" s="20">
        <f>(Table5[[#This Row],[Motor power]]*1000)*Table5[[#This Row],[Acceleration delT 1 second ]]</f>
        <v>15638.641669326873</v>
      </c>
      <c r="AF705" s="20">
        <f>Table5[[#This Row],[Etotal]]/3600</f>
        <v>4.3440671303685754</v>
      </c>
      <c r="AG705" s="21">
        <f>Table5[[#This Row],[Average energy consumption]]/96</f>
        <v>4.5250699274672658E-2</v>
      </c>
      <c r="AH705" s="20"/>
      <c r="AI705" s="20"/>
    </row>
    <row r="706" spans="2:35">
      <c r="B706" s="15">
        <v>703</v>
      </c>
      <c r="C706" s="8">
        <v>54.3</v>
      </c>
      <c r="D706" s="9">
        <v>-0.03</v>
      </c>
      <c r="E706">
        <v>1500</v>
      </c>
      <c r="F706">
        <v>80</v>
      </c>
      <c r="G706">
        <f t="shared" si="70"/>
        <v>1580</v>
      </c>
      <c r="H706">
        <v>9.81</v>
      </c>
      <c r="I706" s="10">
        <v>0</v>
      </c>
      <c r="J706" s="10">
        <v>0</v>
      </c>
      <c r="K706">
        <f t="shared" si="71"/>
        <v>-47.4</v>
      </c>
      <c r="L706">
        <v>1.4999999999999999E-2</v>
      </c>
      <c r="M706">
        <f t="shared" si="72"/>
        <v>365.20543359083308</v>
      </c>
      <c r="N706">
        <v>1.204</v>
      </c>
      <c r="O706">
        <v>1.52</v>
      </c>
      <c r="P706">
        <v>2.52</v>
      </c>
      <c r="Q706">
        <f t="shared" si="73"/>
        <v>15.083333333333334</v>
      </c>
      <c r="R706">
        <f t="shared" si="74"/>
        <v>524.60844520000012</v>
      </c>
      <c r="S706">
        <f t="shared" si="75"/>
        <v>842.41387879083322</v>
      </c>
      <c r="T706" s="11">
        <f t="shared" si="76"/>
        <v>12.706409338428402</v>
      </c>
      <c r="U706">
        <v>0.26834999999999998</v>
      </c>
      <c r="V706">
        <f>Table5[[#This Row],[Total force ]]*Table5[[#This Row],[Tyre radius]]</f>
        <v>226.06176437352008</v>
      </c>
      <c r="W706">
        <v>8</v>
      </c>
      <c r="X706">
        <v>0.92</v>
      </c>
      <c r="Y706">
        <f>Table5[[#This Row],[Wheel torque]]/Table5[[#This Row],[Final drive ratio ]]/Table5[[#This Row],[Overall efficiency of enery conversion ]]</f>
        <v>30.71491363770653</v>
      </c>
      <c r="Z706">
        <f>(Table5[[#This Row],[Vehicle speed in m/s]]*60)/(2*3.14*Table5[[#This Row],[Tyre radius]])</f>
        <v>537.01613659316968</v>
      </c>
      <c r="AA706">
        <f>Table5[[#This Row],[Wheel speed]]*Table5[[#This Row],[Final drive ratio ]]</f>
        <v>4296.1290927453574</v>
      </c>
      <c r="AB706" s="11">
        <f>(2*3.14*Table5[[#This Row],[Motor speed]]*Table5[[#This Row],[Motor torque]])/(60*1000)/Table5[[#This Row],[Overall efficiency of enery conversion ]]</f>
        <v>15.012298367708414</v>
      </c>
      <c r="AC706">
        <v>430</v>
      </c>
      <c r="AD706" s="20">
        <f>Table5[[#This Row],[Total elapsed time]]-B705</f>
        <v>1</v>
      </c>
      <c r="AE706" s="20">
        <f>(Table5[[#This Row],[Motor power]]*1000)*Table5[[#This Row],[Acceleration delT 1 second ]]</f>
        <v>15012.298367708414</v>
      </c>
      <c r="AF706" s="20">
        <f>Table5[[#This Row],[Etotal]]/3600</f>
        <v>4.1700828799190042</v>
      </c>
      <c r="AG706" s="21">
        <f>Table5[[#This Row],[Average energy consumption]]/96</f>
        <v>4.3438363332489627E-2</v>
      </c>
      <c r="AH706" s="20"/>
      <c r="AI706" s="20"/>
    </row>
    <row r="707" spans="2:35">
      <c r="B707" s="15">
        <v>704</v>
      </c>
      <c r="C707" s="8">
        <v>54.2</v>
      </c>
      <c r="D707" s="9">
        <v>-0.06</v>
      </c>
      <c r="E707">
        <v>1500</v>
      </c>
      <c r="F707">
        <v>80</v>
      </c>
      <c r="G707">
        <f t="shared" si="70"/>
        <v>1580</v>
      </c>
      <c r="H707">
        <v>9.81</v>
      </c>
      <c r="I707" s="10">
        <v>0</v>
      </c>
      <c r="J707" s="10">
        <v>0</v>
      </c>
      <c r="K707">
        <f t="shared" si="71"/>
        <v>-94.8</v>
      </c>
      <c r="L707">
        <v>1.4999999999999999E-2</v>
      </c>
      <c r="M707">
        <f t="shared" si="72"/>
        <v>365.20543359083308</v>
      </c>
      <c r="N707">
        <v>1.204</v>
      </c>
      <c r="O707">
        <v>1.52</v>
      </c>
      <c r="P707">
        <v>2.52</v>
      </c>
      <c r="Q707">
        <f t="shared" si="73"/>
        <v>15.055555555555557</v>
      </c>
      <c r="R707">
        <f t="shared" si="74"/>
        <v>522.67796497777783</v>
      </c>
      <c r="S707">
        <f t="shared" si="75"/>
        <v>793.08339856861096</v>
      </c>
      <c r="T707" s="11">
        <f t="shared" si="76"/>
        <v>11.940311167338534</v>
      </c>
      <c r="U707">
        <v>0.26834999999999998</v>
      </c>
      <c r="V707">
        <f>Table5[[#This Row],[Total force ]]*Table5[[#This Row],[Tyre radius]]</f>
        <v>212.82393000588672</v>
      </c>
      <c r="W707">
        <v>8</v>
      </c>
      <c r="X707">
        <v>0.92</v>
      </c>
      <c r="Y707">
        <f>Table5[[#This Row],[Wheel torque]]/Table5[[#This Row],[Final drive ratio ]]/Table5[[#This Row],[Overall efficiency of enery conversion ]]</f>
        <v>28.916294837756347</v>
      </c>
      <c r="Z707">
        <f>(Table5[[#This Row],[Vehicle speed in m/s]]*60)/(2*3.14*Table5[[#This Row],[Tyre radius]])</f>
        <v>536.02715659944386</v>
      </c>
      <c r="AA707">
        <f>Table5[[#This Row],[Wheel speed]]*Table5[[#This Row],[Final drive ratio ]]</f>
        <v>4288.2172527955508</v>
      </c>
      <c r="AB707" s="11">
        <f>(2*3.14*Table5[[#This Row],[Motor speed]]*Table5[[#This Row],[Motor torque]])/(60*1000)/Table5[[#This Row],[Overall efficiency of enery conversion ]]</f>
        <v>14.107172929275203</v>
      </c>
      <c r="AC707">
        <v>430</v>
      </c>
      <c r="AD707" s="20">
        <f>Table5[[#This Row],[Total elapsed time]]-B706</f>
        <v>1</v>
      </c>
      <c r="AE707" s="20">
        <f>(Table5[[#This Row],[Motor power]]*1000)*Table5[[#This Row],[Acceleration delT 1 second ]]</f>
        <v>14107.172929275202</v>
      </c>
      <c r="AF707" s="20">
        <f>Table5[[#This Row],[Etotal]]/3600</f>
        <v>3.9186591470208896</v>
      </c>
      <c r="AG707" s="21">
        <f>Table5[[#This Row],[Average energy consumption]]/96</f>
        <v>4.0819366114800935E-2</v>
      </c>
      <c r="AH707" s="20"/>
      <c r="AI707" s="20"/>
    </row>
    <row r="708" spans="2:35">
      <c r="B708" s="15">
        <v>705</v>
      </c>
      <c r="C708" s="8">
        <v>53.9</v>
      </c>
      <c r="D708" s="9">
        <v>-0.1</v>
      </c>
      <c r="E708">
        <v>1500</v>
      </c>
      <c r="F708">
        <v>80</v>
      </c>
      <c r="G708">
        <f t="shared" ref="G708:G771" si="77">E708+F708</f>
        <v>1580</v>
      </c>
      <c r="H708">
        <v>9.81</v>
      </c>
      <c r="I708" s="10">
        <v>0</v>
      </c>
      <c r="J708" s="10">
        <v>0</v>
      </c>
      <c r="K708">
        <f t="shared" ref="K708:K771" si="78">G708*D708</f>
        <v>-158</v>
      </c>
      <c r="L708">
        <v>1.4999999999999999E-2</v>
      </c>
      <c r="M708">
        <f t="shared" ref="M708:M771" si="79">G708*H708*L708*ACOS(I708)</f>
        <v>365.20543359083308</v>
      </c>
      <c r="N708">
        <v>1.204</v>
      </c>
      <c r="O708">
        <v>1.52</v>
      </c>
      <c r="P708">
        <v>2.52</v>
      </c>
      <c r="Q708">
        <f t="shared" ref="Q708:Q771" si="80">C708*(5/18)</f>
        <v>14.972222222222223</v>
      </c>
      <c r="R708">
        <f t="shared" ref="R708:R771" si="81">(Q708*P708*O708*N708*Q708)/2</f>
        <v>516.90787524444454</v>
      </c>
      <c r="S708">
        <f t="shared" ref="S708:S771" si="82">R708+M708+K708+J708</f>
        <v>724.11330883527762</v>
      </c>
      <c r="T708" s="11">
        <f t="shared" ref="T708:T771" si="83">(S708*Q708)/1000</f>
        <v>10.841585373950407</v>
      </c>
      <c r="U708">
        <v>0.26834999999999998</v>
      </c>
      <c r="V708">
        <f>Table5[[#This Row],[Total force ]]*Table5[[#This Row],[Tyre radius]]</f>
        <v>194.31580642594673</v>
      </c>
      <c r="W708">
        <v>8</v>
      </c>
      <c r="X708">
        <v>0.92</v>
      </c>
      <c r="Y708">
        <f>Table5[[#This Row],[Wheel torque]]/Table5[[#This Row],[Final drive ratio ]]/Table5[[#This Row],[Overall efficiency of enery conversion ]]</f>
        <v>26.401604133960152</v>
      </c>
      <c r="Z708">
        <f>(Table5[[#This Row],[Vehicle speed in m/s]]*60)/(2*3.14*Table5[[#This Row],[Tyre radius]])</f>
        <v>533.06021661826605</v>
      </c>
      <c r="AA708">
        <f>Table5[[#This Row],[Wheel speed]]*Table5[[#This Row],[Final drive ratio ]]</f>
        <v>4264.4817329461284</v>
      </c>
      <c r="AB708" s="11">
        <f>(2*3.14*Table5[[#This Row],[Motor speed]]*Table5[[#This Row],[Motor torque]])/(60*1000)/Table5[[#This Row],[Overall efficiency of enery conversion ]]</f>
        <v>12.809056443703223</v>
      </c>
      <c r="AC708">
        <v>430</v>
      </c>
      <c r="AD708" s="20">
        <f>Table5[[#This Row],[Total elapsed time]]-B707</f>
        <v>1</v>
      </c>
      <c r="AE708" s="20">
        <f>(Table5[[#This Row],[Motor power]]*1000)*Table5[[#This Row],[Acceleration delT 1 second ]]</f>
        <v>12809.056443703223</v>
      </c>
      <c r="AF708" s="20">
        <f>Table5[[#This Row],[Etotal]]/3600</f>
        <v>3.5580712343620062</v>
      </c>
      <c r="AG708" s="21">
        <f>Table5[[#This Row],[Average energy consumption]]/96</f>
        <v>3.7063242024604232E-2</v>
      </c>
      <c r="AH708" s="20"/>
      <c r="AI708" s="20"/>
    </row>
    <row r="709" spans="2:35">
      <c r="B709" s="15">
        <v>706</v>
      </c>
      <c r="C709" s="8">
        <v>53.5</v>
      </c>
      <c r="D709" s="9">
        <v>-0.11</v>
      </c>
      <c r="E709">
        <v>1500</v>
      </c>
      <c r="F709">
        <v>80</v>
      </c>
      <c r="G709">
        <f t="shared" si="77"/>
        <v>1580</v>
      </c>
      <c r="H709">
        <v>9.81</v>
      </c>
      <c r="I709" s="10">
        <v>0</v>
      </c>
      <c r="J709" s="10">
        <v>0</v>
      </c>
      <c r="K709">
        <f t="shared" si="78"/>
        <v>-173.8</v>
      </c>
      <c r="L709">
        <v>1.4999999999999999E-2</v>
      </c>
      <c r="M709">
        <f t="shared" si="79"/>
        <v>365.20543359083308</v>
      </c>
      <c r="N709">
        <v>1.204</v>
      </c>
      <c r="O709">
        <v>1.52</v>
      </c>
      <c r="P709">
        <v>2.52</v>
      </c>
      <c r="Q709">
        <f t="shared" si="80"/>
        <v>14.861111111111112</v>
      </c>
      <c r="R709">
        <f t="shared" si="81"/>
        <v>509.26424111111118</v>
      </c>
      <c r="S709">
        <f t="shared" si="82"/>
        <v>700.66967470194436</v>
      </c>
      <c r="T709" s="11">
        <f t="shared" si="83"/>
        <v>10.412729887931675</v>
      </c>
      <c r="U709">
        <v>0.26834999999999998</v>
      </c>
      <c r="V709">
        <f>Table5[[#This Row],[Total force ]]*Table5[[#This Row],[Tyre radius]]</f>
        <v>188.02470720626675</v>
      </c>
      <c r="W709">
        <v>8</v>
      </c>
      <c r="X709">
        <v>0.92</v>
      </c>
      <c r="Y709">
        <f>Table5[[#This Row],[Wheel torque]]/Table5[[#This Row],[Final drive ratio ]]/Table5[[#This Row],[Overall efficiency of enery conversion ]]</f>
        <v>25.546835218242766</v>
      </c>
      <c r="Z709">
        <f>(Table5[[#This Row],[Vehicle speed in m/s]]*60)/(2*3.14*Table5[[#This Row],[Tyre radius]])</f>
        <v>529.10429664336243</v>
      </c>
      <c r="AA709">
        <f>Table5[[#This Row],[Wheel speed]]*Table5[[#This Row],[Final drive ratio ]]</f>
        <v>4232.8343731468995</v>
      </c>
      <c r="AB709" s="11">
        <f>(2*3.14*Table5[[#This Row],[Motor speed]]*Table5[[#This Row],[Motor torque]])/(60*1000)/Table5[[#This Row],[Overall efficiency of enery conversion ]]</f>
        <v>12.302374631299237</v>
      </c>
      <c r="AC709">
        <v>430</v>
      </c>
      <c r="AD709" s="20">
        <f>Table5[[#This Row],[Total elapsed time]]-B708</f>
        <v>1</v>
      </c>
      <c r="AE709" s="20">
        <f>(Table5[[#This Row],[Motor power]]*1000)*Table5[[#This Row],[Acceleration delT 1 second ]]</f>
        <v>12302.374631299237</v>
      </c>
      <c r="AF709" s="20">
        <f>Table5[[#This Row],[Etotal]]/3600</f>
        <v>3.4173262864720102</v>
      </c>
      <c r="AG709" s="21">
        <f>Table5[[#This Row],[Average energy consumption]]/96</f>
        <v>3.5597148817416775E-2</v>
      </c>
      <c r="AH709" s="20"/>
      <c r="AI709" s="20"/>
    </row>
    <row r="710" spans="2:35">
      <c r="B710" s="15">
        <v>707</v>
      </c>
      <c r="C710" s="8">
        <v>53.1</v>
      </c>
      <c r="D710" s="9">
        <v>-0.12</v>
      </c>
      <c r="E710">
        <v>1500</v>
      </c>
      <c r="F710">
        <v>80</v>
      </c>
      <c r="G710">
        <f t="shared" si="77"/>
        <v>1580</v>
      </c>
      <c r="H710">
        <v>9.81</v>
      </c>
      <c r="I710" s="10">
        <v>0</v>
      </c>
      <c r="J710" s="10">
        <v>0</v>
      </c>
      <c r="K710">
        <f t="shared" si="78"/>
        <v>-189.6</v>
      </c>
      <c r="L710">
        <v>1.4999999999999999E-2</v>
      </c>
      <c r="M710">
        <f t="shared" si="79"/>
        <v>365.20543359083308</v>
      </c>
      <c r="N710">
        <v>1.204</v>
      </c>
      <c r="O710">
        <v>1.52</v>
      </c>
      <c r="P710">
        <v>2.52</v>
      </c>
      <c r="Q710">
        <f t="shared" si="80"/>
        <v>14.750000000000002</v>
      </c>
      <c r="R710">
        <f t="shared" si="81"/>
        <v>501.67754280000014</v>
      </c>
      <c r="S710">
        <f t="shared" si="82"/>
        <v>677.28297639083314</v>
      </c>
      <c r="T710" s="11">
        <f t="shared" si="83"/>
        <v>9.9899239017647901</v>
      </c>
      <c r="U710">
        <v>0.26834999999999998</v>
      </c>
      <c r="V710">
        <f>Table5[[#This Row],[Total force ]]*Table5[[#This Row],[Tyre radius]]</f>
        <v>181.74888671448005</v>
      </c>
      <c r="W710">
        <v>8</v>
      </c>
      <c r="X710">
        <v>0.92</v>
      </c>
      <c r="Y710">
        <f>Table5[[#This Row],[Wheel torque]]/Table5[[#This Row],[Final drive ratio ]]/Table5[[#This Row],[Overall efficiency of enery conversion ]]</f>
        <v>24.69414221664131</v>
      </c>
      <c r="Z710">
        <f>(Table5[[#This Row],[Vehicle speed in m/s]]*60)/(2*3.14*Table5[[#This Row],[Tyre radius]])</f>
        <v>525.14837666845881</v>
      </c>
      <c r="AA710">
        <f>Table5[[#This Row],[Wheel speed]]*Table5[[#This Row],[Final drive ratio ]]</f>
        <v>4201.1870133476705</v>
      </c>
      <c r="AB710" s="11">
        <f>(2*3.14*Table5[[#This Row],[Motor speed]]*Table5[[#This Row],[Motor torque]])/(60*1000)/Table5[[#This Row],[Overall efficiency of enery conversion ]]</f>
        <v>11.80284014858789</v>
      </c>
      <c r="AC710">
        <v>430</v>
      </c>
      <c r="AD710" s="20">
        <f>Table5[[#This Row],[Total elapsed time]]-B709</f>
        <v>1</v>
      </c>
      <c r="AE710" s="20">
        <f>(Table5[[#This Row],[Motor power]]*1000)*Table5[[#This Row],[Acceleration delT 1 second ]]</f>
        <v>11802.840148587889</v>
      </c>
      <c r="AF710" s="20">
        <f>Table5[[#This Row],[Etotal]]/3600</f>
        <v>3.2785667079410805</v>
      </c>
      <c r="AG710" s="21">
        <f>Table5[[#This Row],[Average energy consumption]]/96</f>
        <v>3.415173654105292E-2</v>
      </c>
      <c r="AH710" s="20"/>
      <c r="AI710" s="20"/>
    </row>
    <row r="711" spans="2:35">
      <c r="B711" s="15">
        <v>708</v>
      </c>
      <c r="C711" s="8">
        <v>52.6</v>
      </c>
      <c r="D711" s="9">
        <v>-0.14000000000000001</v>
      </c>
      <c r="E711">
        <v>1500</v>
      </c>
      <c r="F711">
        <v>80</v>
      </c>
      <c r="G711">
        <f t="shared" si="77"/>
        <v>1580</v>
      </c>
      <c r="H711">
        <v>9.81</v>
      </c>
      <c r="I711" s="10">
        <v>0</v>
      </c>
      <c r="J711" s="10">
        <v>0</v>
      </c>
      <c r="K711">
        <f t="shared" si="78"/>
        <v>-221.20000000000002</v>
      </c>
      <c r="L711">
        <v>1.4999999999999999E-2</v>
      </c>
      <c r="M711">
        <f t="shared" si="79"/>
        <v>365.20543359083308</v>
      </c>
      <c r="N711">
        <v>1.204</v>
      </c>
      <c r="O711">
        <v>1.52</v>
      </c>
      <c r="P711">
        <v>2.52</v>
      </c>
      <c r="Q711">
        <f t="shared" si="80"/>
        <v>14.611111111111112</v>
      </c>
      <c r="R711">
        <f t="shared" si="81"/>
        <v>492.27423591111108</v>
      </c>
      <c r="S711">
        <f t="shared" si="82"/>
        <v>636.27966950194411</v>
      </c>
      <c r="T711" s="11">
        <f t="shared" si="83"/>
        <v>9.2967529488339622</v>
      </c>
      <c r="U711">
        <v>0.26834999999999998</v>
      </c>
      <c r="V711">
        <f>Table5[[#This Row],[Total force ]]*Table5[[#This Row],[Tyre radius]]</f>
        <v>170.74564931084669</v>
      </c>
      <c r="W711">
        <v>8</v>
      </c>
      <c r="X711">
        <v>0.92</v>
      </c>
      <c r="Y711">
        <f>Table5[[#This Row],[Wheel torque]]/Table5[[#This Row],[Final drive ratio ]]/Table5[[#This Row],[Overall efficiency of enery conversion ]]</f>
        <v>23.199137134625907</v>
      </c>
      <c r="Z711">
        <f>(Table5[[#This Row],[Vehicle speed in m/s]]*60)/(2*3.14*Table5[[#This Row],[Tyre radius]])</f>
        <v>520.20347669982914</v>
      </c>
      <c r="AA711">
        <f>Table5[[#This Row],[Wheel speed]]*Table5[[#This Row],[Final drive ratio ]]</f>
        <v>4161.6278135986331</v>
      </c>
      <c r="AB711" s="11">
        <f>(2*3.14*Table5[[#This Row],[Motor speed]]*Table5[[#This Row],[Motor torque]])/(60*1000)/Table5[[#This Row],[Overall efficiency of enery conversion ]]</f>
        <v>10.983876357318003</v>
      </c>
      <c r="AC711">
        <v>430</v>
      </c>
      <c r="AD711" s="20">
        <f>Table5[[#This Row],[Total elapsed time]]-B710</f>
        <v>1</v>
      </c>
      <c r="AE711" s="20">
        <f>(Table5[[#This Row],[Motor power]]*1000)*Table5[[#This Row],[Acceleration delT 1 second ]]</f>
        <v>10983.876357318004</v>
      </c>
      <c r="AF711" s="20">
        <f>Table5[[#This Row],[Etotal]]/3600</f>
        <v>3.051076765921668</v>
      </c>
      <c r="AG711" s="21">
        <f>Table5[[#This Row],[Average energy consumption]]/96</f>
        <v>3.1782049645017373E-2</v>
      </c>
      <c r="AH711" s="20"/>
      <c r="AI711" s="20"/>
    </row>
    <row r="712" spans="2:35">
      <c r="B712" s="15">
        <v>709</v>
      </c>
      <c r="C712" s="8">
        <v>52.1</v>
      </c>
      <c r="D712" s="9">
        <v>-0.12</v>
      </c>
      <c r="E712">
        <v>1500</v>
      </c>
      <c r="F712">
        <v>80</v>
      </c>
      <c r="G712">
        <f t="shared" si="77"/>
        <v>1580</v>
      </c>
      <c r="H712">
        <v>9.81</v>
      </c>
      <c r="I712" s="10">
        <v>0</v>
      </c>
      <c r="J712" s="10">
        <v>0</v>
      </c>
      <c r="K712">
        <f t="shared" si="78"/>
        <v>-189.6</v>
      </c>
      <c r="L712">
        <v>1.4999999999999999E-2</v>
      </c>
      <c r="M712">
        <f t="shared" si="79"/>
        <v>365.20543359083308</v>
      </c>
      <c r="N712">
        <v>1.204</v>
      </c>
      <c r="O712">
        <v>1.52</v>
      </c>
      <c r="P712">
        <v>2.52</v>
      </c>
      <c r="Q712">
        <f t="shared" si="80"/>
        <v>14.472222222222223</v>
      </c>
      <c r="R712">
        <f t="shared" si="81"/>
        <v>482.95989124444458</v>
      </c>
      <c r="S712">
        <f t="shared" si="82"/>
        <v>658.56532483527769</v>
      </c>
      <c r="T712" s="11">
        <f t="shared" si="83"/>
        <v>9.530903728866102</v>
      </c>
      <c r="U712">
        <v>0.26834999999999998</v>
      </c>
      <c r="V712">
        <f>Table5[[#This Row],[Total force ]]*Table5[[#This Row],[Tyre radius]]</f>
        <v>176.72600491954677</v>
      </c>
      <c r="W712">
        <v>8</v>
      </c>
      <c r="X712">
        <v>0.92</v>
      </c>
      <c r="Y712">
        <f>Table5[[#This Row],[Wheel torque]]/Table5[[#This Row],[Final drive ratio ]]/Table5[[#This Row],[Overall efficiency of enery conversion ]]</f>
        <v>24.011685451025375</v>
      </c>
      <c r="Z712">
        <f>(Table5[[#This Row],[Vehicle speed in m/s]]*60)/(2*3.14*Table5[[#This Row],[Tyre radius]])</f>
        <v>515.25857673119958</v>
      </c>
      <c r="AA712">
        <f>Table5[[#This Row],[Wheel speed]]*Table5[[#This Row],[Final drive ratio ]]</f>
        <v>4122.0686138495967</v>
      </c>
      <c r="AB712" s="11">
        <f>(2*3.14*Table5[[#This Row],[Motor speed]]*Table5[[#This Row],[Motor torque]])/(60*1000)/Table5[[#This Row],[Overall efficiency of enery conversion ]]</f>
        <v>11.260519528433484</v>
      </c>
      <c r="AC712">
        <v>430</v>
      </c>
      <c r="AD712" s="20">
        <f>Table5[[#This Row],[Total elapsed time]]-B711</f>
        <v>1</v>
      </c>
      <c r="AE712" s="20">
        <f>(Table5[[#This Row],[Motor power]]*1000)*Table5[[#This Row],[Acceleration delT 1 second ]]</f>
        <v>11260.519528433484</v>
      </c>
      <c r="AF712" s="20">
        <f>Table5[[#This Row],[Etotal]]/3600</f>
        <v>3.1279220912315235</v>
      </c>
      <c r="AG712" s="21">
        <f>Table5[[#This Row],[Average energy consumption]]/96</f>
        <v>3.2582521783661701E-2</v>
      </c>
      <c r="AH712" s="20"/>
      <c r="AI712" s="20"/>
    </row>
    <row r="713" spans="2:35">
      <c r="B713" s="15">
        <v>710</v>
      </c>
      <c r="C713" s="8">
        <v>51.7</v>
      </c>
      <c r="D713" s="9">
        <v>-7.0000000000000007E-2</v>
      </c>
      <c r="E713">
        <v>1500</v>
      </c>
      <c r="F713">
        <v>80</v>
      </c>
      <c r="G713">
        <f t="shared" si="77"/>
        <v>1580</v>
      </c>
      <c r="H713">
        <v>9.81</v>
      </c>
      <c r="I713" s="10">
        <v>0</v>
      </c>
      <c r="J713" s="10">
        <v>0</v>
      </c>
      <c r="K713">
        <f t="shared" si="78"/>
        <v>-110.60000000000001</v>
      </c>
      <c r="L713">
        <v>1.4999999999999999E-2</v>
      </c>
      <c r="M713">
        <f t="shared" si="79"/>
        <v>365.20543359083308</v>
      </c>
      <c r="N713">
        <v>1.204</v>
      </c>
      <c r="O713">
        <v>1.52</v>
      </c>
      <c r="P713">
        <v>2.52</v>
      </c>
      <c r="Q713">
        <f t="shared" si="80"/>
        <v>14.361111111111112</v>
      </c>
      <c r="R713">
        <f t="shared" si="81"/>
        <v>475.57246831111121</v>
      </c>
      <c r="S713">
        <f t="shared" si="82"/>
        <v>730.17790190194421</v>
      </c>
      <c r="T713" s="11">
        <f t="shared" si="83"/>
        <v>10.486165980091812</v>
      </c>
      <c r="U713">
        <v>0.26834999999999998</v>
      </c>
      <c r="V713">
        <f>Table5[[#This Row],[Total force ]]*Table5[[#This Row],[Tyre radius]]</f>
        <v>195.94323997538672</v>
      </c>
      <c r="W713">
        <v>8</v>
      </c>
      <c r="X713">
        <v>0.92</v>
      </c>
      <c r="Y713">
        <f>Table5[[#This Row],[Wheel torque]]/Table5[[#This Row],[Final drive ratio ]]/Table5[[#This Row],[Overall efficiency of enery conversion ]]</f>
        <v>26.622722822742759</v>
      </c>
      <c r="Z713">
        <f>(Table5[[#This Row],[Vehicle speed in m/s]]*60)/(2*3.14*Table5[[#This Row],[Tyre radius]])</f>
        <v>511.30265675629596</v>
      </c>
      <c r="AA713">
        <f>Table5[[#This Row],[Wheel speed]]*Table5[[#This Row],[Final drive ratio ]]</f>
        <v>4090.4212540503677</v>
      </c>
      <c r="AB713" s="11">
        <f>(2*3.14*Table5[[#This Row],[Motor speed]]*Table5[[#This Row],[Motor torque]])/(60*1000)/Table5[[#This Row],[Overall efficiency of enery conversion ]]</f>
        <v>12.389137500108468</v>
      </c>
      <c r="AC713">
        <v>430</v>
      </c>
      <c r="AD713" s="20">
        <f>Table5[[#This Row],[Total elapsed time]]-B712</f>
        <v>1</v>
      </c>
      <c r="AE713" s="20">
        <f>(Table5[[#This Row],[Motor power]]*1000)*Table5[[#This Row],[Acceleration delT 1 second ]]</f>
        <v>12389.137500108469</v>
      </c>
      <c r="AF713" s="20">
        <f>Table5[[#This Row],[Etotal]]/3600</f>
        <v>3.4414270833634637</v>
      </c>
      <c r="AG713" s="21">
        <f>Table5[[#This Row],[Average energy consumption]]/96</f>
        <v>3.5848198785036083E-2</v>
      </c>
      <c r="AH713" s="20"/>
      <c r="AI713" s="20"/>
    </row>
    <row r="714" spans="2:35">
      <c r="B714" s="15">
        <v>711</v>
      </c>
      <c r="C714" s="8">
        <v>51.6</v>
      </c>
      <c r="D714" s="9">
        <v>-0.03</v>
      </c>
      <c r="E714">
        <v>1500</v>
      </c>
      <c r="F714">
        <v>80</v>
      </c>
      <c r="G714">
        <f t="shared" si="77"/>
        <v>1580</v>
      </c>
      <c r="H714">
        <v>9.81</v>
      </c>
      <c r="I714" s="10">
        <v>0</v>
      </c>
      <c r="J714" s="10">
        <v>0</v>
      </c>
      <c r="K714">
        <f t="shared" si="78"/>
        <v>-47.4</v>
      </c>
      <c r="L714">
        <v>1.4999999999999999E-2</v>
      </c>
      <c r="M714">
        <f t="shared" si="79"/>
        <v>365.20543359083308</v>
      </c>
      <c r="N714">
        <v>1.204</v>
      </c>
      <c r="O714">
        <v>1.52</v>
      </c>
      <c r="P714">
        <v>2.52</v>
      </c>
      <c r="Q714">
        <f t="shared" si="80"/>
        <v>14.333333333333334</v>
      </c>
      <c r="R714">
        <f t="shared" si="81"/>
        <v>473.73450880000013</v>
      </c>
      <c r="S714">
        <f t="shared" si="82"/>
        <v>791.53994239083329</v>
      </c>
      <c r="T714" s="11">
        <f t="shared" si="83"/>
        <v>11.345405840935278</v>
      </c>
      <c r="U714">
        <v>0.26834999999999998</v>
      </c>
      <c r="V714">
        <f>Table5[[#This Row],[Total force ]]*Table5[[#This Row],[Tyre radius]]</f>
        <v>212.40974354058011</v>
      </c>
      <c r="W714">
        <v>8</v>
      </c>
      <c r="X714">
        <v>0.92</v>
      </c>
      <c r="Y714">
        <f>Table5[[#This Row],[Wheel torque]]/Table5[[#This Row],[Final drive ratio ]]/Table5[[#This Row],[Overall efficiency of enery conversion ]]</f>
        <v>28.860019502796209</v>
      </c>
      <c r="Z714">
        <f>(Table5[[#This Row],[Vehicle speed in m/s]]*60)/(2*3.14*Table5[[#This Row],[Tyre radius]])</f>
        <v>510.31367676257003</v>
      </c>
      <c r="AA714">
        <f>Table5[[#This Row],[Wheel speed]]*Table5[[#This Row],[Final drive ratio ]]</f>
        <v>4082.5094141005602</v>
      </c>
      <c r="AB714" s="11">
        <f>(2*3.14*Table5[[#This Row],[Motor speed]]*Table5[[#This Row],[Motor torque]])/(60*1000)/Table5[[#This Row],[Overall efficiency of enery conversion ]]</f>
        <v>13.404307468023719</v>
      </c>
      <c r="AC714">
        <v>430</v>
      </c>
      <c r="AD714" s="20">
        <f>Table5[[#This Row],[Total elapsed time]]-B713</f>
        <v>1</v>
      </c>
      <c r="AE714" s="20">
        <f>(Table5[[#This Row],[Motor power]]*1000)*Table5[[#This Row],[Acceleration delT 1 second ]]</f>
        <v>13404.307468023719</v>
      </c>
      <c r="AF714" s="20">
        <f>Table5[[#This Row],[Etotal]]/3600</f>
        <v>3.7234187411176998</v>
      </c>
      <c r="AG714" s="21">
        <f>Table5[[#This Row],[Average energy consumption]]/96</f>
        <v>3.8785611886642708E-2</v>
      </c>
      <c r="AH714" s="20"/>
      <c r="AI714" s="20"/>
    </row>
    <row r="715" spans="2:35">
      <c r="B715" s="15">
        <v>712</v>
      </c>
      <c r="C715" s="8">
        <v>51.5</v>
      </c>
      <c r="D715" s="9">
        <v>0.01</v>
      </c>
      <c r="E715">
        <v>1500</v>
      </c>
      <c r="F715">
        <v>80</v>
      </c>
      <c r="G715">
        <f t="shared" si="77"/>
        <v>1580</v>
      </c>
      <c r="H715">
        <v>9.81</v>
      </c>
      <c r="I715" s="10">
        <v>0</v>
      </c>
      <c r="J715" s="10">
        <v>0</v>
      </c>
      <c r="K715">
        <f t="shared" si="78"/>
        <v>15.8</v>
      </c>
      <c r="L715">
        <v>1.4999999999999999E-2</v>
      </c>
      <c r="M715">
        <f t="shared" si="79"/>
        <v>365.20543359083308</v>
      </c>
      <c r="N715">
        <v>1.204</v>
      </c>
      <c r="O715">
        <v>1.52</v>
      </c>
      <c r="P715">
        <v>2.52</v>
      </c>
      <c r="Q715">
        <f t="shared" si="80"/>
        <v>14.305555555555555</v>
      </c>
      <c r="R715">
        <f t="shared" si="81"/>
        <v>471.90010777777775</v>
      </c>
      <c r="S715">
        <f t="shared" si="82"/>
        <v>852.90554136861078</v>
      </c>
      <c r="T715" s="11">
        <f t="shared" si="83"/>
        <v>12.201287605689849</v>
      </c>
      <c r="U715">
        <v>0.26834999999999998</v>
      </c>
      <c r="V715">
        <f>Table5[[#This Row],[Total force ]]*Table5[[#This Row],[Tyre radius]]</f>
        <v>228.87720202626667</v>
      </c>
      <c r="W715">
        <v>8</v>
      </c>
      <c r="X715">
        <v>0.92</v>
      </c>
      <c r="Y715">
        <f>Table5[[#This Row],[Wheel torque]]/Table5[[#This Row],[Final drive ratio ]]/Table5[[#This Row],[Overall efficiency of enery conversion ]]</f>
        <v>31.097445927481882</v>
      </c>
      <c r="Z715">
        <f>(Table5[[#This Row],[Vehicle speed in m/s]]*60)/(2*3.14*Table5[[#This Row],[Tyre radius]])</f>
        <v>509.32469676884415</v>
      </c>
      <c r="AA715">
        <f>Table5[[#This Row],[Wheel speed]]*Table5[[#This Row],[Final drive ratio ]]</f>
        <v>4074.5975741507532</v>
      </c>
      <c r="AB715" s="11">
        <f>(2*3.14*Table5[[#This Row],[Motor speed]]*Table5[[#This Row],[Motor torque]])/(60*1000)/Table5[[#This Row],[Overall efficiency of enery conversion ]]</f>
        <v>14.415509931108041</v>
      </c>
      <c r="AC715">
        <v>430</v>
      </c>
      <c r="AD715" s="20">
        <f>Table5[[#This Row],[Total elapsed time]]-B714</f>
        <v>1</v>
      </c>
      <c r="AE715" s="20">
        <f>(Table5[[#This Row],[Motor power]]*1000)*Table5[[#This Row],[Acceleration delT 1 second ]]</f>
        <v>14415.509931108041</v>
      </c>
      <c r="AF715" s="20">
        <f>Table5[[#This Row],[Etotal]]/3600</f>
        <v>4.0043083141966784</v>
      </c>
      <c r="AG715" s="21">
        <f>Table5[[#This Row],[Average energy consumption]]/96</f>
        <v>4.1711544939548734E-2</v>
      </c>
      <c r="AH715" s="20"/>
      <c r="AI715" s="20"/>
    </row>
    <row r="716" spans="2:35">
      <c r="B716" s="15">
        <v>713</v>
      </c>
      <c r="C716" s="8">
        <v>51.7</v>
      </c>
      <c r="D716" s="9">
        <v>7.0000000000000007E-2</v>
      </c>
      <c r="E716">
        <v>1500</v>
      </c>
      <c r="F716">
        <v>80</v>
      </c>
      <c r="G716">
        <f t="shared" si="77"/>
        <v>1580</v>
      </c>
      <c r="H716">
        <v>9.81</v>
      </c>
      <c r="I716" s="10">
        <v>0</v>
      </c>
      <c r="J716" s="10">
        <v>0</v>
      </c>
      <c r="K716">
        <f t="shared" si="78"/>
        <v>110.60000000000001</v>
      </c>
      <c r="L716">
        <v>1.4999999999999999E-2</v>
      </c>
      <c r="M716">
        <f t="shared" si="79"/>
        <v>365.20543359083308</v>
      </c>
      <c r="N716">
        <v>1.204</v>
      </c>
      <c r="O716">
        <v>1.52</v>
      </c>
      <c r="P716">
        <v>2.52</v>
      </c>
      <c r="Q716">
        <f t="shared" si="80"/>
        <v>14.361111111111112</v>
      </c>
      <c r="R716">
        <f t="shared" si="81"/>
        <v>475.57246831111121</v>
      </c>
      <c r="S716">
        <f t="shared" si="82"/>
        <v>951.37790190194426</v>
      </c>
      <c r="T716" s="11">
        <f t="shared" si="83"/>
        <v>13.66284375786959</v>
      </c>
      <c r="U716">
        <v>0.26834999999999998</v>
      </c>
      <c r="V716">
        <f>Table5[[#This Row],[Total force ]]*Table5[[#This Row],[Tyre radius]]</f>
        <v>255.30225997538673</v>
      </c>
      <c r="W716">
        <v>8</v>
      </c>
      <c r="X716">
        <v>0.92</v>
      </c>
      <c r="Y716">
        <f>Table5[[#This Row],[Wheel torque]]/Table5[[#This Row],[Final drive ratio ]]/Table5[[#This Row],[Overall efficiency of enery conversion ]]</f>
        <v>34.687807061873194</v>
      </c>
      <c r="Z716">
        <f>(Table5[[#This Row],[Vehicle speed in m/s]]*60)/(2*3.14*Table5[[#This Row],[Tyre radius]])</f>
        <v>511.30265675629596</v>
      </c>
      <c r="AA716">
        <f>Table5[[#This Row],[Wheel speed]]*Table5[[#This Row],[Final drive ratio ]]</f>
        <v>4090.4212540503677</v>
      </c>
      <c r="AB716" s="11">
        <f>(2*3.14*Table5[[#This Row],[Motor speed]]*Table5[[#This Row],[Motor torque]])/(60*1000)/Table5[[#This Row],[Overall efficiency of enery conversion ]]</f>
        <v>16.142301226216428</v>
      </c>
      <c r="AC716">
        <v>430</v>
      </c>
      <c r="AD716" s="20">
        <f>Table5[[#This Row],[Total elapsed time]]-B715</f>
        <v>1</v>
      </c>
      <c r="AE716" s="20">
        <f>(Table5[[#This Row],[Motor power]]*1000)*Table5[[#This Row],[Acceleration delT 1 second ]]</f>
        <v>16142.301226216428</v>
      </c>
      <c r="AF716" s="20">
        <f>Table5[[#This Row],[Etotal]]/3600</f>
        <v>4.4839725628378968</v>
      </c>
      <c r="AG716" s="21">
        <f>Table5[[#This Row],[Average energy consumption]]/96</f>
        <v>4.6708047529561425E-2</v>
      </c>
      <c r="AH716" s="20"/>
      <c r="AI716" s="20"/>
    </row>
    <row r="717" spans="2:35">
      <c r="B717" s="15">
        <v>714</v>
      </c>
      <c r="C717" s="8">
        <v>52</v>
      </c>
      <c r="D717" s="9">
        <v>0.08</v>
      </c>
      <c r="E717">
        <v>1500</v>
      </c>
      <c r="F717">
        <v>80</v>
      </c>
      <c r="G717">
        <f t="shared" si="77"/>
        <v>1580</v>
      </c>
      <c r="H717">
        <v>9.81</v>
      </c>
      <c r="I717" s="10">
        <v>0</v>
      </c>
      <c r="J717" s="10">
        <v>0</v>
      </c>
      <c r="K717">
        <f t="shared" si="78"/>
        <v>126.4</v>
      </c>
      <c r="L717">
        <v>1.4999999999999999E-2</v>
      </c>
      <c r="M717">
        <f t="shared" si="79"/>
        <v>365.20543359083308</v>
      </c>
      <c r="N717">
        <v>1.204</v>
      </c>
      <c r="O717">
        <v>1.52</v>
      </c>
      <c r="P717">
        <v>2.52</v>
      </c>
      <c r="Q717">
        <f t="shared" si="80"/>
        <v>14.444444444444445</v>
      </c>
      <c r="R717">
        <f t="shared" si="81"/>
        <v>481.10769777777773</v>
      </c>
      <c r="S717">
        <f t="shared" si="82"/>
        <v>972.71313136861079</v>
      </c>
      <c r="T717" s="11">
        <f t="shared" si="83"/>
        <v>14.050300786435489</v>
      </c>
      <c r="U717">
        <v>0.26834999999999998</v>
      </c>
      <c r="V717">
        <f>Table5[[#This Row],[Total force ]]*Table5[[#This Row],[Tyre radius]]</f>
        <v>261.02756880276667</v>
      </c>
      <c r="W717">
        <v>8</v>
      </c>
      <c r="X717">
        <v>0.92</v>
      </c>
      <c r="Y717">
        <f>Table5[[#This Row],[Wheel torque]]/Table5[[#This Row],[Final drive ratio ]]/Table5[[#This Row],[Overall efficiency of enery conversion ]]</f>
        <v>35.465702282984601</v>
      </c>
      <c r="Z717">
        <f>(Table5[[#This Row],[Vehicle speed in m/s]]*60)/(2*3.14*Table5[[#This Row],[Tyre radius]])</f>
        <v>514.26959673747365</v>
      </c>
      <c r="AA717">
        <f>Table5[[#This Row],[Wheel speed]]*Table5[[#This Row],[Final drive ratio ]]</f>
        <v>4114.1567738997892</v>
      </c>
      <c r="AB717" s="11">
        <f>(2*3.14*Table5[[#This Row],[Motor speed]]*Table5[[#This Row],[Motor torque]])/(60*1000)/Table5[[#This Row],[Overall efficiency of enery conversion ]]</f>
        <v>16.600071817622265</v>
      </c>
      <c r="AC717">
        <v>430</v>
      </c>
      <c r="AD717" s="20">
        <f>Table5[[#This Row],[Total elapsed time]]-B716</f>
        <v>1</v>
      </c>
      <c r="AE717" s="20">
        <f>(Table5[[#This Row],[Motor power]]*1000)*Table5[[#This Row],[Acceleration delT 1 second ]]</f>
        <v>16600.071817622265</v>
      </c>
      <c r="AF717" s="20">
        <f>Table5[[#This Row],[Etotal]]/3600</f>
        <v>4.6111310604506297</v>
      </c>
      <c r="AG717" s="21">
        <f>Table5[[#This Row],[Average energy consumption]]/96</f>
        <v>4.8032615213027395E-2</v>
      </c>
      <c r="AH717" s="20"/>
      <c r="AI717" s="20"/>
    </row>
    <row r="718" spans="2:35">
      <c r="B718" s="15">
        <v>715</v>
      </c>
      <c r="C718" s="8">
        <v>52.3</v>
      </c>
      <c r="D718" s="9">
        <v>0.1</v>
      </c>
      <c r="E718">
        <v>1500</v>
      </c>
      <c r="F718">
        <v>80</v>
      </c>
      <c r="G718">
        <f t="shared" si="77"/>
        <v>1580</v>
      </c>
      <c r="H718">
        <v>9.81</v>
      </c>
      <c r="I718" s="10">
        <v>0</v>
      </c>
      <c r="J718" s="10">
        <v>0</v>
      </c>
      <c r="K718">
        <f t="shared" si="78"/>
        <v>158</v>
      </c>
      <c r="L718">
        <v>1.4999999999999999E-2</v>
      </c>
      <c r="M718">
        <f t="shared" si="79"/>
        <v>365.20543359083308</v>
      </c>
      <c r="N718">
        <v>1.204</v>
      </c>
      <c r="O718">
        <v>1.52</v>
      </c>
      <c r="P718">
        <v>2.52</v>
      </c>
      <c r="Q718">
        <f t="shared" si="80"/>
        <v>14.527777777777777</v>
      </c>
      <c r="R718">
        <f t="shared" si="81"/>
        <v>486.67495364444437</v>
      </c>
      <c r="S718">
        <f t="shared" si="82"/>
        <v>1009.8803872352775</v>
      </c>
      <c r="T718" s="11">
        <f t="shared" si="83"/>
        <v>14.671317847890279</v>
      </c>
      <c r="U718">
        <v>0.26834999999999998</v>
      </c>
      <c r="V718">
        <f>Table5[[#This Row],[Total force ]]*Table5[[#This Row],[Tyre radius]]</f>
        <v>271.00140191458667</v>
      </c>
      <c r="W718">
        <v>8</v>
      </c>
      <c r="X718">
        <v>0.92</v>
      </c>
      <c r="Y718">
        <f>Table5[[#This Row],[Wheel torque]]/Table5[[#This Row],[Final drive ratio ]]/Table5[[#This Row],[Overall efficiency of enery conversion ]]</f>
        <v>36.820842651438404</v>
      </c>
      <c r="Z718">
        <f>(Table5[[#This Row],[Vehicle speed in m/s]]*60)/(2*3.14*Table5[[#This Row],[Tyre radius]])</f>
        <v>517.23653671865134</v>
      </c>
      <c r="AA718">
        <f>Table5[[#This Row],[Wheel speed]]*Table5[[#This Row],[Final drive ratio ]]</f>
        <v>4137.8922937492107</v>
      </c>
      <c r="AB718" s="11">
        <f>(2*3.14*Table5[[#This Row],[Motor speed]]*Table5[[#This Row],[Motor torque]])/(60*1000)/Table5[[#This Row],[Overall efficiency of enery conversion ]]</f>
        <v>17.333787627469604</v>
      </c>
      <c r="AC718">
        <v>430</v>
      </c>
      <c r="AD718" s="20">
        <f>Table5[[#This Row],[Total elapsed time]]-B717</f>
        <v>1</v>
      </c>
      <c r="AE718" s="20">
        <f>(Table5[[#This Row],[Motor power]]*1000)*Table5[[#This Row],[Acceleration delT 1 second ]]</f>
        <v>17333.787627469603</v>
      </c>
      <c r="AF718" s="20">
        <f>Table5[[#This Row],[Etotal]]/3600</f>
        <v>4.8149410076304449</v>
      </c>
      <c r="AG718" s="21">
        <f>Table5[[#This Row],[Average energy consumption]]/96</f>
        <v>5.0155635496150465E-2</v>
      </c>
      <c r="AH718" s="20"/>
      <c r="AI718" s="20"/>
    </row>
    <row r="719" spans="2:35">
      <c r="B719" s="15">
        <v>716</v>
      </c>
      <c r="C719" s="8">
        <v>52.7</v>
      </c>
      <c r="D719" s="9">
        <v>0.08</v>
      </c>
      <c r="E719">
        <v>1500</v>
      </c>
      <c r="F719">
        <v>80</v>
      </c>
      <c r="G719">
        <f t="shared" si="77"/>
        <v>1580</v>
      </c>
      <c r="H719">
        <v>9.81</v>
      </c>
      <c r="I719" s="10">
        <v>0</v>
      </c>
      <c r="J719" s="10">
        <v>0</v>
      </c>
      <c r="K719">
        <f t="shared" si="78"/>
        <v>126.4</v>
      </c>
      <c r="L719">
        <v>1.4999999999999999E-2</v>
      </c>
      <c r="M719">
        <f t="shared" si="79"/>
        <v>365.20543359083308</v>
      </c>
      <c r="N719">
        <v>1.204</v>
      </c>
      <c r="O719">
        <v>1.52</v>
      </c>
      <c r="P719">
        <v>2.52</v>
      </c>
      <c r="Q719">
        <f t="shared" si="80"/>
        <v>14.638888888888891</v>
      </c>
      <c r="R719">
        <f t="shared" si="81"/>
        <v>494.14778031111132</v>
      </c>
      <c r="S719">
        <f t="shared" si="82"/>
        <v>985.75321390194438</v>
      </c>
      <c r="T719" s="11">
        <f t="shared" si="83"/>
        <v>14.430331770175687</v>
      </c>
      <c r="U719">
        <v>0.26834999999999998</v>
      </c>
      <c r="V719">
        <f>Table5[[#This Row],[Total force ]]*Table5[[#This Row],[Tyre radius]]</f>
        <v>264.52687495058677</v>
      </c>
      <c r="W719">
        <v>8</v>
      </c>
      <c r="X719">
        <v>0.92</v>
      </c>
      <c r="Y719">
        <f>Table5[[#This Row],[Wheel torque]]/Table5[[#This Row],[Final drive ratio ]]/Table5[[#This Row],[Overall efficiency of enery conversion ]]</f>
        <v>35.941151487851464</v>
      </c>
      <c r="Z719">
        <f>(Table5[[#This Row],[Vehicle speed in m/s]]*60)/(2*3.14*Table5[[#This Row],[Tyre radius]])</f>
        <v>521.19245669355519</v>
      </c>
      <c r="AA719">
        <f>Table5[[#This Row],[Wheel speed]]*Table5[[#This Row],[Final drive ratio ]]</f>
        <v>4169.5396535484415</v>
      </c>
      <c r="AB719" s="11">
        <f>(2*3.14*Table5[[#This Row],[Motor speed]]*Table5[[#This Row],[Motor torque]])/(60*1000)/Table5[[#This Row],[Overall efficiency of enery conversion ]]</f>
        <v>17.049068726578081</v>
      </c>
      <c r="AC719">
        <v>430</v>
      </c>
      <c r="AD719" s="20">
        <f>Table5[[#This Row],[Total elapsed time]]-B718</f>
        <v>1</v>
      </c>
      <c r="AE719" s="20">
        <f>(Table5[[#This Row],[Motor power]]*1000)*Table5[[#This Row],[Acceleration delT 1 second ]]</f>
        <v>17049.06872657808</v>
      </c>
      <c r="AF719" s="20">
        <f>Table5[[#This Row],[Etotal]]/3600</f>
        <v>4.735852424049467</v>
      </c>
      <c r="AG719" s="21">
        <f>Table5[[#This Row],[Average energy consumption]]/96</f>
        <v>4.9331796083848613E-2</v>
      </c>
      <c r="AH719" s="20"/>
      <c r="AI719" s="20"/>
    </row>
    <row r="720" spans="2:35">
      <c r="B720" s="15">
        <v>717</v>
      </c>
      <c r="C720" s="8">
        <v>52.9</v>
      </c>
      <c r="D720" s="9">
        <v>0.06</v>
      </c>
      <c r="E720">
        <v>1500</v>
      </c>
      <c r="F720">
        <v>80</v>
      </c>
      <c r="G720">
        <f t="shared" si="77"/>
        <v>1580</v>
      </c>
      <c r="H720">
        <v>9.81</v>
      </c>
      <c r="I720" s="10">
        <v>0</v>
      </c>
      <c r="J720" s="10">
        <v>0</v>
      </c>
      <c r="K720">
        <f t="shared" si="78"/>
        <v>94.8</v>
      </c>
      <c r="L720">
        <v>1.4999999999999999E-2</v>
      </c>
      <c r="M720">
        <f t="shared" si="79"/>
        <v>365.20543359083308</v>
      </c>
      <c r="N720">
        <v>1.204</v>
      </c>
      <c r="O720">
        <v>1.52</v>
      </c>
      <c r="P720">
        <v>2.52</v>
      </c>
      <c r="Q720">
        <f t="shared" si="80"/>
        <v>14.694444444444445</v>
      </c>
      <c r="R720">
        <f t="shared" si="81"/>
        <v>497.90554457777779</v>
      </c>
      <c r="S720">
        <f t="shared" si="82"/>
        <v>957.91097816861088</v>
      </c>
      <c r="T720" s="11">
        <f t="shared" si="83"/>
        <v>14.075969651422088</v>
      </c>
      <c r="U720">
        <v>0.26834999999999998</v>
      </c>
      <c r="V720">
        <f>Table5[[#This Row],[Total force ]]*Table5[[#This Row],[Tyre radius]]</f>
        <v>257.05541099154669</v>
      </c>
      <c r="W720">
        <v>8</v>
      </c>
      <c r="X720">
        <v>0.92</v>
      </c>
      <c r="Y720">
        <f>Table5[[#This Row],[Wheel torque]]/Table5[[#This Row],[Final drive ratio ]]/Table5[[#This Row],[Overall efficiency of enery conversion ]]</f>
        <v>34.926006928199278</v>
      </c>
      <c r="Z720">
        <f>(Table5[[#This Row],[Vehicle speed in m/s]]*60)/(2*3.14*Table5[[#This Row],[Tyre radius]])</f>
        <v>523.17041668100683</v>
      </c>
      <c r="AA720">
        <f>Table5[[#This Row],[Wheel speed]]*Table5[[#This Row],[Final drive ratio ]]</f>
        <v>4185.3633334480546</v>
      </c>
      <c r="AB720" s="11">
        <f>(2*3.14*Table5[[#This Row],[Motor speed]]*Table5[[#This Row],[Motor torque]])/(60*1000)/Table5[[#This Row],[Overall efficiency of enery conversion ]]</f>
        <v>16.630398926538376</v>
      </c>
      <c r="AC720">
        <v>430</v>
      </c>
      <c r="AD720" s="20">
        <f>Table5[[#This Row],[Total elapsed time]]-B719</f>
        <v>1</v>
      </c>
      <c r="AE720" s="20">
        <f>(Table5[[#This Row],[Motor power]]*1000)*Table5[[#This Row],[Acceleration delT 1 second ]]</f>
        <v>16630.398926538375</v>
      </c>
      <c r="AF720" s="20">
        <f>Table5[[#This Row],[Etotal]]/3600</f>
        <v>4.6195552573717711</v>
      </c>
      <c r="AG720" s="21">
        <f>Table5[[#This Row],[Average energy consumption]]/96</f>
        <v>4.8120367264289282E-2</v>
      </c>
      <c r="AH720" s="20"/>
      <c r="AI720" s="20"/>
    </row>
    <row r="721" spans="2:35">
      <c r="B721" s="15">
        <v>718</v>
      </c>
      <c r="C721" s="8">
        <v>53.1</v>
      </c>
      <c r="D721" s="9">
        <v>0.06</v>
      </c>
      <c r="E721">
        <v>1500</v>
      </c>
      <c r="F721">
        <v>80</v>
      </c>
      <c r="G721">
        <f t="shared" si="77"/>
        <v>1580</v>
      </c>
      <c r="H721">
        <v>9.81</v>
      </c>
      <c r="I721" s="10">
        <v>0</v>
      </c>
      <c r="J721" s="10">
        <v>0</v>
      </c>
      <c r="K721">
        <f t="shared" si="78"/>
        <v>94.8</v>
      </c>
      <c r="L721">
        <v>1.4999999999999999E-2</v>
      </c>
      <c r="M721">
        <f t="shared" si="79"/>
        <v>365.20543359083308</v>
      </c>
      <c r="N721">
        <v>1.204</v>
      </c>
      <c r="O721">
        <v>1.52</v>
      </c>
      <c r="P721">
        <v>2.52</v>
      </c>
      <c r="Q721">
        <f t="shared" si="80"/>
        <v>14.750000000000002</v>
      </c>
      <c r="R721">
        <f t="shared" si="81"/>
        <v>501.67754280000014</v>
      </c>
      <c r="S721">
        <f t="shared" si="82"/>
        <v>961.68297639083312</v>
      </c>
      <c r="T721" s="11">
        <f t="shared" si="83"/>
        <v>14.184823901764791</v>
      </c>
      <c r="U721">
        <v>0.26834999999999998</v>
      </c>
      <c r="V721">
        <f>Table5[[#This Row],[Total force ]]*Table5[[#This Row],[Tyre radius]]</f>
        <v>258.06762671448007</v>
      </c>
      <c r="W721">
        <v>8</v>
      </c>
      <c r="X721">
        <v>0.92</v>
      </c>
      <c r="Y721">
        <f>Table5[[#This Row],[Wheel torque]]/Table5[[#This Row],[Final drive ratio ]]/Table5[[#This Row],[Overall efficiency of enery conversion ]]</f>
        <v>35.063536238380443</v>
      </c>
      <c r="Z721">
        <f>(Table5[[#This Row],[Vehicle speed in m/s]]*60)/(2*3.14*Table5[[#This Row],[Tyre radius]])</f>
        <v>525.14837666845881</v>
      </c>
      <c r="AA721">
        <f>Table5[[#This Row],[Wheel speed]]*Table5[[#This Row],[Final drive ratio ]]</f>
        <v>4201.1870133476705</v>
      </c>
      <c r="AB721" s="11">
        <f>(2*3.14*Table5[[#This Row],[Motor speed]]*Table5[[#This Row],[Motor torque]])/(60*1000)/Table5[[#This Row],[Overall efficiency of enery conversion ]]</f>
        <v>16.75900744537428</v>
      </c>
      <c r="AC721">
        <v>430</v>
      </c>
      <c r="AD721" s="20">
        <f>Table5[[#This Row],[Total elapsed time]]-B720</f>
        <v>1</v>
      </c>
      <c r="AE721" s="20">
        <f>(Table5[[#This Row],[Motor power]]*1000)*Table5[[#This Row],[Acceleration delT 1 second ]]</f>
        <v>16759.007445374282</v>
      </c>
      <c r="AF721" s="20">
        <f>Table5[[#This Row],[Etotal]]/3600</f>
        <v>4.6552798459373008</v>
      </c>
      <c r="AG721" s="21">
        <f>Table5[[#This Row],[Average energy consumption]]/96</f>
        <v>4.8492498395180217E-2</v>
      </c>
      <c r="AH721" s="20"/>
      <c r="AI721" s="20"/>
    </row>
    <row r="722" spans="2:35">
      <c r="B722" s="15">
        <v>719</v>
      </c>
      <c r="C722" s="8">
        <v>53.3</v>
      </c>
      <c r="D722" s="9">
        <v>0.03</v>
      </c>
      <c r="E722">
        <v>1500</v>
      </c>
      <c r="F722">
        <v>80</v>
      </c>
      <c r="G722">
        <f t="shared" si="77"/>
        <v>1580</v>
      </c>
      <c r="H722">
        <v>9.81</v>
      </c>
      <c r="I722" s="10">
        <v>0</v>
      </c>
      <c r="J722" s="10">
        <v>0</v>
      </c>
      <c r="K722">
        <f t="shared" si="78"/>
        <v>47.4</v>
      </c>
      <c r="L722">
        <v>1.4999999999999999E-2</v>
      </c>
      <c r="M722">
        <f t="shared" si="79"/>
        <v>365.20543359083308</v>
      </c>
      <c r="N722">
        <v>1.204</v>
      </c>
      <c r="O722">
        <v>1.52</v>
      </c>
      <c r="P722">
        <v>2.52</v>
      </c>
      <c r="Q722">
        <f t="shared" si="80"/>
        <v>14.805555555555555</v>
      </c>
      <c r="R722">
        <f t="shared" si="81"/>
        <v>505.4637749777778</v>
      </c>
      <c r="S722">
        <f t="shared" si="82"/>
        <v>918.06920856861086</v>
      </c>
      <c r="T722" s="11">
        <f t="shared" si="83"/>
        <v>13.592524671307489</v>
      </c>
      <c r="U722">
        <v>0.26834999999999998</v>
      </c>
      <c r="V722">
        <f>Table5[[#This Row],[Total force ]]*Table5[[#This Row],[Tyre radius]]</f>
        <v>246.36387211938671</v>
      </c>
      <c r="W722">
        <v>8</v>
      </c>
      <c r="X722">
        <v>0.92</v>
      </c>
      <c r="Y722">
        <f>Table5[[#This Row],[Wheel torque]]/Table5[[#This Row],[Final drive ratio ]]/Table5[[#This Row],[Overall efficiency of enery conversion ]]</f>
        <v>33.473352190134065</v>
      </c>
      <c r="Z722">
        <f>(Table5[[#This Row],[Vehicle speed in m/s]]*60)/(2*3.14*Table5[[#This Row],[Tyre radius]])</f>
        <v>527.12633665591056</v>
      </c>
      <c r="AA722">
        <f>Table5[[#This Row],[Wheel speed]]*Table5[[#This Row],[Final drive ratio ]]</f>
        <v>4217.0106932472845</v>
      </c>
      <c r="AB722" s="11">
        <f>(2*3.14*Table5[[#This Row],[Motor speed]]*Table5[[#This Row],[Motor torque]])/(60*1000)/Table5[[#This Row],[Overall efficiency of enery conversion ]]</f>
        <v>16.059221019975766</v>
      </c>
      <c r="AC722">
        <v>430</v>
      </c>
      <c r="AD722" s="20">
        <f>Table5[[#This Row],[Total elapsed time]]-B721</f>
        <v>1</v>
      </c>
      <c r="AE722" s="20">
        <f>(Table5[[#This Row],[Motor power]]*1000)*Table5[[#This Row],[Acceleration delT 1 second ]]</f>
        <v>16059.221019975766</v>
      </c>
      <c r="AF722" s="20">
        <f>Table5[[#This Row],[Etotal]]/3600</f>
        <v>4.4608947277710467</v>
      </c>
      <c r="AG722" s="21">
        <f>Table5[[#This Row],[Average energy consumption]]/96</f>
        <v>4.6467653414281739E-2</v>
      </c>
      <c r="AH722" s="20"/>
      <c r="AI722" s="20"/>
    </row>
    <row r="723" spans="2:35">
      <c r="B723" s="15">
        <v>720</v>
      </c>
      <c r="C723" s="8">
        <v>53.3</v>
      </c>
      <c r="D723" s="9">
        <v>0</v>
      </c>
      <c r="E723">
        <v>1500</v>
      </c>
      <c r="F723">
        <v>80</v>
      </c>
      <c r="G723">
        <f t="shared" si="77"/>
        <v>1580</v>
      </c>
      <c r="H723">
        <v>9.81</v>
      </c>
      <c r="I723" s="10">
        <v>0</v>
      </c>
      <c r="J723" s="10">
        <v>0</v>
      </c>
      <c r="K723">
        <f t="shared" si="78"/>
        <v>0</v>
      </c>
      <c r="L723">
        <v>1.4999999999999999E-2</v>
      </c>
      <c r="M723">
        <f t="shared" si="79"/>
        <v>365.20543359083308</v>
      </c>
      <c r="N723">
        <v>1.204</v>
      </c>
      <c r="O723">
        <v>1.52</v>
      </c>
      <c r="P723">
        <v>2.52</v>
      </c>
      <c r="Q723">
        <f t="shared" si="80"/>
        <v>14.805555555555555</v>
      </c>
      <c r="R723">
        <f t="shared" si="81"/>
        <v>505.4637749777778</v>
      </c>
      <c r="S723">
        <f t="shared" si="82"/>
        <v>870.66920856861088</v>
      </c>
      <c r="T723" s="11">
        <f t="shared" si="83"/>
        <v>12.890741337974156</v>
      </c>
      <c r="U723">
        <v>0.26834999999999998</v>
      </c>
      <c r="V723">
        <f>Table5[[#This Row],[Total force ]]*Table5[[#This Row],[Tyre radius]]</f>
        <v>233.64408211938672</v>
      </c>
      <c r="W723">
        <v>8</v>
      </c>
      <c r="X723">
        <v>0.92</v>
      </c>
      <c r="Y723">
        <f>Table5[[#This Row],[Wheel torque]]/Table5[[#This Row],[Final drive ratio ]]/Table5[[#This Row],[Overall efficiency of enery conversion ]]</f>
        <v>31.745119853177542</v>
      </c>
      <c r="Z723">
        <f>(Table5[[#This Row],[Vehicle speed in m/s]]*60)/(2*3.14*Table5[[#This Row],[Tyre radius]])</f>
        <v>527.12633665591056</v>
      </c>
      <c r="AA723">
        <f>Table5[[#This Row],[Wheel speed]]*Table5[[#This Row],[Final drive ratio ]]</f>
        <v>4217.0106932472845</v>
      </c>
      <c r="AB723" s="11">
        <f>(2*3.14*Table5[[#This Row],[Motor speed]]*Table5[[#This Row],[Motor torque]])/(60*1000)/Table5[[#This Row],[Overall efficiency of enery conversion ]]</f>
        <v>15.23008192104697</v>
      </c>
      <c r="AC723">
        <v>430</v>
      </c>
      <c r="AD723" s="20">
        <f>Table5[[#This Row],[Total elapsed time]]-B722</f>
        <v>1</v>
      </c>
      <c r="AE723" s="20">
        <f>(Table5[[#This Row],[Motor power]]*1000)*Table5[[#This Row],[Acceleration delT 1 second ]]</f>
        <v>15230.081921046971</v>
      </c>
      <c r="AF723" s="20">
        <f>Table5[[#This Row],[Etotal]]/3600</f>
        <v>4.2305783114019366</v>
      </c>
      <c r="AG723" s="21">
        <f>Table5[[#This Row],[Average energy consumption]]/96</f>
        <v>4.4068524077103509E-2</v>
      </c>
      <c r="AH723" s="20"/>
      <c r="AI723" s="20"/>
    </row>
    <row r="724" spans="2:35">
      <c r="B724" s="15">
        <v>721</v>
      </c>
      <c r="C724" s="8">
        <v>53.3</v>
      </c>
      <c r="D724" s="9">
        <v>0</v>
      </c>
      <c r="E724">
        <v>1500</v>
      </c>
      <c r="F724">
        <v>80</v>
      </c>
      <c r="G724">
        <f t="shared" si="77"/>
        <v>1580</v>
      </c>
      <c r="H724">
        <v>9.81</v>
      </c>
      <c r="I724" s="10">
        <v>0</v>
      </c>
      <c r="J724" s="10">
        <v>0</v>
      </c>
      <c r="K724">
        <f t="shared" si="78"/>
        <v>0</v>
      </c>
      <c r="L724">
        <v>1.4999999999999999E-2</v>
      </c>
      <c r="M724">
        <f t="shared" si="79"/>
        <v>365.20543359083308</v>
      </c>
      <c r="N724">
        <v>1.204</v>
      </c>
      <c r="O724">
        <v>1.52</v>
      </c>
      <c r="P724">
        <v>2.52</v>
      </c>
      <c r="Q724">
        <f t="shared" si="80"/>
        <v>14.805555555555555</v>
      </c>
      <c r="R724">
        <f t="shared" si="81"/>
        <v>505.4637749777778</v>
      </c>
      <c r="S724">
        <f t="shared" si="82"/>
        <v>870.66920856861088</v>
      </c>
      <c r="T724" s="11">
        <f t="shared" si="83"/>
        <v>12.890741337974156</v>
      </c>
      <c r="U724">
        <v>0.26834999999999998</v>
      </c>
      <c r="V724">
        <f>Table5[[#This Row],[Total force ]]*Table5[[#This Row],[Tyre radius]]</f>
        <v>233.64408211938672</v>
      </c>
      <c r="W724">
        <v>8</v>
      </c>
      <c r="X724">
        <v>0.92</v>
      </c>
      <c r="Y724">
        <f>Table5[[#This Row],[Wheel torque]]/Table5[[#This Row],[Final drive ratio ]]/Table5[[#This Row],[Overall efficiency of enery conversion ]]</f>
        <v>31.745119853177542</v>
      </c>
      <c r="Z724">
        <f>(Table5[[#This Row],[Vehicle speed in m/s]]*60)/(2*3.14*Table5[[#This Row],[Tyre radius]])</f>
        <v>527.12633665591056</v>
      </c>
      <c r="AA724">
        <f>Table5[[#This Row],[Wheel speed]]*Table5[[#This Row],[Final drive ratio ]]</f>
        <v>4217.0106932472845</v>
      </c>
      <c r="AB724" s="11">
        <f>(2*3.14*Table5[[#This Row],[Motor speed]]*Table5[[#This Row],[Motor torque]])/(60*1000)/Table5[[#This Row],[Overall efficiency of enery conversion ]]</f>
        <v>15.23008192104697</v>
      </c>
      <c r="AC724">
        <v>430</v>
      </c>
      <c r="AD724" s="20">
        <f>Table5[[#This Row],[Total elapsed time]]-B723</f>
        <v>1</v>
      </c>
      <c r="AE724" s="20">
        <f>(Table5[[#This Row],[Motor power]]*1000)*Table5[[#This Row],[Acceleration delT 1 second ]]</f>
        <v>15230.081921046971</v>
      </c>
      <c r="AF724" s="20">
        <f>Table5[[#This Row],[Etotal]]/3600</f>
        <v>4.2305783114019366</v>
      </c>
      <c r="AG724" s="21">
        <f>Table5[[#This Row],[Average energy consumption]]/96</f>
        <v>4.4068524077103509E-2</v>
      </c>
      <c r="AH724" s="20"/>
      <c r="AI724" s="20"/>
    </row>
    <row r="725" spans="2:35">
      <c r="B725" s="15">
        <v>722</v>
      </c>
      <c r="C725" s="8">
        <v>53.3</v>
      </c>
      <c r="D725" s="9">
        <v>0.01</v>
      </c>
      <c r="E725">
        <v>1500</v>
      </c>
      <c r="F725">
        <v>80</v>
      </c>
      <c r="G725">
        <f t="shared" si="77"/>
        <v>1580</v>
      </c>
      <c r="H725">
        <v>9.81</v>
      </c>
      <c r="I725" s="10">
        <v>0</v>
      </c>
      <c r="J725" s="10">
        <v>0</v>
      </c>
      <c r="K725">
        <f t="shared" si="78"/>
        <v>15.8</v>
      </c>
      <c r="L725">
        <v>1.4999999999999999E-2</v>
      </c>
      <c r="M725">
        <f t="shared" si="79"/>
        <v>365.20543359083308</v>
      </c>
      <c r="N725">
        <v>1.204</v>
      </c>
      <c r="O725">
        <v>1.52</v>
      </c>
      <c r="P725">
        <v>2.52</v>
      </c>
      <c r="Q725">
        <f t="shared" si="80"/>
        <v>14.805555555555555</v>
      </c>
      <c r="R725">
        <f t="shared" si="81"/>
        <v>505.4637749777778</v>
      </c>
      <c r="S725">
        <f t="shared" si="82"/>
        <v>886.46920856861084</v>
      </c>
      <c r="T725" s="11">
        <f t="shared" si="83"/>
        <v>13.124669115751933</v>
      </c>
      <c r="U725">
        <v>0.26834999999999998</v>
      </c>
      <c r="V725">
        <f>Table5[[#This Row],[Total force ]]*Table5[[#This Row],[Tyre radius]]</f>
        <v>237.88401211938671</v>
      </c>
      <c r="W725">
        <v>8</v>
      </c>
      <c r="X725">
        <v>0.92</v>
      </c>
      <c r="Y725">
        <f>Table5[[#This Row],[Wheel torque]]/Table5[[#This Row],[Final drive ratio ]]/Table5[[#This Row],[Overall efficiency of enery conversion ]]</f>
        <v>32.321197298829716</v>
      </c>
      <c r="Z725">
        <f>(Table5[[#This Row],[Vehicle speed in m/s]]*60)/(2*3.14*Table5[[#This Row],[Tyre radius]])</f>
        <v>527.12633665591056</v>
      </c>
      <c r="AA725">
        <f>Table5[[#This Row],[Wheel speed]]*Table5[[#This Row],[Final drive ratio ]]</f>
        <v>4217.0106932472845</v>
      </c>
      <c r="AB725" s="11">
        <f>(2*3.14*Table5[[#This Row],[Motor speed]]*Table5[[#This Row],[Motor torque]])/(60*1000)/Table5[[#This Row],[Overall efficiency of enery conversion ]]</f>
        <v>15.506461620689903</v>
      </c>
      <c r="AC725">
        <v>430</v>
      </c>
      <c r="AD725" s="20">
        <f>Table5[[#This Row],[Total elapsed time]]-B724</f>
        <v>1</v>
      </c>
      <c r="AE725" s="20">
        <f>(Table5[[#This Row],[Motor power]]*1000)*Table5[[#This Row],[Acceleration delT 1 second ]]</f>
        <v>15506.461620689903</v>
      </c>
      <c r="AF725" s="20">
        <f>Table5[[#This Row],[Etotal]]/3600</f>
        <v>4.30735045019164</v>
      </c>
      <c r="AG725" s="21">
        <f>Table5[[#This Row],[Average energy consumption]]/96</f>
        <v>4.4868233856162919E-2</v>
      </c>
      <c r="AH725" s="20"/>
      <c r="AI725" s="20"/>
    </row>
    <row r="726" spans="2:35">
      <c r="B726" s="15">
        <v>723</v>
      </c>
      <c r="C726" s="8">
        <v>53.4</v>
      </c>
      <c r="D726" s="9">
        <v>0.03</v>
      </c>
      <c r="E726">
        <v>1500</v>
      </c>
      <c r="F726">
        <v>80</v>
      </c>
      <c r="G726">
        <f t="shared" si="77"/>
        <v>1580</v>
      </c>
      <c r="H726">
        <v>9.81</v>
      </c>
      <c r="I726" s="10">
        <v>0</v>
      </c>
      <c r="J726" s="10">
        <v>0</v>
      </c>
      <c r="K726">
        <f t="shared" si="78"/>
        <v>47.4</v>
      </c>
      <c r="L726">
        <v>1.4999999999999999E-2</v>
      </c>
      <c r="M726">
        <f t="shared" si="79"/>
        <v>365.20543359083308</v>
      </c>
      <c r="N726">
        <v>1.204</v>
      </c>
      <c r="O726">
        <v>1.52</v>
      </c>
      <c r="P726">
        <v>2.52</v>
      </c>
      <c r="Q726">
        <f t="shared" si="80"/>
        <v>14.833333333333334</v>
      </c>
      <c r="R726">
        <f t="shared" si="81"/>
        <v>507.36222880000003</v>
      </c>
      <c r="S726">
        <f t="shared" si="82"/>
        <v>919.96766239083308</v>
      </c>
      <c r="T726" s="11">
        <f t="shared" si="83"/>
        <v>13.646186992130692</v>
      </c>
      <c r="U726">
        <v>0.26834999999999998</v>
      </c>
      <c r="V726">
        <f>Table5[[#This Row],[Total force ]]*Table5[[#This Row],[Tyre radius]]</f>
        <v>246.87332220258003</v>
      </c>
      <c r="W726">
        <v>8</v>
      </c>
      <c r="X726">
        <v>0.92</v>
      </c>
      <c r="Y726">
        <f>Table5[[#This Row],[Wheel torque]]/Table5[[#This Row],[Final drive ratio ]]/Table5[[#This Row],[Overall efficiency of enery conversion ]]</f>
        <v>33.542570951437504</v>
      </c>
      <c r="Z726">
        <f>(Table5[[#This Row],[Vehicle speed in m/s]]*60)/(2*3.14*Table5[[#This Row],[Tyre radius]])</f>
        <v>528.11531664963638</v>
      </c>
      <c r="AA726">
        <f>Table5[[#This Row],[Wheel speed]]*Table5[[#This Row],[Final drive ratio ]]</f>
        <v>4224.9225331970911</v>
      </c>
      <c r="AB726" s="11">
        <f>(2*3.14*Table5[[#This Row],[Motor speed]]*Table5[[#This Row],[Motor torque]])/(60*1000)/Table5[[#This Row],[Overall efficiency of enery conversion ]]</f>
        <v>16.122621682574064</v>
      </c>
      <c r="AC726">
        <v>430</v>
      </c>
      <c r="AD726" s="20">
        <f>Table5[[#This Row],[Total elapsed time]]-B725</f>
        <v>1</v>
      </c>
      <c r="AE726" s="20">
        <f>(Table5[[#This Row],[Motor power]]*1000)*Table5[[#This Row],[Acceleration delT 1 second ]]</f>
        <v>16122.621682574063</v>
      </c>
      <c r="AF726" s="20">
        <f>Table5[[#This Row],[Etotal]]/3600</f>
        <v>4.47850602293724</v>
      </c>
      <c r="AG726" s="21">
        <f>Table5[[#This Row],[Average energy consumption]]/96</f>
        <v>4.665110440559625E-2</v>
      </c>
      <c r="AH726" s="20"/>
      <c r="AI726" s="20"/>
    </row>
    <row r="727" spans="2:35">
      <c r="B727" s="15">
        <v>724</v>
      </c>
      <c r="C727" s="8">
        <v>53.5</v>
      </c>
      <c r="D727" s="9">
        <v>0.06</v>
      </c>
      <c r="E727">
        <v>1500</v>
      </c>
      <c r="F727">
        <v>80</v>
      </c>
      <c r="G727">
        <f t="shared" si="77"/>
        <v>1580</v>
      </c>
      <c r="H727">
        <v>9.81</v>
      </c>
      <c r="I727" s="10">
        <v>0</v>
      </c>
      <c r="J727" s="10">
        <v>0</v>
      </c>
      <c r="K727">
        <f t="shared" si="78"/>
        <v>94.8</v>
      </c>
      <c r="L727">
        <v>1.4999999999999999E-2</v>
      </c>
      <c r="M727">
        <f t="shared" si="79"/>
        <v>365.20543359083308</v>
      </c>
      <c r="N727">
        <v>1.204</v>
      </c>
      <c r="O727">
        <v>1.52</v>
      </c>
      <c r="P727">
        <v>2.52</v>
      </c>
      <c r="Q727">
        <f t="shared" si="80"/>
        <v>14.861111111111112</v>
      </c>
      <c r="R727">
        <f t="shared" si="81"/>
        <v>509.26424111111118</v>
      </c>
      <c r="S727">
        <f t="shared" si="82"/>
        <v>969.26967470194427</v>
      </c>
      <c r="T727" s="11">
        <f t="shared" si="83"/>
        <v>14.404424332376118</v>
      </c>
      <c r="U727">
        <v>0.26834999999999998</v>
      </c>
      <c r="V727">
        <f>Table5[[#This Row],[Total force ]]*Table5[[#This Row],[Tyre radius]]</f>
        <v>260.1035172062667</v>
      </c>
      <c r="W727">
        <v>8</v>
      </c>
      <c r="X727">
        <v>0.92</v>
      </c>
      <c r="Y727">
        <f>Table5[[#This Row],[Wheel torque]]/Table5[[#This Row],[Final drive ratio ]]/Table5[[#This Row],[Overall efficiency of enery conversion ]]</f>
        <v>35.340151794329714</v>
      </c>
      <c r="Z727">
        <f>(Table5[[#This Row],[Vehicle speed in m/s]]*60)/(2*3.14*Table5[[#This Row],[Tyre radius]])</f>
        <v>529.10429664336243</v>
      </c>
      <c r="AA727">
        <f>Table5[[#This Row],[Wheel speed]]*Table5[[#This Row],[Final drive ratio ]]</f>
        <v>4232.8343731468995</v>
      </c>
      <c r="AB727" s="11">
        <f>(2*3.14*Table5[[#This Row],[Motor speed]]*Table5[[#This Row],[Motor torque]])/(60*1000)/Table5[[#This Row],[Overall efficiency of enery conversion ]]</f>
        <v>17.018459749971782</v>
      </c>
      <c r="AC727">
        <v>430</v>
      </c>
      <c r="AD727" s="20">
        <f>Table5[[#This Row],[Total elapsed time]]-B726</f>
        <v>1</v>
      </c>
      <c r="AE727" s="20">
        <f>(Table5[[#This Row],[Motor power]]*1000)*Table5[[#This Row],[Acceleration delT 1 second ]]</f>
        <v>17018.459749971782</v>
      </c>
      <c r="AF727" s="20">
        <f>Table5[[#This Row],[Etotal]]/3600</f>
        <v>4.7273499305477173</v>
      </c>
      <c r="AG727" s="21">
        <f>Table5[[#This Row],[Average energy consumption]]/96</f>
        <v>4.9243228443205389E-2</v>
      </c>
      <c r="AH727" s="20"/>
      <c r="AI727" s="20"/>
    </row>
    <row r="728" spans="2:35">
      <c r="B728" s="15">
        <v>725</v>
      </c>
      <c r="C728" s="8">
        <v>53.8</v>
      </c>
      <c r="D728" s="9">
        <v>0.11</v>
      </c>
      <c r="E728">
        <v>1500</v>
      </c>
      <c r="F728">
        <v>80</v>
      </c>
      <c r="G728">
        <f t="shared" si="77"/>
        <v>1580</v>
      </c>
      <c r="H728">
        <v>9.81</v>
      </c>
      <c r="I728" s="10">
        <v>0</v>
      </c>
      <c r="J728" s="10">
        <v>0</v>
      </c>
      <c r="K728">
        <f t="shared" si="78"/>
        <v>173.8</v>
      </c>
      <c r="L728">
        <v>1.4999999999999999E-2</v>
      </c>
      <c r="M728">
        <f t="shared" si="79"/>
        <v>365.20543359083308</v>
      </c>
      <c r="N728">
        <v>1.204</v>
      </c>
      <c r="O728">
        <v>1.52</v>
      </c>
      <c r="P728">
        <v>2.52</v>
      </c>
      <c r="Q728">
        <f t="shared" si="80"/>
        <v>14.944444444444445</v>
      </c>
      <c r="R728">
        <f t="shared" si="81"/>
        <v>514.99162897777785</v>
      </c>
      <c r="S728">
        <f t="shared" si="82"/>
        <v>1053.997062568611</v>
      </c>
      <c r="T728" s="11">
        <f t="shared" si="83"/>
        <v>15.751400546164243</v>
      </c>
      <c r="U728">
        <v>0.26834999999999998</v>
      </c>
      <c r="V728">
        <f>Table5[[#This Row],[Total force ]]*Table5[[#This Row],[Tyre radius]]</f>
        <v>282.84011174028672</v>
      </c>
      <c r="W728">
        <v>8</v>
      </c>
      <c r="X728">
        <v>0.92</v>
      </c>
      <c r="Y728">
        <f>Table5[[#This Row],[Wheel torque]]/Table5[[#This Row],[Final drive ratio ]]/Table5[[#This Row],[Overall efficiency of enery conversion ]]</f>
        <v>38.429363008191132</v>
      </c>
      <c r="Z728">
        <f>(Table5[[#This Row],[Vehicle speed in m/s]]*60)/(2*3.14*Table5[[#This Row],[Tyre radius]])</f>
        <v>532.07123662454001</v>
      </c>
      <c r="AA728">
        <f>Table5[[#This Row],[Wheel speed]]*Table5[[#This Row],[Final drive ratio ]]</f>
        <v>4256.56989299632</v>
      </c>
      <c r="AB728" s="11">
        <f>(2*3.14*Table5[[#This Row],[Motor speed]]*Table5[[#This Row],[Motor torque]])/(60*1000)/Table5[[#This Row],[Overall efficiency of enery conversion ]]</f>
        <v>18.609877771933171</v>
      </c>
      <c r="AC728">
        <v>430</v>
      </c>
      <c r="AD728" s="20">
        <f>Table5[[#This Row],[Total elapsed time]]-B727</f>
        <v>1</v>
      </c>
      <c r="AE728" s="20">
        <f>(Table5[[#This Row],[Motor power]]*1000)*Table5[[#This Row],[Acceleration delT 1 second ]]</f>
        <v>18609.87777193317</v>
      </c>
      <c r="AF728" s="20">
        <f>Table5[[#This Row],[Etotal]]/3600</f>
        <v>5.1694104922036583</v>
      </c>
      <c r="AG728" s="21">
        <f>Table5[[#This Row],[Average energy consumption]]/96</f>
        <v>5.3848025960454772E-2</v>
      </c>
      <c r="AH728" s="20"/>
      <c r="AI728" s="20"/>
    </row>
    <row r="729" spans="2:35">
      <c r="B729" s="15">
        <v>726</v>
      </c>
      <c r="C729" s="8">
        <v>54.3</v>
      </c>
      <c r="D729" s="9">
        <v>0.14000000000000001</v>
      </c>
      <c r="E729">
        <v>1500</v>
      </c>
      <c r="F729">
        <v>80</v>
      </c>
      <c r="G729">
        <f t="shared" si="77"/>
        <v>1580</v>
      </c>
      <c r="H729">
        <v>9.81</v>
      </c>
      <c r="I729" s="10">
        <v>0</v>
      </c>
      <c r="J729" s="10">
        <v>0</v>
      </c>
      <c r="K729">
        <f t="shared" si="78"/>
        <v>221.20000000000002</v>
      </c>
      <c r="L729">
        <v>1.4999999999999999E-2</v>
      </c>
      <c r="M729">
        <f t="shared" si="79"/>
        <v>365.20543359083308</v>
      </c>
      <c r="N729">
        <v>1.204</v>
      </c>
      <c r="O729">
        <v>1.52</v>
      </c>
      <c r="P729">
        <v>2.52</v>
      </c>
      <c r="Q729">
        <f t="shared" si="80"/>
        <v>15.083333333333334</v>
      </c>
      <c r="R729">
        <f t="shared" si="81"/>
        <v>524.60844520000012</v>
      </c>
      <c r="S729">
        <f t="shared" si="82"/>
        <v>1111.0138787908331</v>
      </c>
      <c r="T729" s="11">
        <f t="shared" si="83"/>
        <v>16.757792671761734</v>
      </c>
      <c r="U729">
        <v>0.26834999999999998</v>
      </c>
      <c r="V729">
        <f>Table5[[#This Row],[Total force ]]*Table5[[#This Row],[Tyre radius]]</f>
        <v>298.14057437352005</v>
      </c>
      <c r="W729">
        <v>8</v>
      </c>
      <c r="X729">
        <v>0.92</v>
      </c>
      <c r="Y729">
        <f>Table5[[#This Row],[Wheel torque]]/Table5[[#This Row],[Final drive ratio ]]/Table5[[#This Row],[Overall efficiency of enery conversion ]]</f>
        <v>40.508230213793482</v>
      </c>
      <c r="Z729">
        <f>(Table5[[#This Row],[Vehicle speed in m/s]]*60)/(2*3.14*Table5[[#This Row],[Tyre radius]])</f>
        <v>537.01613659316968</v>
      </c>
      <c r="AA729">
        <f>Table5[[#This Row],[Wheel speed]]*Table5[[#This Row],[Final drive ratio ]]</f>
        <v>4296.1290927453574</v>
      </c>
      <c r="AB729" s="11">
        <f>(2*3.14*Table5[[#This Row],[Motor speed]]*Table5[[#This Row],[Motor torque]])/(60*1000)/Table5[[#This Row],[Overall efficiency of enery conversion ]]</f>
        <v>19.798904385351765</v>
      </c>
      <c r="AC729">
        <v>430</v>
      </c>
      <c r="AD729" s="20">
        <f>Table5[[#This Row],[Total elapsed time]]-B728</f>
        <v>1</v>
      </c>
      <c r="AE729" s="20">
        <f>(Table5[[#This Row],[Motor power]]*1000)*Table5[[#This Row],[Acceleration delT 1 second ]]</f>
        <v>19798.904385351765</v>
      </c>
      <c r="AF729" s="20">
        <f>Table5[[#This Row],[Etotal]]/3600</f>
        <v>5.4996956625977127</v>
      </c>
      <c r="AG729" s="21">
        <f>Table5[[#This Row],[Average energy consumption]]/96</f>
        <v>5.7288496485392838E-2</v>
      </c>
      <c r="AH729" s="20"/>
      <c r="AI729" s="20"/>
    </row>
    <row r="730" spans="2:35">
      <c r="B730" s="15">
        <v>727</v>
      </c>
      <c r="C730" s="8">
        <v>54.8</v>
      </c>
      <c r="D730" s="9">
        <v>0.17</v>
      </c>
      <c r="E730">
        <v>1500</v>
      </c>
      <c r="F730">
        <v>80</v>
      </c>
      <c r="G730">
        <f t="shared" si="77"/>
        <v>1580</v>
      </c>
      <c r="H730">
        <v>9.81</v>
      </c>
      <c r="I730" s="10">
        <v>0</v>
      </c>
      <c r="J730" s="10">
        <v>0</v>
      </c>
      <c r="K730">
        <f t="shared" si="78"/>
        <v>268.60000000000002</v>
      </c>
      <c r="L730">
        <v>1.4999999999999999E-2</v>
      </c>
      <c r="M730">
        <f t="shared" si="79"/>
        <v>365.20543359083308</v>
      </c>
      <c r="N730">
        <v>1.204</v>
      </c>
      <c r="O730">
        <v>1.52</v>
      </c>
      <c r="P730">
        <v>2.52</v>
      </c>
      <c r="Q730">
        <f t="shared" si="80"/>
        <v>15.222222222222221</v>
      </c>
      <c r="R730">
        <f t="shared" si="81"/>
        <v>534.31422364444438</v>
      </c>
      <c r="S730">
        <f t="shared" si="82"/>
        <v>1168.1196572352774</v>
      </c>
      <c r="T730" s="11">
        <f t="shared" si="83"/>
        <v>17.78137700458144</v>
      </c>
      <c r="U730">
        <v>0.26834999999999998</v>
      </c>
      <c r="V730">
        <f>Table5[[#This Row],[Total force ]]*Table5[[#This Row],[Tyre radius]]</f>
        <v>313.46491001908663</v>
      </c>
      <c r="W730">
        <v>8</v>
      </c>
      <c r="X730">
        <v>0.92</v>
      </c>
      <c r="Y730">
        <f>Table5[[#This Row],[Wheel torque]]/Table5[[#This Row],[Final drive ratio ]]/Table5[[#This Row],[Overall efficiency of enery conversion ]]</f>
        <v>42.590341035201988</v>
      </c>
      <c r="Z730">
        <f>(Table5[[#This Row],[Vehicle speed in m/s]]*60)/(2*3.14*Table5[[#This Row],[Tyre radius]])</f>
        <v>541.96103656179912</v>
      </c>
      <c r="AA730">
        <f>Table5[[#This Row],[Wheel speed]]*Table5[[#This Row],[Final drive ratio ]]</f>
        <v>4335.688292494393</v>
      </c>
      <c r="AB730" s="11">
        <f>(2*3.14*Table5[[#This Row],[Motor speed]]*Table5[[#This Row],[Motor torque]])/(60*1000)/Table5[[#This Row],[Overall efficiency of enery conversion ]]</f>
        <v>21.008243152860871</v>
      </c>
      <c r="AC730">
        <v>430</v>
      </c>
      <c r="AD730" s="20">
        <f>Table5[[#This Row],[Total elapsed time]]-B729</f>
        <v>1</v>
      </c>
      <c r="AE730" s="20">
        <f>(Table5[[#This Row],[Motor power]]*1000)*Table5[[#This Row],[Acceleration delT 1 second ]]</f>
        <v>21008.243152860872</v>
      </c>
      <c r="AF730" s="20">
        <f>Table5[[#This Row],[Etotal]]/3600</f>
        <v>5.8356230980169093</v>
      </c>
      <c r="AG730" s="21">
        <f>Table5[[#This Row],[Average energy consumption]]/96</f>
        <v>6.0787740604342805E-2</v>
      </c>
      <c r="AH730" s="20"/>
      <c r="AI730" s="20"/>
    </row>
    <row r="731" spans="2:35">
      <c r="B731" s="15">
        <v>728</v>
      </c>
      <c r="C731" s="8">
        <v>55.5</v>
      </c>
      <c r="D731" s="9">
        <v>0.21</v>
      </c>
      <c r="E731">
        <v>1500</v>
      </c>
      <c r="F731">
        <v>80</v>
      </c>
      <c r="G731">
        <f t="shared" si="77"/>
        <v>1580</v>
      </c>
      <c r="H731">
        <v>9.81</v>
      </c>
      <c r="I731" s="10">
        <v>0</v>
      </c>
      <c r="J731" s="10">
        <v>0</v>
      </c>
      <c r="K731">
        <f t="shared" si="78"/>
        <v>331.8</v>
      </c>
      <c r="L731">
        <v>1.4999999999999999E-2</v>
      </c>
      <c r="M731">
        <f t="shared" si="79"/>
        <v>365.20543359083308</v>
      </c>
      <c r="N731">
        <v>1.204</v>
      </c>
      <c r="O731">
        <v>1.52</v>
      </c>
      <c r="P731">
        <v>2.52</v>
      </c>
      <c r="Q731">
        <f t="shared" si="80"/>
        <v>15.416666666666668</v>
      </c>
      <c r="R731">
        <f t="shared" si="81"/>
        <v>548.05177000000003</v>
      </c>
      <c r="S731">
        <f t="shared" si="82"/>
        <v>1245.0572035908331</v>
      </c>
      <c r="T731" s="11">
        <f t="shared" si="83"/>
        <v>19.194631888692012</v>
      </c>
      <c r="U731">
        <v>0.26834999999999998</v>
      </c>
      <c r="V731">
        <f>Table5[[#This Row],[Total force ]]*Table5[[#This Row],[Tyre radius]]</f>
        <v>334.11110058360003</v>
      </c>
      <c r="W731">
        <v>8</v>
      </c>
      <c r="X731">
        <v>0.92</v>
      </c>
      <c r="Y731">
        <f>Table5[[#This Row],[Wheel torque]]/Table5[[#This Row],[Final drive ratio ]]/Table5[[#This Row],[Overall efficiency of enery conversion ]]</f>
        <v>45.395529970597828</v>
      </c>
      <c r="Z731">
        <f>(Table5[[#This Row],[Vehicle speed in m/s]]*60)/(2*3.14*Table5[[#This Row],[Tyre radius]])</f>
        <v>548.88389651788066</v>
      </c>
      <c r="AA731">
        <f>Table5[[#This Row],[Wheel speed]]*Table5[[#This Row],[Final drive ratio ]]</f>
        <v>4391.0711721430453</v>
      </c>
      <c r="AB731" s="11">
        <f>(2*3.14*Table5[[#This Row],[Motor speed]]*Table5[[#This Row],[Motor torque]])/(60*1000)/Table5[[#This Row],[Overall efficiency of enery conversion ]]</f>
        <v>22.677967732386591</v>
      </c>
      <c r="AC731">
        <v>430</v>
      </c>
      <c r="AD731" s="20">
        <f>Table5[[#This Row],[Total elapsed time]]-B730</f>
        <v>1</v>
      </c>
      <c r="AE731" s="20">
        <f>(Table5[[#This Row],[Motor power]]*1000)*Table5[[#This Row],[Acceleration delT 1 second ]]</f>
        <v>22677.967732386591</v>
      </c>
      <c r="AF731" s="20">
        <f>Table5[[#This Row],[Etotal]]/3600</f>
        <v>6.2994354812184978</v>
      </c>
      <c r="AG731" s="21">
        <f>Table5[[#This Row],[Average energy consumption]]/96</f>
        <v>6.5619119596026024E-2</v>
      </c>
      <c r="AH731" s="20"/>
      <c r="AI731" s="20"/>
    </row>
    <row r="732" spans="2:35">
      <c r="B732" s="15">
        <v>729</v>
      </c>
      <c r="C732" s="8">
        <v>56.3</v>
      </c>
      <c r="D732" s="9">
        <v>0.22</v>
      </c>
      <c r="E732">
        <v>1500</v>
      </c>
      <c r="F732">
        <v>80</v>
      </c>
      <c r="G732">
        <f t="shared" si="77"/>
        <v>1580</v>
      </c>
      <c r="H732">
        <v>9.81</v>
      </c>
      <c r="I732" s="10">
        <v>0</v>
      </c>
      <c r="J732" s="10">
        <v>0</v>
      </c>
      <c r="K732">
        <f t="shared" si="78"/>
        <v>347.6</v>
      </c>
      <c r="L732">
        <v>1.4999999999999999E-2</v>
      </c>
      <c r="M732">
        <f t="shared" si="79"/>
        <v>365.20543359083308</v>
      </c>
      <c r="N732">
        <v>1.204</v>
      </c>
      <c r="O732">
        <v>1.52</v>
      </c>
      <c r="P732">
        <v>2.52</v>
      </c>
      <c r="Q732">
        <f t="shared" si="80"/>
        <v>15.638888888888889</v>
      </c>
      <c r="R732">
        <f t="shared" si="81"/>
        <v>563.96533231111118</v>
      </c>
      <c r="S732">
        <f t="shared" si="82"/>
        <v>1276.7707659019443</v>
      </c>
      <c r="T732" s="11">
        <f t="shared" si="83"/>
        <v>19.967276144522074</v>
      </c>
      <c r="U732">
        <v>0.26834999999999998</v>
      </c>
      <c r="V732">
        <f>Table5[[#This Row],[Total force ]]*Table5[[#This Row],[Tyre radius]]</f>
        <v>342.62143502978671</v>
      </c>
      <c r="W732">
        <v>8</v>
      </c>
      <c r="X732">
        <v>0.92</v>
      </c>
      <c r="Y732">
        <f>Table5[[#This Row],[Wheel torque]]/Table5[[#This Row],[Final drive ratio ]]/Table5[[#This Row],[Overall efficiency of enery conversion ]]</f>
        <v>46.551825411655798</v>
      </c>
      <c r="Z732">
        <f>(Table5[[#This Row],[Vehicle speed in m/s]]*60)/(2*3.14*Table5[[#This Row],[Tyre radius]])</f>
        <v>556.7957364676879</v>
      </c>
      <c r="AA732">
        <f>Table5[[#This Row],[Wheel speed]]*Table5[[#This Row],[Final drive ratio ]]</f>
        <v>4454.3658917415032</v>
      </c>
      <c r="AB732" s="11">
        <f>(2*3.14*Table5[[#This Row],[Motor speed]]*Table5[[#This Row],[Motor torque]])/(60*1000)/Table5[[#This Row],[Overall efficiency of enery conversion ]]</f>
        <v>23.590827202885244</v>
      </c>
      <c r="AC732">
        <v>430</v>
      </c>
      <c r="AD732" s="20">
        <f>Table5[[#This Row],[Total elapsed time]]-B731</f>
        <v>1</v>
      </c>
      <c r="AE732" s="20">
        <f>(Table5[[#This Row],[Motor power]]*1000)*Table5[[#This Row],[Acceleration delT 1 second ]]</f>
        <v>23590.827202885244</v>
      </c>
      <c r="AF732" s="20">
        <f>Table5[[#This Row],[Etotal]]/3600</f>
        <v>6.553007556357012</v>
      </c>
      <c r="AG732" s="21">
        <f>Table5[[#This Row],[Average energy consumption]]/96</f>
        <v>6.826049537871888E-2</v>
      </c>
      <c r="AH732" s="20"/>
      <c r="AI732" s="20"/>
    </row>
    <row r="733" spans="2:35">
      <c r="B733" s="15">
        <v>730</v>
      </c>
      <c r="C733" s="8">
        <v>57.1</v>
      </c>
      <c r="D733" s="9">
        <v>0.22</v>
      </c>
      <c r="E733">
        <v>1500</v>
      </c>
      <c r="F733">
        <v>80</v>
      </c>
      <c r="G733">
        <f t="shared" si="77"/>
        <v>1580</v>
      </c>
      <c r="H733">
        <v>9.81</v>
      </c>
      <c r="I733" s="10">
        <v>0</v>
      </c>
      <c r="J733" s="10">
        <v>0</v>
      </c>
      <c r="K733">
        <f t="shared" si="78"/>
        <v>347.6</v>
      </c>
      <c r="L733">
        <v>1.4999999999999999E-2</v>
      </c>
      <c r="M733">
        <f t="shared" si="79"/>
        <v>365.20543359083308</v>
      </c>
      <c r="N733">
        <v>1.204</v>
      </c>
      <c r="O733">
        <v>1.52</v>
      </c>
      <c r="P733">
        <v>2.52</v>
      </c>
      <c r="Q733">
        <f t="shared" si="80"/>
        <v>15.861111111111112</v>
      </c>
      <c r="R733">
        <f t="shared" si="81"/>
        <v>580.10663791111119</v>
      </c>
      <c r="S733">
        <f t="shared" si="82"/>
        <v>1292.9120715019444</v>
      </c>
      <c r="T733" s="11">
        <f t="shared" si="83"/>
        <v>20.507022022989176</v>
      </c>
      <c r="U733">
        <v>0.26834999999999998</v>
      </c>
      <c r="V733">
        <f>Table5[[#This Row],[Total force ]]*Table5[[#This Row],[Tyre radius]]</f>
        <v>346.95295438754675</v>
      </c>
      <c r="W733">
        <v>8</v>
      </c>
      <c r="X733">
        <v>0.92</v>
      </c>
      <c r="Y733">
        <f>Table5[[#This Row],[Wheel torque]]/Table5[[#This Row],[Final drive ratio ]]/Table5[[#This Row],[Overall efficiency of enery conversion ]]</f>
        <v>47.140347063525375</v>
      </c>
      <c r="Z733">
        <f>(Table5[[#This Row],[Vehicle speed in m/s]]*60)/(2*3.14*Table5[[#This Row],[Tyre radius]])</f>
        <v>564.70757641749515</v>
      </c>
      <c r="AA733">
        <f>Table5[[#This Row],[Wheel speed]]*Table5[[#This Row],[Final drive ratio ]]</f>
        <v>4517.6606113399612</v>
      </c>
      <c r="AB733" s="11">
        <f>(2*3.14*Table5[[#This Row],[Motor speed]]*Table5[[#This Row],[Motor torque]])/(60*1000)/Table5[[#This Row],[Overall efficiency of enery conversion ]]</f>
        <v>24.228523184060933</v>
      </c>
      <c r="AC733">
        <v>430</v>
      </c>
      <c r="AD733" s="20">
        <f>Table5[[#This Row],[Total elapsed time]]-B732</f>
        <v>1</v>
      </c>
      <c r="AE733" s="20">
        <f>(Table5[[#This Row],[Motor power]]*1000)*Table5[[#This Row],[Acceleration delT 1 second ]]</f>
        <v>24228.523184060934</v>
      </c>
      <c r="AF733" s="20">
        <f>Table5[[#This Row],[Etotal]]/3600</f>
        <v>6.7301453289058148</v>
      </c>
      <c r="AG733" s="21">
        <f>Table5[[#This Row],[Average energy consumption]]/96</f>
        <v>7.0105680509435567E-2</v>
      </c>
      <c r="AH733" s="20"/>
      <c r="AI733" s="20"/>
    </row>
    <row r="734" spans="2:35">
      <c r="B734" s="15">
        <v>731</v>
      </c>
      <c r="C734" s="8">
        <v>57.9</v>
      </c>
      <c r="D734" s="9">
        <v>0.24</v>
      </c>
      <c r="E734">
        <v>1500</v>
      </c>
      <c r="F734">
        <v>80</v>
      </c>
      <c r="G734">
        <f t="shared" si="77"/>
        <v>1580</v>
      </c>
      <c r="H734">
        <v>9.81</v>
      </c>
      <c r="I734" s="10">
        <v>0</v>
      </c>
      <c r="J734" s="10">
        <v>0</v>
      </c>
      <c r="K734">
        <f t="shared" si="78"/>
        <v>379.2</v>
      </c>
      <c r="L734">
        <v>1.4999999999999999E-2</v>
      </c>
      <c r="M734">
        <f t="shared" si="79"/>
        <v>365.20543359083308</v>
      </c>
      <c r="N734">
        <v>1.204</v>
      </c>
      <c r="O734">
        <v>1.52</v>
      </c>
      <c r="P734">
        <v>2.52</v>
      </c>
      <c r="Q734">
        <f t="shared" si="80"/>
        <v>16.083333333333332</v>
      </c>
      <c r="R734">
        <f t="shared" si="81"/>
        <v>596.47568679999983</v>
      </c>
      <c r="S734">
        <f t="shared" si="82"/>
        <v>1340.8811203908328</v>
      </c>
      <c r="T734" s="11">
        <f t="shared" si="83"/>
        <v>21.565838019619228</v>
      </c>
      <c r="U734">
        <v>0.26834999999999998</v>
      </c>
      <c r="V734">
        <f>Table5[[#This Row],[Total force ]]*Table5[[#This Row],[Tyre radius]]</f>
        <v>359.82544865687998</v>
      </c>
      <c r="W734">
        <v>8</v>
      </c>
      <c r="X734">
        <v>0.92</v>
      </c>
      <c r="Y734">
        <f>Table5[[#This Row],[Wheel torque]]/Table5[[#This Row],[Final drive ratio ]]/Table5[[#This Row],[Overall efficiency of enery conversion ]]</f>
        <v>48.88932726316304</v>
      </c>
      <c r="Z734">
        <f>(Table5[[#This Row],[Vehicle speed in m/s]]*60)/(2*3.14*Table5[[#This Row],[Tyre radius]])</f>
        <v>572.61941636730239</v>
      </c>
      <c r="AA734">
        <f>Table5[[#This Row],[Wheel speed]]*Table5[[#This Row],[Final drive ratio ]]</f>
        <v>4580.9553309384191</v>
      </c>
      <c r="AB734" s="11">
        <f>(2*3.14*Table5[[#This Row],[Motor speed]]*Table5[[#This Row],[Motor torque]])/(60*1000)/Table5[[#This Row],[Overall efficiency of enery conversion ]]</f>
        <v>25.479487263255233</v>
      </c>
      <c r="AC734">
        <v>430</v>
      </c>
      <c r="AD734" s="20">
        <f>Table5[[#This Row],[Total elapsed time]]-B733</f>
        <v>1</v>
      </c>
      <c r="AE734" s="20">
        <f>(Table5[[#This Row],[Motor power]]*1000)*Table5[[#This Row],[Acceleration delT 1 second ]]</f>
        <v>25479.487263255232</v>
      </c>
      <c r="AF734" s="20">
        <f>Table5[[#This Row],[Etotal]]/3600</f>
        <v>7.0776353509042309</v>
      </c>
      <c r="AG734" s="21">
        <f>Table5[[#This Row],[Average energy consumption]]/96</f>
        <v>7.3725368238585734E-2</v>
      </c>
      <c r="AH734" s="20"/>
      <c r="AI734" s="20"/>
    </row>
    <row r="735" spans="2:35">
      <c r="B735" s="15">
        <v>732</v>
      </c>
      <c r="C735" s="8">
        <v>58.8</v>
      </c>
      <c r="D735" s="9">
        <v>0.24</v>
      </c>
      <c r="E735">
        <v>1500</v>
      </c>
      <c r="F735">
        <v>80</v>
      </c>
      <c r="G735">
        <f t="shared" si="77"/>
        <v>1580</v>
      </c>
      <c r="H735">
        <v>9.81</v>
      </c>
      <c r="I735" s="10">
        <v>0</v>
      </c>
      <c r="J735" s="10">
        <v>0</v>
      </c>
      <c r="K735">
        <f t="shared" si="78"/>
        <v>379.2</v>
      </c>
      <c r="L735">
        <v>1.4999999999999999E-2</v>
      </c>
      <c r="M735">
        <f t="shared" si="79"/>
        <v>365.20543359083308</v>
      </c>
      <c r="N735">
        <v>1.204</v>
      </c>
      <c r="O735">
        <v>1.52</v>
      </c>
      <c r="P735">
        <v>2.52</v>
      </c>
      <c r="Q735">
        <f t="shared" si="80"/>
        <v>16.333333333333332</v>
      </c>
      <c r="R735">
        <f t="shared" si="81"/>
        <v>615.16309119999994</v>
      </c>
      <c r="S735">
        <f t="shared" si="82"/>
        <v>1359.568524790833</v>
      </c>
      <c r="T735" s="11">
        <f t="shared" si="83"/>
        <v>22.206285904916939</v>
      </c>
      <c r="U735">
        <v>0.26834999999999998</v>
      </c>
      <c r="V735">
        <f>Table5[[#This Row],[Total force ]]*Table5[[#This Row],[Tyre radius]]</f>
        <v>364.84021362762002</v>
      </c>
      <c r="W735">
        <v>8</v>
      </c>
      <c r="X735">
        <v>0.92</v>
      </c>
      <c r="Y735">
        <f>Table5[[#This Row],[Wheel torque]]/Table5[[#This Row],[Final drive ratio ]]/Table5[[#This Row],[Overall efficiency of enery conversion ]]</f>
        <v>49.570681199404895</v>
      </c>
      <c r="Z735">
        <f>(Table5[[#This Row],[Vehicle speed in m/s]]*60)/(2*3.14*Table5[[#This Row],[Tyre radius]])</f>
        <v>581.52023631083557</v>
      </c>
      <c r="AA735">
        <f>Table5[[#This Row],[Wheel speed]]*Table5[[#This Row],[Final drive ratio ]]</f>
        <v>4652.1618904866846</v>
      </c>
      <c r="AB735" s="11">
        <f>(2*3.14*Table5[[#This Row],[Motor speed]]*Table5[[#This Row],[Motor torque]])/(60*1000)/Table5[[#This Row],[Overall efficiency of enery conversion ]]</f>
        <v>26.236160095601292</v>
      </c>
      <c r="AC735">
        <v>430</v>
      </c>
      <c r="AD735" s="20">
        <f>Table5[[#This Row],[Total elapsed time]]-B734</f>
        <v>1</v>
      </c>
      <c r="AE735" s="20">
        <f>(Table5[[#This Row],[Motor power]]*1000)*Table5[[#This Row],[Acceleration delT 1 second ]]</f>
        <v>26236.160095601292</v>
      </c>
      <c r="AF735" s="20">
        <f>Table5[[#This Row],[Etotal]]/3600</f>
        <v>7.287822248778137</v>
      </c>
      <c r="AG735" s="21">
        <f>Table5[[#This Row],[Average energy consumption]]/96</f>
        <v>7.5914815091438922E-2</v>
      </c>
      <c r="AH735" s="20"/>
      <c r="AI735" s="20"/>
    </row>
    <row r="736" spans="2:35">
      <c r="B736" s="15">
        <v>733</v>
      </c>
      <c r="C736" s="8">
        <v>59.6</v>
      </c>
      <c r="D736" s="9">
        <v>0.22</v>
      </c>
      <c r="E736">
        <v>1500</v>
      </c>
      <c r="F736">
        <v>80</v>
      </c>
      <c r="G736">
        <f t="shared" si="77"/>
        <v>1580</v>
      </c>
      <c r="H736">
        <v>9.81</v>
      </c>
      <c r="I736" s="10">
        <v>0</v>
      </c>
      <c r="J736" s="10">
        <v>0</v>
      </c>
      <c r="K736">
        <f t="shared" si="78"/>
        <v>347.6</v>
      </c>
      <c r="L736">
        <v>1.4999999999999999E-2</v>
      </c>
      <c r="M736">
        <f t="shared" si="79"/>
        <v>365.20543359083308</v>
      </c>
      <c r="N736">
        <v>1.204</v>
      </c>
      <c r="O736">
        <v>1.52</v>
      </c>
      <c r="P736">
        <v>2.52</v>
      </c>
      <c r="Q736">
        <f t="shared" si="80"/>
        <v>16.555555555555557</v>
      </c>
      <c r="R736">
        <f t="shared" si="81"/>
        <v>632.01609457777795</v>
      </c>
      <c r="S736">
        <f t="shared" si="82"/>
        <v>1344.8215281686112</v>
      </c>
      <c r="T736" s="11">
        <f t="shared" si="83"/>
        <v>22.264267521902568</v>
      </c>
      <c r="U736">
        <v>0.26834999999999998</v>
      </c>
      <c r="V736">
        <f>Table5[[#This Row],[Total force ]]*Table5[[#This Row],[Tyre radius]]</f>
        <v>360.8828570840468</v>
      </c>
      <c r="W736">
        <v>8</v>
      </c>
      <c r="X736">
        <v>0.92</v>
      </c>
      <c r="Y736">
        <f>Table5[[#This Row],[Wheel torque]]/Table5[[#This Row],[Final drive ratio ]]/Table5[[#This Row],[Overall efficiency of enery conversion ]]</f>
        <v>49.032996886419397</v>
      </c>
      <c r="Z736">
        <f>(Table5[[#This Row],[Vehicle speed in m/s]]*60)/(2*3.14*Table5[[#This Row],[Tyre radius]])</f>
        <v>589.43207626064304</v>
      </c>
      <c r="AA736">
        <f>Table5[[#This Row],[Wheel speed]]*Table5[[#This Row],[Final drive ratio ]]</f>
        <v>4715.4566100851443</v>
      </c>
      <c r="AB736" s="11">
        <f>(2*3.14*Table5[[#This Row],[Motor speed]]*Table5[[#This Row],[Motor torque]])/(60*1000)/Table5[[#This Row],[Overall efficiency of enery conversion ]]</f>
        <v>26.304663896387716</v>
      </c>
      <c r="AC736">
        <v>430</v>
      </c>
      <c r="AD736" s="20">
        <f>Table5[[#This Row],[Total elapsed time]]-B735</f>
        <v>1</v>
      </c>
      <c r="AE736" s="20">
        <f>(Table5[[#This Row],[Motor power]]*1000)*Table5[[#This Row],[Acceleration delT 1 second ]]</f>
        <v>26304.663896387716</v>
      </c>
      <c r="AF736" s="20">
        <f>Table5[[#This Row],[Etotal]]/3600</f>
        <v>7.3068510823299206</v>
      </c>
      <c r="AG736" s="21">
        <f>Table5[[#This Row],[Average energy consumption]]/96</f>
        <v>7.611303210760334E-2</v>
      </c>
      <c r="AH736" s="20"/>
      <c r="AI736" s="20"/>
    </row>
    <row r="737" spans="2:35">
      <c r="B737" s="15">
        <v>734</v>
      </c>
      <c r="C737" s="8">
        <v>60.4</v>
      </c>
      <c r="D737" s="9">
        <v>0.21</v>
      </c>
      <c r="E737">
        <v>1500</v>
      </c>
      <c r="F737">
        <v>80</v>
      </c>
      <c r="G737">
        <f t="shared" si="77"/>
        <v>1580</v>
      </c>
      <c r="H737">
        <v>9.81</v>
      </c>
      <c r="I737" s="10">
        <v>0</v>
      </c>
      <c r="J737" s="10">
        <v>0</v>
      </c>
      <c r="K737">
        <f t="shared" si="78"/>
        <v>331.8</v>
      </c>
      <c r="L737">
        <v>1.4999999999999999E-2</v>
      </c>
      <c r="M737">
        <f t="shared" si="79"/>
        <v>365.20543359083308</v>
      </c>
      <c r="N737">
        <v>1.204</v>
      </c>
      <c r="O737">
        <v>1.52</v>
      </c>
      <c r="P737">
        <v>2.52</v>
      </c>
      <c r="Q737">
        <f t="shared" si="80"/>
        <v>16.777777777777779</v>
      </c>
      <c r="R737">
        <f t="shared" si="81"/>
        <v>649.09684124444448</v>
      </c>
      <c r="S737">
        <f t="shared" si="82"/>
        <v>1346.1022748352775</v>
      </c>
      <c r="T737" s="11">
        <f t="shared" si="83"/>
        <v>22.584604833347434</v>
      </c>
      <c r="U737">
        <v>0.26834999999999998</v>
      </c>
      <c r="V737">
        <f>Table5[[#This Row],[Total force ]]*Table5[[#This Row],[Tyre radius]]</f>
        <v>361.22654545204671</v>
      </c>
      <c r="W737">
        <v>8</v>
      </c>
      <c r="X737">
        <v>0.92</v>
      </c>
      <c r="Y737">
        <f>Table5[[#This Row],[Wheel torque]]/Table5[[#This Row],[Final drive ratio ]]/Table5[[#This Row],[Overall efficiency of enery conversion ]]</f>
        <v>49.079693675549819</v>
      </c>
      <c r="Z737">
        <f>(Table5[[#This Row],[Vehicle speed in m/s]]*60)/(2*3.14*Table5[[#This Row],[Tyre radius]])</f>
        <v>597.34391621045029</v>
      </c>
      <c r="AA737">
        <f>Table5[[#This Row],[Wheel speed]]*Table5[[#This Row],[Final drive ratio ]]</f>
        <v>4778.7513296836023</v>
      </c>
      <c r="AB737" s="11">
        <f>(2*3.14*Table5[[#This Row],[Motor speed]]*Table5[[#This Row],[Motor torque]])/(60*1000)/Table5[[#This Row],[Overall efficiency of enery conversion ]]</f>
        <v>26.683134254900086</v>
      </c>
      <c r="AC737">
        <v>430</v>
      </c>
      <c r="AD737" s="20">
        <f>Table5[[#This Row],[Total elapsed time]]-B736</f>
        <v>1</v>
      </c>
      <c r="AE737" s="20">
        <f>(Table5[[#This Row],[Motor power]]*1000)*Table5[[#This Row],[Acceleration delT 1 second ]]</f>
        <v>26683.134254900087</v>
      </c>
      <c r="AF737" s="20">
        <f>Table5[[#This Row],[Etotal]]/3600</f>
        <v>7.4119817374722468</v>
      </c>
      <c r="AG737" s="21">
        <f>Table5[[#This Row],[Average energy consumption]]/96</f>
        <v>7.7208143098669232E-2</v>
      </c>
      <c r="AH737" s="20"/>
      <c r="AI737" s="20"/>
    </row>
    <row r="738" spans="2:35">
      <c r="B738" s="15">
        <v>735</v>
      </c>
      <c r="C738" s="8">
        <v>61.1</v>
      </c>
      <c r="D738" s="9">
        <v>0.15</v>
      </c>
      <c r="E738">
        <v>1500</v>
      </c>
      <c r="F738">
        <v>80</v>
      </c>
      <c r="G738">
        <f t="shared" si="77"/>
        <v>1580</v>
      </c>
      <c r="H738">
        <v>9.81</v>
      </c>
      <c r="I738" s="10">
        <v>0</v>
      </c>
      <c r="J738" s="10">
        <v>0</v>
      </c>
      <c r="K738">
        <f t="shared" si="78"/>
        <v>237</v>
      </c>
      <c r="L738">
        <v>1.4999999999999999E-2</v>
      </c>
      <c r="M738">
        <f t="shared" si="79"/>
        <v>365.20543359083308</v>
      </c>
      <c r="N738">
        <v>1.204</v>
      </c>
      <c r="O738">
        <v>1.52</v>
      </c>
      <c r="P738">
        <v>2.52</v>
      </c>
      <c r="Q738">
        <f t="shared" si="80"/>
        <v>16.972222222222225</v>
      </c>
      <c r="R738">
        <f t="shared" si="81"/>
        <v>664.22931524444471</v>
      </c>
      <c r="S738">
        <f t="shared" si="82"/>
        <v>1266.4347488352778</v>
      </c>
      <c r="T738" s="11">
        <f t="shared" si="83"/>
        <v>21.494211987176524</v>
      </c>
      <c r="U738">
        <v>0.26834999999999998</v>
      </c>
      <c r="V738">
        <f>Table5[[#This Row],[Total force ]]*Table5[[#This Row],[Tyre radius]]</f>
        <v>339.84776484994677</v>
      </c>
      <c r="W738">
        <v>8</v>
      </c>
      <c r="X738">
        <v>0.92</v>
      </c>
      <c r="Y738">
        <f>Table5[[#This Row],[Wheel torque]]/Table5[[#This Row],[Final drive ratio ]]/Table5[[#This Row],[Overall efficiency of enery conversion ]]</f>
        <v>46.174968050264503</v>
      </c>
      <c r="Z738">
        <f>(Table5[[#This Row],[Vehicle speed in m/s]]*60)/(2*3.14*Table5[[#This Row],[Tyre radius]])</f>
        <v>604.26677616653171</v>
      </c>
      <c r="AA738">
        <f>Table5[[#This Row],[Wheel speed]]*Table5[[#This Row],[Final drive ratio ]]</f>
        <v>4834.1342093322537</v>
      </c>
      <c r="AB738" s="11">
        <f>(2*3.14*Table5[[#This Row],[Motor speed]]*Table5[[#This Row],[Motor torque]])/(60*1000)/Table5[[#This Row],[Overall efficiency of enery conversion ]]</f>
        <v>25.394862933809687</v>
      </c>
      <c r="AC738">
        <v>430</v>
      </c>
      <c r="AD738" s="20">
        <f>Table5[[#This Row],[Total elapsed time]]-B737</f>
        <v>1</v>
      </c>
      <c r="AE738" s="20">
        <f>(Table5[[#This Row],[Motor power]]*1000)*Table5[[#This Row],[Acceleration delT 1 second ]]</f>
        <v>25394.862933809687</v>
      </c>
      <c r="AF738" s="20">
        <f>Table5[[#This Row],[Etotal]]/3600</f>
        <v>7.0541285927249131</v>
      </c>
      <c r="AG738" s="21">
        <f>Table5[[#This Row],[Average energy consumption]]/96</f>
        <v>7.3480506174217849E-2</v>
      </c>
      <c r="AH738" s="20"/>
      <c r="AI738" s="20"/>
    </row>
    <row r="739" spans="2:35">
      <c r="B739" s="15">
        <v>736</v>
      </c>
      <c r="C739" s="8">
        <v>61.5</v>
      </c>
      <c r="D739" s="9">
        <v>0.08</v>
      </c>
      <c r="E739">
        <v>1500</v>
      </c>
      <c r="F739">
        <v>80</v>
      </c>
      <c r="G739">
        <f t="shared" si="77"/>
        <v>1580</v>
      </c>
      <c r="H739">
        <v>9.81</v>
      </c>
      <c r="I739" s="10">
        <v>0</v>
      </c>
      <c r="J739" s="10">
        <v>0</v>
      </c>
      <c r="K739">
        <f t="shared" si="78"/>
        <v>126.4</v>
      </c>
      <c r="L739">
        <v>1.4999999999999999E-2</v>
      </c>
      <c r="M739">
        <f t="shared" si="79"/>
        <v>365.20543359083308</v>
      </c>
      <c r="N739">
        <v>1.204</v>
      </c>
      <c r="O739">
        <v>1.52</v>
      </c>
      <c r="P739">
        <v>2.52</v>
      </c>
      <c r="Q739">
        <f t="shared" si="80"/>
        <v>17.083333333333336</v>
      </c>
      <c r="R739">
        <f t="shared" si="81"/>
        <v>672.95473000000015</v>
      </c>
      <c r="S739">
        <f t="shared" si="82"/>
        <v>1164.5601635908333</v>
      </c>
      <c r="T739" s="11">
        <f t="shared" si="83"/>
        <v>19.894569461343405</v>
      </c>
      <c r="U739">
        <v>0.26834999999999998</v>
      </c>
      <c r="V739">
        <f>Table5[[#This Row],[Total force ]]*Table5[[#This Row],[Tyre radius]]</f>
        <v>312.5097198996001</v>
      </c>
      <c r="W739">
        <v>8</v>
      </c>
      <c r="X739">
        <v>0.92</v>
      </c>
      <c r="Y739">
        <f>Table5[[#This Row],[Wheel torque]]/Table5[[#This Row],[Final drive ratio ]]/Table5[[#This Row],[Overall efficiency of enery conversion ]]</f>
        <v>42.4605597689674</v>
      </c>
      <c r="Z739">
        <f>(Table5[[#This Row],[Vehicle speed in m/s]]*60)/(2*3.14*Table5[[#This Row],[Tyre radius]])</f>
        <v>608.22269614143534</v>
      </c>
      <c r="AA739">
        <f>Table5[[#This Row],[Wheel speed]]*Table5[[#This Row],[Final drive ratio ]]</f>
        <v>4865.7815691314827</v>
      </c>
      <c r="AB739" s="11">
        <f>(2*3.14*Table5[[#This Row],[Motor speed]]*Table5[[#This Row],[Motor torque]])/(60*1000)/Table5[[#This Row],[Overall efficiency of enery conversion ]]</f>
        <v>23.504926112173205</v>
      </c>
      <c r="AC739">
        <v>430</v>
      </c>
      <c r="AD739" s="20">
        <f>Table5[[#This Row],[Total elapsed time]]-B738</f>
        <v>1</v>
      </c>
      <c r="AE739" s="20">
        <f>(Table5[[#This Row],[Motor power]]*1000)*Table5[[#This Row],[Acceleration delT 1 second ]]</f>
        <v>23504.926112173205</v>
      </c>
      <c r="AF739" s="20">
        <f>Table5[[#This Row],[Etotal]]/3600</f>
        <v>6.529146142270335</v>
      </c>
      <c r="AG739" s="21">
        <f>Table5[[#This Row],[Average energy consumption]]/96</f>
        <v>6.8011938981982656E-2</v>
      </c>
      <c r="AH739" s="20"/>
      <c r="AI739" s="20"/>
    </row>
    <row r="740" spans="2:35">
      <c r="B740" s="15">
        <v>737</v>
      </c>
      <c r="C740" s="8">
        <v>61.7</v>
      </c>
      <c r="D740" s="9">
        <v>0.04</v>
      </c>
      <c r="E740">
        <v>1500</v>
      </c>
      <c r="F740">
        <v>80</v>
      </c>
      <c r="G740">
        <f t="shared" si="77"/>
        <v>1580</v>
      </c>
      <c r="H740">
        <v>9.81</v>
      </c>
      <c r="I740" s="10">
        <v>0</v>
      </c>
      <c r="J740" s="10">
        <v>0</v>
      </c>
      <c r="K740">
        <f t="shared" si="78"/>
        <v>63.2</v>
      </c>
      <c r="L740">
        <v>1.4999999999999999E-2</v>
      </c>
      <c r="M740">
        <f t="shared" si="79"/>
        <v>365.20543359083308</v>
      </c>
      <c r="N740">
        <v>1.204</v>
      </c>
      <c r="O740">
        <v>1.52</v>
      </c>
      <c r="P740">
        <v>2.52</v>
      </c>
      <c r="Q740">
        <f t="shared" si="80"/>
        <v>17.138888888888889</v>
      </c>
      <c r="R740">
        <f t="shared" si="81"/>
        <v>677.33878831111122</v>
      </c>
      <c r="S740">
        <f t="shared" si="82"/>
        <v>1105.7442219019442</v>
      </c>
      <c r="T740" s="11">
        <f t="shared" si="83"/>
        <v>18.951227358708323</v>
      </c>
      <c r="U740">
        <v>0.26834999999999998</v>
      </c>
      <c r="V740">
        <f>Table5[[#This Row],[Total force ]]*Table5[[#This Row],[Tyre radius]]</f>
        <v>296.72646194738672</v>
      </c>
      <c r="W740">
        <v>8</v>
      </c>
      <c r="X740">
        <v>0.92</v>
      </c>
      <c r="Y740">
        <f>Table5[[#This Row],[Wheel torque]]/Table5[[#This Row],[Final drive ratio ]]/Table5[[#This Row],[Overall efficiency of enery conversion ]]</f>
        <v>40.316095373286238</v>
      </c>
      <c r="Z740">
        <f>(Table5[[#This Row],[Vehicle speed in m/s]]*60)/(2*3.14*Table5[[#This Row],[Tyre radius]])</f>
        <v>610.20065612888698</v>
      </c>
      <c r="AA740">
        <f>Table5[[#This Row],[Wheel speed]]*Table5[[#This Row],[Final drive ratio ]]</f>
        <v>4881.6052490310958</v>
      </c>
      <c r="AB740" s="11">
        <f>(2*3.14*Table5[[#This Row],[Motor speed]]*Table5[[#This Row],[Motor torque]])/(60*1000)/Table5[[#This Row],[Overall efficiency of enery conversion ]]</f>
        <v>22.390391491857656</v>
      </c>
      <c r="AC740">
        <v>430</v>
      </c>
      <c r="AD740" s="20">
        <f>Table5[[#This Row],[Total elapsed time]]-B739</f>
        <v>1</v>
      </c>
      <c r="AE740" s="20">
        <f>(Table5[[#This Row],[Motor power]]*1000)*Table5[[#This Row],[Acceleration delT 1 second ]]</f>
        <v>22390.391491857656</v>
      </c>
      <c r="AF740" s="20">
        <f>Table5[[#This Row],[Etotal]]/3600</f>
        <v>6.2195531921826825</v>
      </c>
      <c r="AG740" s="21">
        <f>Table5[[#This Row],[Average energy consumption]]/96</f>
        <v>6.4787012418569614E-2</v>
      </c>
      <c r="AH740" s="20"/>
      <c r="AI740" s="20"/>
    </row>
    <row r="741" spans="2:35">
      <c r="B741" s="15">
        <v>738</v>
      </c>
      <c r="C741" s="8">
        <v>61.8</v>
      </c>
      <c r="D741" s="9">
        <v>0.01</v>
      </c>
      <c r="E741">
        <v>1500</v>
      </c>
      <c r="F741">
        <v>80</v>
      </c>
      <c r="G741">
        <f t="shared" si="77"/>
        <v>1580</v>
      </c>
      <c r="H741">
        <v>9.81</v>
      </c>
      <c r="I741" s="10">
        <v>0</v>
      </c>
      <c r="J741" s="10">
        <v>0</v>
      </c>
      <c r="K741">
        <f t="shared" si="78"/>
        <v>15.8</v>
      </c>
      <c r="L741">
        <v>1.4999999999999999E-2</v>
      </c>
      <c r="M741">
        <f t="shared" si="79"/>
        <v>365.20543359083308</v>
      </c>
      <c r="N741">
        <v>1.204</v>
      </c>
      <c r="O741">
        <v>1.52</v>
      </c>
      <c r="P741">
        <v>2.52</v>
      </c>
      <c r="Q741">
        <f t="shared" si="80"/>
        <v>17.166666666666668</v>
      </c>
      <c r="R741">
        <f t="shared" si="81"/>
        <v>679.53615520000005</v>
      </c>
      <c r="S741">
        <f t="shared" si="82"/>
        <v>1060.5415887908332</v>
      </c>
      <c r="T741" s="11">
        <f t="shared" si="83"/>
        <v>18.205963940909303</v>
      </c>
      <c r="U741">
        <v>0.26834999999999998</v>
      </c>
      <c r="V741">
        <f>Table5[[#This Row],[Total force ]]*Table5[[#This Row],[Tyre radius]]</f>
        <v>284.59633535202005</v>
      </c>
      <c r="W741">
        <v>8</v>
      </c>
      <c r="X741">
        <v>0.92</v>
      </c>
      <c r="Y741">
        <f>Table5[[#This Row],[Wheel torque]]/Table5[[#This Row],[Final drive ratio ]]/Table5[[#This Row],[Overall efficiency of enery conversion ]]</f>
        <v>38.667980346741849</v>
      </c>
      <c r="Z741">
        <f>(Table5[[#This Row],[Vehicle speed in m/s]]*60)/(2*3.14*Table5[[#This Row],[Tyre radius]])</f>
        <v>611.18963612261291</v>
      </c>
      <c r="AA741">
        <f>Table5[[#This Row],[Wheel speed]]*Table5[[#This Row],[Final drive ratio ]]</f>
        <v>4889.5170889809033</v>
      </c>
      <c r="AB741" s="11">
        <f>(2*3.14*Table5[[#This Row],[Motor speed]]*Table5[[#This Row],[Motor torque]])/(60*1000)/Table5[[#This Row],[Overall efficiency of enery conversion ]]</f>
        <v>21.509881782737825</v>
      </c>
      <c r="AC741">
        <v>430</v>
      </c>
      <c r="AD741" s="20">
        <f>Table5[[#This Row],[Total elapsed time]]-B740</f>
        <v>1</v>
      </c>
      <c r="AE741" s="20">
        <f>(Table5[[#This Row],[Motor power]]*1000)*Table5[[#This Row],[Acceleration delT 1 second ]]</f>
        <v>21509.881782737826</v>
      </c>
      <c r="AF741" s="20">
        <f>Table5[[#This Row],[Etotal]]/3600</f>
        <v>5.9749671618716187</v>
      </c>
      <c r="AG741" s="21">
        <f>Table5[[#This Row],[Average energy consumption]]/96</f>
        <v>6.223924126949603E-2</v>
      </c>
      <c r="AH741" s="20"/>
      <c r="AI741" s="20"/>
    </row>
    <row r="742" spans="2:35">
      <c r="B742" s="15">
        <v>739</v>
      </c>
      <c r="C742" s="8">
        <v>61.8</v>
      </c>
      <c r="D742" s="9">
        <v>-0.03</v>
      </c>
      <c r="E742">
        <v>1500</v>
      </c>
      <c r="F742">
        <v>80</v>
      </c>
      <c r="G742">
        <f t="shared" si="77"/>
        <v>1580</v>
      </c>
      <c r="H742">
        <v>9.81</v>
      </c>
      <c r="I742" s="10">
        <v>0</v>
      </c>
      <c r="J742" s="10">
        <v>0</v>
      </c>
      <c r="K742">
        <f t="shared" si="78"/>
        <v>-47.4</v>
      </c>
      <c r="L742">
        <v>1.4999999999999999E-2</v>
      </c>
      <c r="M742">
        <f t="shared" si="79"/>
        <v>365.20543359083308</v>
      </c>
      <c r="N742">
        <v>1.204</v>
      </c>
      <c r="O742">
        <v>1.52</v>
      </c>
      <c r="P742">
        <v>2.52</v>
      </c>
      <c r="Q742">
        <f t="shared" si="80"/>
        <v>17.166666666666668</v>
      </c>
      <c r="R742">
        <f t="shared" si="81"/>
        <v>679.53615520000005</v>
      </c>
      <c r="S742">
        <f t="shared" si="82"/>
        <v>997.34158879083327</v>
      </c>
      <c r="T742" s="11">
        <f t="shared" si="83"/>
        <v>17.121030607575971</v>
      </c>
      <c r="U742">
        <v>0.26834999999999998</v>
      </c>
      <c r="V742">
        <f>Table5[[#This Row],[Total force ]]*Table5[[#This Row],[Tyre radius]]</f>
        <v>267.6366153520201</v>
      </c>
      <c r="W742">
        <v>8</v>
      </c>
      <c r="X742">
        <v>0.92</v>
      </c>
      <c r="Y742">
        <f>Table5[[#This Row],[Wheel torque]]/Table5[[#This Row],[Final drive ratio ]]/Table5[[#This Row],[Overall efficiency of enery conversion ]]</f>
        <v>36.363670564133166</v>
      </c>
      <c r="Z742">
        <f>(Table5[[#This Row],[Vehicle speed in m/s]]*60)/(2*3.14*Table5[[#This Row],[Tyre radius]])</f>
        <v>611.18963612261291</v>
      </c>
      <c r="AA742">
        <f>Table5[[#This Row],[Wheel speed]]*Table5[[#This Row],[Final drive ratio ]]</f>
        <v>4889.5170889809033</v>
      </c>
      <c r="AB742" s="11">
        <f>(2*3.14*Table5[[#This Row],[Motor speed]]*Table5[[#This Row],[Motor torque]])/(60*1000)/Table5[[#This Row],[Overall efficiency of enery conversion ]]</f>
        <v>20.228060736739099</v>
      </c>
      <c r="AC742">
        <v>430</v>
      </c>
      <c r="AD742" s="20">
        <f>Table5[[#This Row],[Total elapsed time]]-B741</f>
        <v>1</v>
      </c>
      <c r="AE742" s="20">
        <f>(Table5[[#This Row],[Motor power]]*1000)*Table5[[#This Row],[Acceleration delT 1 second ]]</f>
        <v>20228.060736739099</v>
      </c>
      <c r="AF742" s="20">
        <f>Table5[[#This Row],[Etotal]]/3600</f>
        <v>5.6189057602053047</v>
      </c>
      <c r="AG742" s="21">
        <f>Table5[[#This Row],[Average energy consumption]]/96</f>
        <v>5.8530268335471924E-2</v>
      </c>
      <c r="AH742" s="20"/>
      <c r="AI742" s="20"/>
    </row>
    <row r="743" spans="2:35">
      <c r="B743" s="15">
        <v>740</v>
      </c>
      <c r="C743" s="8">
        <v>61.6</v>
      </c>
      <c r="D743" s="9">
        <v>-0.08</v>
      </c>
      <c r="E743">
        <v>1500</v>
      </c>
      <c r="F743">
        <v>80</v>
      </c>
      <c r="G743">
        <f t="shared" si="77"/>
        <v>1580</v>
      </c>
      <c r="H743">
        <v>9.81</v>
      </c>
      <c r="I743" s="10">
        <v>0</v>
      </c>
      <c r="J743" s="10">
        <v>0</v>
      </c>
      <c r="K743">
        <f t="shared" si="78"/>
        <v>-126.4</v>
      </c>
      <c r="L743">
        <v>1.4999999999999999E-2</v>
      </c>
      <c r="M743">
        <f t="shared" si="79"/>
        <v>365.20543359083308</v>
      </c>
      <c r="N743">
        <v>1.204</v>
      </c>
      <c r="O743">
        <v>1.52</v>
      </c>
      <c r="P743">
        <v>2.52</v>
      </c>
      <c r="Q743">
        <f t="shared" si="80"/>
        <v>17.111111111111111</v>
      </c>
      <c r="R743">
        <f t="shared" si="81"/>
        <v>675.14497991111102</v>
      </c>
      <c r="S743">
        <f t="shared" si="82"/>
        <v>913.95041350194413</v>
      </c>
      <c r="T743" s="11">
        <f t="shared" si="83"/>
        <v>15.638707075477711</v>
      </c>
      <c r="U743">
        <v>0.26834999999999998</v>
      </c>
      <c r="V743">
        <f>Table5[[#This Row],[Total force ]]*Table5[[#This Row],[Tyre radius]]</f>
        <v>245.25859346324668</v>
      </c>
      <c r="W743">
        <v>8</v>
      </c>
      <c r="X743">
        <v>0.92</v>
      </c>
      <c r="Y743">
        <f>Table5[[#This Row],[Wheel torque]]/Table5[[#This Row],[Final drive ratio ]]/Table5[[#This Row],[Overall efficiency of enery conversion ]]</f>
        <v>33.323178459680257</v>
      </c>
      <c r="Z743">
        <f>(Table5[[#This Row],[Vehicle speed in m/s]]*60)/(2*3.14*Table5[[#This Row],[Tyre radius]])</f>
        <v>609.21167613516116</v>
      </c>
      <c r="AA743">
        <f>Table5[[#This Row],[Wheel speed]]*Table5[[#This Row],[Final drive ratio ]]</f>
        <v>4873.6934090812892</v>
      </c>
      <c r="AB743" s="11">
        <f>(2*3.14*Table5[[#This Row],[Motor speed]]*Table5[[#This Row],[Motor torque]])/(60*1000)/Table5[[#This Row],[Overall efficiency of enery conversion ]]</f>
        <v>18.476733312237371</v>
      </c>
      <c r="AC743">
        <v>430</v>
      </c>
      <c r="AD743" s="20">
        <f>Table5[[#This Row],[Total elapsed time]]-B742</f>
        <v>1</v>
      </c>
      <c r="AE743" s="20">
        <f>(Table5[[#This Row],[Motor power]]*1000)*Table5[[#This Row],[Acceleration delT 1 second ]]</f>
        <v>18476.733312237371</v>
      </c>
      <c r="AF743" s="20">
        <f>Table5[[#This Row],[Etotal]]/3600</f>
        <v>5.1324259200659368</v>
      </c>
      <c r="AG743" s="21">
        <f>Table5[[#This Row],[Average energy consumption]]/96</f>
        <v>5.3462770000686839E-2</v>
      </c>
      <c r="AH743" s="20"/>
      <c r="AI743" s="20"/>
    </row>
    <row r="744" spans="2:35">
      <c r="B744" s="15">
        <v>741</v>
      </c>
      <c r="C744" s="8">
        <v>61.2</v>
      </c>
      <c r="D744" s="9">
        <v>-0.11</v>
      </c>
      <c r="E744">
        <v>1500</v>
      </c>
      <c r="F744">
        <v>80</v>
      </c>
      <c r="G744">
        <f t="shared" si="77"/>
        <v>1580</v>
      </c>
      <c r="H744">
        <v>9.81</v>
      </c>
      <c r="I744" s="10">
        <v>0</v>
      </c>
      <c r="J744" s="10">
        <v>0</v>
      </c>
      <c r="K744">
        <f t="shared" si="78"/>
        <v>-173.8</v>
      </c>
      <c r="L744">
        <v>1.4999999999999999E-2</v>
      </c>
      <c r="M744">
        <f t="shared" si="79"/>
        <v>365.20543359083308</v>
      </c>
      <c r="N744">
        <v>1.204</v>
      </c>
      <c r="O744">
        <v>1.52</v>
      </c>
      <c r="P744">
        <v>2.52</v>
      </c>
      <c r="Q744">
        <f t="shared" si="80"/>
        <v>17</v>
      </c>
      <c r="R744">
        <f t="shared" si="81"/>
        <v>666.40533120000009</v>
      </c>
      <c r="S744">
        <f t="shared" si="82"/>
        <v>857.81076479083322</v>
      </c>
      <c r="T744" s="11">
        <f t="shared" si="83"/>
        <v>14.582783001444165</v>
      </c>
      <c r="U744">
        <v>0.26834999999999998</v>
      </c>
      <c r="V744">
        <f>Table5[[#This Row],[Total force ]]*Table5[[#This Row],[Tyre radius]]</f>
        <v>230.19351873162009</v>
      </c>
      <c r="W744">
        <v>8</v>
      </c>
      <c r="X744">
        <v>0.92</v>
      </c>
      <c r="Y744">
        <f>Table5[[#This Row],[Wheel torque]]/Table5[[#This Row],[Final drive ratio ]]/Table5[[#This Row],[Overall efficiency of enery conversion ]]</f>
        <v>31.276293305926639</v>
      </c>
      <c r="Z744">
        <f>(Table5[[#This Row],[Vehicle speed in m/s]]*60)/(2*3.14*Table5[[#This Row],[Tyre radius]])</f>
        <v>605.25575616025753</v>
      </c>
      <c r="AA744">
        <f>Table5[[#This Row],[Wheel speed]]*Table5[[#This Row],[Final drive ratio ]]</f>
        <v>4842.0460492820603</v>
      </c>
      <c r="AB744" s="11">
        <f>(2*3.14*Table5[[#This Row],[Motor speed]]*Table5[[#This Row],[Motor torque]])/(60*1000)/Table5[[#This Row],[Overall efficiency of enery conversion ]]</f>
        <v>17.229185965789419</v>
      </c>
      <c r="AC744">
        <v>430</v>
      </c>
      <c r="AD744" s="20">
        <f>Table5[[#This Row],[Total elapsed time]]-B743</f>
        <v>1</v>
      </c>
      <c r="AE744" s="20">
        <f>(Table5[[#This Row],[Motor power]]*1000)*Table5[[#This Row],[Acceleration delT 1 second ]]</f>
        <v>17229.18596578942</v>
      </c>
      <c r="AF744" s="20">
        <f>Table5[[#This Row],[Etotal]]/3600</f>
        <v>4.7858849904970615</v>
      </c>
      <c r="AG744" s="21">
        <f>Table5[[#This Row],[Average energy consumption]]/96</f>
        <v>4.9852968651011055E-2</v>
      </c>
      <c r="AH744" s="20"/>
      <c r="AI744" s="20"/>
    </row>
    <row r="745" spans="2:35">
      <c r="B745" s="15">
        <v>742</v>
      </c>
      <c r="C745" s="8">
        <v>60.8</v>
      </c>
      <c r="D745" s="9">
        <v>-0.11</v>
      </c>
      <c r="E745">
        <v>1500</v>
      </c>
      <c r="F745">
        <v>80</v>
      </c>
      <c r="G745">
        <f t="shared" si="77"/>
        <v>1580</v>
      </c>
      <c r="H745">
        <v>9.81</v>
      </c>
      <c r="I745" s="10">
        <v>0</v>
      </c>
      <c r="J745" s="10">
        <v>0</v>
      </c>
      <c r="K745">
        <f t="shared" si="78"/>
        <v>-173.8</v>
      </c>
      <c r="L745">
        <v>1.4999999999999999E-2</v>
      </c>
      <c r="M745">
        <f t="shared" si="79"/>
        <v>365.20543359083308</v>
      </c>
      <c r="N745">
        <v>1.204</v>
      </c>
      <c r="O745">
        <v>1.52</v>
      </c>
      <c r="P745">
        <v>2.52</v>
      </c>
      <c r="Q745">
        <f t="shared" si="80"/>
        <v>16.888888888888889</v>
      </c>
      <c r="R745">
        <f t="shared" si="81"/>
        <v>657.72261831111121</v>
      </c>
      <c r="S745">
        <f t="shared" si="82"/>
        <v>849.12805190194422</v>
      </c>
      <c r="T745" s="11">
        <f t="shared" si="83"/>
        <v>14.340829321010613</v>
      </c>
      <c r="U745">
        <v>0.26834999999999998</v>
      </c>
      <c r="V745">
        <f>Table5[[#This Row],[Total force ]]*Table5[[#This Row],[Tyre radius]]</f>
        <v>227.8635127278867</v>
      </c>
      <c r="W745">
        <v>8</v>
      </c>
      <c r="X745">
        <v>0.92</v>
      </c>
      <c r="Y745">
        <f>Table5[[#This Row],[Wheel torque]]/Table5[[#This Row],[Final drive ratio ]]/Table5[[#This Row],[Overall efficiency of enery conversion ]]</f>
        <v>30.959716403245473</v>
      </c>
      <c r="Z745">
        <f>(Table5[[#This Row],[Vehicle speed in m/s]]*60)/(2*3.14*Table5[[#This Row],[Tyre radius]])</f>
        <v>601.29983618535391</v>
      </c>
      <c r="AA745">
        <f>Table5[[#This Row],[Wheel speed]]*Table5[[#This Row],[Final drive ratio ]]</f>
        <v>4810.3986894828313</v>
      </c>
      <c r="AB745" s="11">
        <f>(2*3.14*Table5[[#This Row],[Motor speed]]*Table5[[#This Row],[Motor torque]])/(60*1000)/Table5[[#This Row],[Overall efficiency of enery conversion ]]</f>
        <v>16.94332386697851</v>
      </c>
      <c r="AC745">
        <v>430</v>
      </c>
      <c r="AD745" s="20">
        <f>Table5[[#This Row],[Total elapsed time]]-B744</f>
        <v>1</v>
      </c>
      <c r="AE745" s="20">
        <f>(Table5[[#This Row],[Motor power]]*1000)*Table5[[#This Row],[Acceleration delT 1 second ]]</f>
        <v>16943.32386697851</v>
      </c>
      <c r="AF745" s="20">
        <f>Table5[[#This Row],[Etotal]]/3600</f>
        <v>4.706478851938475</v>
      </c>
      <c r="AG745" s="21">
        <f>Table5[[#This Row],[Average energy consumption]]/96</f>
        <v>4.9025821374359117E-2</v>
      </c>
      <c r="AH745" s="20"/>
      <c r="AI745" s="20"/>
    </row>
    <row r="746" spans="2:35">
      <c r="B746" s="15">
        <v>743</v>
      </c>
      <c r="C746" s="8">
        <v>60.4</v>
      </c>
      <c r="D746" s="9">
        <v>-0.14000000000000001</v>
      </c>
      <c r="E746">
        <v>1500</v>
      </c>
      <c r="F746">
        <v>80</v>
      </c>
      <c r="G746">
        <f t="shared" si="77"/>
        <v>1580</v>
      </c>
      <c r="H746">
        <v>9.81</v>
      </c>
      <c r="I746" s="10">
        <v>0</v>
      </c>
      <c r="J746" s="10">
        <v>0</v>
      </c>
      <c r="K746">
        <f t="shared" si="78"/>
        <v>-221.20000000000002</v>
      </c>
      <c r="L746">
        <v>1.4999999999999999E-2</v>
      </c>
      <c r="M746">
        <f t="shared" si="79"/>
        <v>365.20543359083308</v>
      </c>
      <c r="N746">
        <v>1.204</v>
      </c>
      <c r="O746">
        <v>1.52</v>
      </c>
      <c r="P746">
        <v>2.52</v>
      </c>
      <c r="Q746">
        <f t="shared" si="80"/>
        <v>16.777777777777779</v>
      </c>
      <c r="R746">
        <f t="shared" si="81"/>
        <v>649.09684124444448</v>
      </c>
      <c r="S746">
        <f t="shared" si="82"/>
        <v>793.10227483527751</v>
      </c>
      <c r="T746" s="11">
        <f t="shared" si="83"/>
        <v>13.306493722236324</v>
      </c>
      <c r="U746">
        <v>0.26834999999999998</v>
      </c>
      <c r="V746">
        <f>Table5[[#This Row],[Total force ]]*Table5[[#This Row],[Tyre radius]]</f>
        <v>212.82899545204671</v>
      </c>
      <c r="W746">
        <v>8</v>
      </c>
      <c r="X746">
        <v>0.92</v>
      </c>
      <c r="Y746">
        <f>Table5[[#This Row],[Wheel torque]]/Table5[[#This Row],[Final drive ratio ]]/Table5[[#This Row],[Overall efficiency of enery conversion ]]</f>
        <v>28.916983077723735</v>
      </c>
      <c r="Z746">
        <f>(Table5[[#This Row],[Vehicle speed in m/s]]*60)/(2*3.14*Table5[[#This Row],[Tyre radius]])</f>
        <v>597.34391621045029</v>
      </c>
      <c r="AA746">
        <f>Table5[[#This Row],[Wheel speed]]*Table5[[#This Row],[Final drive ratio ]]</f>
        <v>4778.7513296836023</v>
      </c>
      <c r="AB746" s="11">
        <f>(2*3.14*Table5[[#This Row],[Motor speed]]*Table5[[#This Row],[Motor torque]])/(60*1000)/Table5[[#This Row],[Overall efficiency of enery conversion ]]</f>
        <v>15.721282753114746</v>
      </c>
      <c r="AC746">
        <v>430</v>
      </c>
      <c r="AD746" s="20">
        <f>Table5[[#This Row],[Total elapsed time]]-B745</f>
        <v>1</v>
      </c>
      <c r="AE746" s="20">
        <f>(Table5[[#This Row],[Motor power]]*1000)*Table5[[#This Row],[Acceleration delT 1 second ]]</f>
        <v>15721.282753114747</v>
      </c>
      <c r="AF746" s="20">
        <f>Table5[[#This Row],[Etotal]]/3600</f>
        <v>4.3670229869763189</v>
      </c>
      <c r="AG746" s="21">
        <f>Table5[[#This Row],[Average energy consumption]]/96</f>
        <v>4.5489822781003324E-2</v>
      </c>
      <c r="AH746" s="20"/>
      <c r="AI746" s="20"/>
    </row>
    <row r="747" spans="2:35">
      <c r="B747" s="15">
        <v>744</v>
      </c>
      <c r="C747" s="8">
        <v>59.8</v>
      </c>
      <c r="D747" s="9">
        <v>-0.14000000000000001</v>
      </c>
      <c r="E747">
        <v>1500</v>
      </c>
      <c r="F747">
        <v>80</v>
      </c>
      <c r="G747">
        <f t="shared" si="77"/>
        <v>1580</v>
      </c>
      <c r="H747">
        <v>9.81</v>
      </c>
      <c r="I747" s="10">
        <v>0</v>
      </c>
      <c r="J747" s="10">
        <v>0</v>
      </c>
      <c r="K747">
        <f t="shared" si="78"/>
        <v>-221.20000000000002</v>
      </c>
      <c r="L747">
        <v>1.4999999999999999E-2</v>
      </c>
      <c r="M747">
        <f t="shared" si="79"/>
        <v>365.20543359083308</v>
      </c>
      <c r="N747">
        <v>1.204</v>
      </c>
      <c r="O747">
        <v>1.52</v>
      </c>
      <c r="P747">
        <v>2.52</v>
      </c>
      <c r="Q747">
        <f t="shared" si="80"/>
        <v>16.611111111111111</v>
      </c>
      <c r="R747">
        <f t="shared" si="81"/>
        <v>636.26493031111113</v>
      </c>
      <c r="S747">
        <f t="shared" si="82"/>
        <v>780.27036390194417</v>
      </c>
      <c r="T747" s="11">
        <f t="shared" si="83"/>
        <v>12.961157711482294</v>
      </c>
      <c r="U747">
        <v>0.26834999999999998</v>
      </c>
      <c r="V747">
        <f>Table5[[#This Row],[Total force ]]*Table5[[#This Row],[Tyre radius]]</f>
        <v>209.38555215308671</v>
      </c>
      <c r="W747">
        <v>8</v>
      </c>
      <c r="X747">
        <v>0.92</v>
      </c>
      <c r="Y747">
        <f>Table5[[#This Row],[Wheel torque]]/Table5[[#This Row],[Final drive ratio ]]/Table5[[#This Row],[Overall efficiency of enery conversion ]]</f>
        <v>28.4491239338433</v>
      </c>
      <c r="Z747">
        <f>(Table5[[#This Row],[Vehicle speed in m/s]]*60)/(2*3.14*Table5[[#This Row],[Tyre radius]])</f>
        <v>591.41003624809468</v>
      </c>
      <c r="AA747">
        <f>Table5[[#This Row],[Wheel speed]]*Table5[[#This Row],[Final drive ratio ]]</f>
        <v>4731.2802899847575</v>
      </c>
      <c r="AB747" s="11">
        <f>(2*3.14*Table5[[#This Row],[Motor speed]]*Table5[[#This Row],[Motor torque]])/(60*1000)/Table5[[#This Row],[Overall efficiency of enery conversion ]]</f>
        <v>15.313277069331633</v>
      </c>
      <c r="AC747">
        <v>430</v>
      </c>
      <c r="AD747" s="20">
        <f>Table5[[#This Row],[Total elapsed time]]-B746</f>
        <v>1</v>
      </c>
      <c r="AE747" s="20">
        <f>(Table5[[#This Row],[Motor power]]*1000)*Table5[[#This Row],[Acceleration delT 1 second ]]</f>
        <v>15313.277069331632</v>
      </c>
      <c r="AF747" s="20">
        <f>Table5[[#This Row],[Etotal]]/3600</f>
        <v>4.2536880748143426</v>
      </c>
      <c r="AG747" s="21">
        <f>Table5[[#This Row],[Average energy consumption]]/96</f>
        <v>4.4309250779316071E-2</v>
      </c>
      <c r="AH747" s="20"/>
      <c r="AI747" s="20"/>
    </row>
    <row r="748" spans="2:35">
      <c r="B748" s="15">
        <v>745</v>
      </c>
      <c r="C748" s="8">
        <v>59.4</v>
      </c>
      <c r="D748" s="9">
        <v>-0.12</v>
      </c>
      <c r="E748">
        <v>1500</v>
      </c>
      <c r="F748">
        <v>80</v>
      </c>
      <c r="G748">
        <f t="shared" si="77"/>
        <v>1580</v>
      </c>
      <c r="H748">
        <v>9.81</v>
      </c>
      <c r="I748" s="10">
        <v>0</v>
      </c>
      <c r="J748" s="10">
        <v>0</v>
      </c>
      <c r="K748">
        <f t="shared" si="78"/>
        <v>-189.6</v>
      </c>
      <c r="L748">
        <v>1.4999999999999999E-2</v>
      </c>
      <c r="M748">
        <f t="shared" si="79"/>
        <v>365.20543359083308</v>
      </c>
      <c r="N748">
        <v>1.204</v>
      </c>
      <c r="O748">
        <v>1.52</v>
      </c>
      <c r="P748">
        <v>2.52</v>
      </c>
      <c r="Q748">
        <f t="shared" si="80"/>
        <v>16.5</v>
      </c>
      <c r="R748">
        <f t="shared" si="81"/>
        <v>627.78149280000002</v>
      </c>
      <c r="S748">
        <f t="shared" si="82"/>
        <v>803.38692639083308</v>
      </c>
      <c r="T748" s="11">
        <f t="shared" si="83"/>
        <v>13.255884285448747</v>
      </c>
      <c r="U748">
        <v>0.26834999999999998</v>
      </c>
      <c r="V748">
        <f>Table5[[#This Row],[Total force ]]*Table5[[#This Row],[Tyre radius]]</f>
        <v>215.58888169698005</v>
      </c>
      <c r="W748">
        <v>8</v>
      </c>
      <c r="X748">
        <v>0.92</v>
      </c>
      <c r="Y748">
        <f>Table5[[#This Row],[Wheel torque]]/Table5[[#This Row],[Final drive ratio ]]/Table5[[#This Row],[Overall efficiency of enery conversion ]]</f>
        <v>29.291967621872288</v>
      </c>
      <c r="Z748">
        <f>(Table5[[#This Row],[Vehicle speed in m/s]]*60)/(2*3.14*Table5[[#This Row],[Tyre radius]])</f>
        <v>587.45411627319106</v>
      </c>
      <c r="AA748">
        <f>Table5[[#This Row],[Wheel speed]]*Table5[[#This Row],[Final drive ratio ]]</f>
        <v>4699.6329301855285</v>
      </c>
      <c r="AB748" s="11">
        <f>(2*3.14*Table5[[#This Row],[Motor speed]]*Table5[[#This Row],[Motor torque]])/(60*1000)/Table5[[#This Row],[Overall efficiency of enery conversion ]]</f>
        <v>15.661488995095398</v>
      </c>
      <c r="AC748">
        <v>430</v>
      </c>
      <c r="AD748" s="20">
        <f>Table5[[#This Row],[Total elapsed time]]-B747</f>
        <v>1</v>
      </c>
      <c r="AE748" s="20">
        <f>(Table5[[#This Row],[Motor power]]*1000)*Table5[[#This Row],[Acceleration delT 1 second ]]</f>
        <v>15661.488995095398</v>
      </c>
      <c r="AF748" s="20">
        <f>Table5[[#This Row],[Etotal]]/3600</f>
        <v>4.3504136097487214</v>
      </c>
      <c r="AG748" s="21">
        <f>Table5[[#This Row],[Average energy consumption]]/96</f>
        <v>4.5316808434882512E-2</v>
      </c>
      <c r="AH748" s="20"/>
      <c r="AI748" s="20"/>
    </row>
    <row r="749" spans="2:35">
      <c r="B749" s="15">
        <v>746</v>
      </c>
      <c r="C749" s="8">
        <v>58.9</v>
      </c>
      <c r="D749" s="9">
        <v>-0.12</v>
      </c>
      <c r="E749">
        <v>1500</v>
      </c>
      <c r="F749">
        <v>80</v>
      </c>
      <c r="G749">
        <f t="shared" si="77"/>
        <v>1580</v>
      </c>
      <c r="H749">
        <v>9.81</v>
      </c>
      <c r="I749" s="10">
        <v>0</v>
      </c>
      <c r="J749" s="10">
        <v>0</v>
      </c>
      <c r="K749">
        <f t="shared" si="78"/>
        <v>-189.6</v>
      </c>
      <c r="L749">
        <v>1.4999999999999999E-2</v>
      </c>
      <c r="M749">
        <f t="shared" si="79"/>
        <v>365.20543359083308</v>
      </c>
      <c r="N749">
        <v>1.204</v>
      </c>
      <c r="O749">
        <v>1.52</v>
      </c>
      <c r="P749">
        <v>2.52</v>
      </c>
      <c r="Q749">
        <f t="shared" si="80"/>
        <v>16.361111111111111</v>
      </c>
      <c r="R749">
        <f t="shared" si="81"/>
        <v>617.25726191111107</v>
      </c>
      <c r="S749">
        <f t="shared" si="82"/>
        <v>792.86269550194413</v>
      </c>
      <c r="T749" s="11">
        <f t="shared" si="83"/>
        <v>12.972114656962363</v>
      </c>
      <c r="U749">
        <v>0.26834999999999998</v>
      </c>
      <c r="V749">
        <f>Table5[[#This Row],[Total force ]]*Table5[[#This Row],[Tyre radius]]</f>
        <v>212.76470433794668</v>
      </c>
      <c r="W749">
        <v>8</v>
      </c>
      <c r="X749">
        <v>0.92</v>
      </c>
      <c r="Y749">
        <f>Table5[[#This Row],[Wheel torque]]/Table5[[#This Row],[Final drive ratio ]]/Table5[[#This Row],[Overall efficiency of enery conversion ]]</f>
        <v>28.908247872003624</v>
      </c>
      <c r="Z749">
        <f>(Table5[[#This Row],[Vehicle speed in m/s]]*60)/(2*3.14*Table5[[#This Row],[Tyre radius]])</f>
        <v>582.50921630456151</v>
      </c>
      <c r="AA749">
        <f>Table5[[#This Row],[Wheel speed]]*Table5[[#This Row],[Final drive ratio ]]</f>
        <v>4660.073730436492</v>
      </c>
      <c r="AB749" s="11">
        <f>(2*3.14*Table5[[#This Row],[Motor speed]]*Table5[[#This Row],[Motor torque]])/(60*1000)/Table5[[#This Row],[Overall efficiency of enery conversion ]]</f>
        <v>15.326222420796741</v>
      </c>
      <c r="AC749">
        <v>430</v>
      </c>
      <c r="AD749" s="20">
        <f>Table5[[#This Row],[Total elapsed time]]-B748</f>
        <v>1</v>
      </c>
      <c r="AE749" s="20">
        <f>(Table5[[#This Row],[Motor power]]*1000)*Table5[[#This Row],[Acceleration delT 1 second ]]</f>
        <v>15326.222420796741</v>
      </c>
      <c r="AF749" s="20">
        <f>Table5[[#This Row],[Etotal]]/3600</f>
        <v>4.2572840057768726</v>
      </c>
      <c r="AG749" s="21">
        <f>Table5[[#This Row],[Average energy consumption]]/96</f>
        <v>4.4346708393509092E-2</v>
      </c>
      <c r="AH749" s="20"/>
      <c r="AI749" s="20"/>
    </row>
    <row r="750" spans="2:35">
      <c r="B750" s="15">
        <v>747</v>
      </c>
      <c r="C750" s="8">
        <v>58.5</v>
      </c>
      <c r="D750" s="9">
        <v>-0.11</v>
      </c>
      <c r="E750">
        <v>1500</v>
      </c>
      <c r="F750">
        <v>80</v>
      </c>
      <c r="G750">
        <f t="shared" si="77"/>
        <v>1580</v>
      </c>
      <c r="H750">
        <v>9.81</v>
      </c>
      <c r="I750" s="10">
        <v>0</v>
      </c>
      <c r="J750" s="10">
        <v>0</v>
      </c>
      <c r="K750">
        <f t="shared" si="78"/>
        <v>-173.8</v>
      </c>
      <c r="L750">
        <v>1.4999999999999999E-2</v>
      </c>
      <c r="M750">
        <f t="shared" si="79"/>
        <v>365.20543359083308</v>
      </c>
      <c r="N750">
        <v>1.204</v>
      </c>
      <c r="O750">
        <v>1.52</v>
      </c>
      <c r="P750">
        <v>2.52</v>
      </c>
      <c r="Q750">
        <f t="shared" si="80"/>
        <v>16.25</v>
      </c>
      <c r="R750">
        <f t="shared" si="81"/>
        <v>608.90192999999999</v>
      </c>
      <c r="S750">
        <f t="shared" si="82"/>
        <v>800.30736359083312</v>
      </c>
      <c r="T750" s="11">
        <f t="shared" si="83"/>
        <v>13.004994658351039</v>
      </c>
      <c r="U750">
        <v>0.26834999999999998</v>
      </c>
      <c r="V750">
        <f>Table5[[#This Row],[Total force ]]*Table5[[#This Row],[Tyre radius]]</f>
        <v>214.76248101960005</v>
      </c>
      <c r="W750">
        <v>8</v>
      </c>
      <c r="X750">
        <v>0.92</v>
      </c>
      <c r="Y750">
        <f>Table5[[#This Row],[Wheel torque]]/Table5[[#This Row],[Final drive ratio ]]/Table5[[#This Row],[Overall efficiency of enery conversion ]]</f>
        <v>29.179684921141309</v>
      </c>
      <c r="Z750">
        <f>(Table5[[#This Row],[Vehicle speed in m/s]]*60)/(2*3.14*Table5[[#This Row],[Tyre radius]])</f>
        <v>578.55329632965788</v>
      </c>
      <c r="AA750">
        <f>Table5[[#This Row],[Wheel speed]]*Table5[[#This Row],[Final drive ratio ]]</f>
        <v>4628.4263706372631</v>
      </c>
      <c r="AB750" s="11">
        <f>(2*3.14*Table5[[#This Row],[Motor speed]]*Table5[[#This Row],[Motor torque]])/(60*1000)/Table5[[#This Row],[Overall efficiency of enery conversion ]]</f>
        <v>15.365069303344796</v>
      </c>
      <c r="AC750">
        <v>430</v>
      </c>
      <c r="AD750" s="20">
        <f>Table5[[#This Row],[Total elapsed time]]-B749</f>
        <v>1</v>
      </c>
      <c r="AE750" s="20">
        <f>(Table5[[#This Row],[Motor power]]*1000)*Table5[[#This Row],[Acceleration delT 1 second ]]</f>
        <v>15365.069303344797</v>
      </c>
      <c r="AF750" s="20">
        <f>Table5[[#This Row],[Etotal]]/3600</f>
        <v>4.2680748064846661</v>
      </c>
      <c r="AG750" s="21">
        <f>Table5[[#This Row],[Average energy consumption]]/96</f>
        <v>4.4459112567548607E-2</v>
      </c>
      <c r="AH750" s="20"/>
      <c r="AI750" s="20"/>
    </row>
    <row r="751" spans="2:35">
      <c r="B751" s="15">
        <v>748</v>
      </c>
      <c r="C751" s="8">
        <v>58.1</v>
      </c>
      <c r="D751" s="9">
        <v>-0.08</v>
      </c>
      <c r="E751">
        <v>1500</v>
      </c>
      <c r="F751">
        <v>80</v>
      </c>
      <c r="G751">
        <f t="shared" si="77"/>
        <v>1580</v>
      </c>
      <c r="H751">
        <v>9.81</v>
      </c>
      <c r="I751" s="10">
        <v>0</v>
      </c>
      <c r="J751" s="10">
        <v>0</v>
      </c>
      <c r="K751">
        <f t="shared" si="78"/>
        <v>-126.4</v>
      </c>
      <c r="L751">
        <v>1.4999999999999999E-2</v>
      </c>
      <c r="M751">
        <f t="shared" si="79"/>
        <v>365.20543359083308</v>
      </c>
      <c r="N751">
        <v>1.204</v>
      </c>
      <c r="O751">
        <v>1.52</v>
      </c>
      <c r="P751">
        <v>2.52</v>
      </c>
      <c r="Q751">
        <f t="shared" si="80"/>
        <v>16.138888888888889</v>
      </c>
      <c r="R751">
        <f t="shared" si="81"/>
        <v>600.60353391111107</v>
      </c>
      <c r="S751">
        <f t="shared" si="82"/>
        <v>839.40896750194418</v>
      </c>
      <c r="T751" s="11">
        <f t="shared" si="83"/>
        <v>13.547128058850822</v>
      </c>
      <c r="U751">
        <v>0.26834999999999998</v>
      </c>
      <c r="V751">
        <f>Table5[[#This Row],[Total force ]]*Table5[[#This Row],[Tyre radius]]</f>
        <v>225.25539642914671</v>
      </c>
      <c r="W751">
        <v>8</v>
      </c>
      <c r="X751">
        <v>0.92</v>
      </c>
      <c r="Y751">
        <f>Table5[[#This Row],[Wheel torque]]/Table5[[#This Row],[Final drive ratio ]]/Table5[[#This Row],[Overall efficiency of enery conversion ]]</f>
        <v>30.605352775699281</v>
      </c>
      <c r="Z751">
        <f>(Table5[[#This Row],[Vehicle speed in m/s]]*60)/(2*3.14*Table5[[#This Row],[Tyre radius]])</f>
        <v>574.59737635475426</v>
      </c>
      <c r="AA751">
        <f>Table5[[#This Row],[Wheel speed]]*Table5[[#This Row],[Final drive ratio ]]</f>
        <v>4596.7790108380341</v>
      </c>
      <c r="AB751" s="11">
        <f>(2*3.14*Table5[[#This Row],[Motor speed]]*Table5[[#This Row],[Motor torque]])/(60*1000)/Table5[[#This Row],[Overall efficiency of enery conversion ]]</f>
        <v>16.005586080872899</v>
      </c>
      <c r="AC751">
        <v>430</v>
      </c>
      <c r="AD751" s="20">
        <f>Table5[[#This Row],[Total elapsed time]]-B750</f>
        <v>1</v>
      </c>
      <c r="AE751" s="20">
        <f>(Table5[[#This Row],[Motor power]]*1000)*Table5[[#This Row],[Acceleration delT 1 second ]]</f>
        <v>16005.586080872899</v>
      </c>
      <c r="AF751" s="20">
        <f>Table5[[#This Row],[Etotal]]/3600</f>
        <v>4.4459961335758056</v>
      </c>
      <c r="AG751" s="21">
        <f>Table5[[#This Row],[Average energy consumption]]/96</f>
        <v>4.6312459724747977E-2</v>
      </c>
      <c r="AH751" s="20"/>
      <c r="AI751" s="20"/>
    </row>
    <row r="752" spans="2:35">
      <c r="B752" s="15">
        <v>749</v>
      </c>
      <c r="C752" s="8">
        <v>57.9</v>
      </c>
      <c r="D752" s="9">
        <v>-0.06</v>
      </c>
      <c r="E752">
        <v>1500</v>
      </c>
      <c r="F752">
        <v>80</v>
      </c>
      <c r="G752">
        <f t="shared" si="77"/>
        <v>1580</v>
      </c>
      <c r="H752">
        <v>9.81</v>
      </c>
      <c r="I752" s="10">
        <v>0</v>
      </c>
      <c r="J752" s="10">
        <v>0</v>
      </c>
      <c r="K752">
        <f t="shared" si="78"/>
        <v>-94.8</v>
      </c>
      <c r="L752">
        <v>1.4999999999999999E-2</v>
      </c>
      <c r="M752">
        <f t="shared" si="79"/>
        <v>365.20543359083308</v>
      </c>
      <c r="N752">
        <v>1.204</v>
      </c>
      <c r="O752">
        <v>1.52</v>
      </c>
      <c r="P752">
        <v>2.52</v>
      </c>
      <c r="Q752">
        <f t="shared" si="80"/>
        <v>16.083333333333332</v>
      </c>
      <c r="R752">
        <f t="shared" si="81"/>
        <v>596.47568679999983</v>
      </c>
      <c r="S752">
        <f t="shared" si="82"/>
        <v>866.88112039083296</v>
      </c>
      <c r="T752" s="11">
        <f t="shared" si="83"/>
        <v>13.942338019619228</v>
      </c>
      <c r="U752">
        <v>0.26834999999999998</v>
      </c>
      <c r="V752">
        <f>Table5[[#This Row],[Total force ]]*Table5[[#This Row],[Tyre radius]]</f>
        <v>232.62754865688001</v>
      </c>
      <c r="W752">
        <v>8</v>
      </c>
      <c r="X752">
        <v>0.92</v>
      </c>
      <c r="Y752">
        <f>Table5[[#This Row],[Wheel torque]]/Table5[[#This Row],[Final drive ratio ]]/Table5[[#This Row],[Overall efficiency of enery conversion ]]</f>
        <v>31.607003893597827</v>
      </c>
      <c r="Z752">
        <f>(Table5[[#This Row],[Vehicle speed in m/s]]*60)/(2*3.14*Table5[[#This Row],[Tyre radius]])</f>
        <v>572.61941636730239</v>
      </c>
      <c r="AA752">
        <f>Table5[[#This Row],[Wheel speed]]*Table5[[#This Row],[Final drive ratio ]]</f>
        <v>4580.9553309384191</v>
      </c>
      <c r="AB752" s="11">
        <f>(2*3.14*Table5[[#This Row],[Motor speed]]*Table5[[#This Row],[Motor torque]])/(60*1000)/Table5[[#This Row],[Overall efficiency of enery conversion ]]</f>
        <v>16.472516563822339</v>
      </c>
      <c r="AC752">
        <v>430</v>
      </c>
      <c r="AD752" s="20">
        <f>Table5[[#This Row],[Total elapsed time]]-B751</f>
        <v>1</v>
      </c>
      <c r="AE752" s="20">
        <f>(Table5[[#This Row],[Motor power]]*1000)*Table5[[#This Row],[Acceleration delT 1 second ]]</f>
        <v>16472.516563822337</v>
      </c>
      <c r="AF752" s="20">
        <f>Table5[[#This Row],[Etotal]]/3600</f>
        <v>4.5756990455062043</v>
      </c>
      <c r="AG752" s="21">
        <f>Table5[[#This Row],[Average energy consumption]]/96</f>
        <v>4.7663531724022962E-2</v>
      </c>
      <c r="AH752" s="20"/>
      <c r="AI752" s="20"/>
    </row>
    <row r="753" spans="2:35">
      <c r="B753" s="15">
        <v>750</v>
      </c>
      <c r="C753" s="8">
        <v>57.7</v>
      </c>
      <c r="D753" s="9">
        <v>-0.06</v>
      </c>
      <c r="E753">
        <v>1500</v>
      </c>
      <c r="F753">
        <v>80</v>
      </c>
      <c r="G753">
        <f t="shared" si="77"/>
        <v>1580</v>
      </c>
      <c r="H753">
        <v>9.81</v>
      </c>
      <c r="I753" s="10">
        <v>0</v>
      </c>
      <c r="J753" s="10">
        <v>0</v>
      </c>
      <c r="K753">
        <f t="shared" si="78"/>
        <v>-94.8</v>
      </c>
      <c r="L753">
        <v>1.4999999999999999E-2</v>
      </c>
      <c r="M753">
        <f t="shared" si="79"/>
        <v>365.20543359083308</v>
      </c>
      <c r="N753">
        <v>1.204</v>
      </c>
      <c r="O753">
        <v>1.52</v>
      </c>
      <c r="P753">
        <v>2.52</v>
      </c>
      <c r="Q753">
        <f t="shared" si="80"/>
        <v>16.027777777777779</v>
      </c>
      <c r="R753">
        <f t="shared" si="81"/>
        <v>592.36207364444442</v>
      </c>
      <c r="S753">
        <f t="shared" si="82"/>
        <v>862.76750723527755</v>
      </c>
      <c r="T753" s="11">
        <f t="shared" si="83"/>
        <v>13.828245879854311</v>
      </c>
      <c r="U753">
        <v>0.26834999999999998</v>
      </c>
      <c r="V753">
        <f>Table5[[#This Row],[Total force ]]*Table5[[#This Row],[Tyre radius]]</f>
        <v>231.5236605665867</v>
      </c>
      <c r="W753">
        <v>8</v>
      </c>
      <c r="X753">
        <v>0.92</v>
      </c>
      <c r="Y753">
        <f>Table5[[#This Row],[Wheel torque]]/Table5[[#This Row],[Final drive ratio ]]/Table5[[#This Row],[Overall efficiency of enery conversion ]]</f>
        <v>31.457019098721016</v>
      </c>
      <c r="Z753">
        <f>(Table5[[#This Row],[Vehicle speed in m/s]]*60)/(2*3.14*Table5[[#This Row],[Tyre radius]])</f>
        <v>570.64145637985064</v>
      </c>
      <c r="AA753">
        <f>Table5[[#This Row],[Wheel speed]]*Table5[[#This Row],[Final drive ratio ]]</f>
        <v>4565.1316510388051</v>
      </c>
      <c r="AB753" s="11">
        <f>(2*3.14*Table5[[#This Row],[Motor speed]]*Table5[[#This Row],[Motor torque]])/(60*1000)/Table5[[#This Row],[Overall efficiency of enery conversion ]]</f>
        <v>16.337719612304237</v>
      </c>
      <c r="AC753">
        <v>430</v>
      </c>
      <c r="AD753" s="20">
        <f>Table5[[#This Row],[Total elapsed time]]-B752</f>
        <v>1</v>
      </c>
      <c r="AE753" s="20">
        <f>(Table5[[#This Row],[Motor power]]*1000)*Table5[[#This Row],[Acceleration delT 1 second ]]</f>
        <v>16337.719612304238</v>
      </c>
      <c r="AF753" s="20">
        <f>Table5[[#This Row],[Etotal]]/3600</f>
        <v>4.5382554478622881</v>
      </c>
      <c r="AG753" s="21">
        <f>Table5[[#This Row],[Average energy consumption]]/96</f>
        <v>4.7273494248565501E-2</v>
      </c>
      <c r="AH753" s="20"/>
      <c r="AI753" s="20"/>
    </row>
    <row r="754" spans="2:35">
      <c r="B754" s="15">
        <v>751</v>
      </c>
      <c r="C754" s="8">
        <v>57.5</v>
      </c>
      <c r="D754" s="9">
        <v>-0.06</v>
      </c>
      <c r="E754">
        <v>1500</v>
      </c>
      <c r="F754">
        <v>80</v>
      </c>
      <c r="G754">
        <f t="shared" si="77"/>
        <v>1580</v>
      </c>
      <c r="H754">
        <v>9.81</v>
      </c>
      <c r="I754" s="10">
        <v>0</v>
      </c>
      <c r="J754" s="10">
        <v>0</v>
      </c>
      <c r="K754">
        <f t="shared" si="78"/>
        <v>-94.8</v>
      </c>
      <c r="L754">
        <v>1.4999999999999999E-2</v>
      </c>
      <c r="M754">
        <f t="shared" si="79"/>
        <v>365.20543359083308</v>
      </c>
      <c r="N754">
        <v>1.204</v>
      </c>
      <c r="O754">
        <v>1.52</v>
      </c>
      <c r="P754">
        <v>2.52</v>
      </c>
      <c r="Q754">
        <f t="shared" si="80"/>
        <v>15.972222222222223</v>
      </c>
      <c r="R754">
        <f t="shared" si="81"/>
        <v>588.26269444444449</v>
      </c>
      <c r="S754">
        <f t="shared" si="82"/>
        <v>858.66812803527762</v>
      </c>
      <c r="T754" s="11">
        <f t="shared" si="83"/>
        <v>13.714838156119018</v>
      </c>
      <c r="U754">
        <v>0.26834999999999998</v>
      </c>
      <c r="V754">
        <f>Table5[[#This Row],[Total force ]]*Table5[[#This Row],[Tyre radius]]</f>
        <v>230.42359215826673</v>
      </c>
      <c r="W754">
        <v>8</v>
      </c>
      <c r="X754">
        <v>0.92</v>
      </c>
      <c r="Y754">
        <f>Table5[[#This Row],[Wheel torque]]/Table5[[#This Row],[Final drive ratio ]]/Table5[[#This Row],[Overall efficiency of enery conversion ]]</f>
        <v>31.307553282373195</v>
      </c>
      <c r="Z754">
        <f>(Table5[[#This Row],[Vehicle speed in m/s]]*60)/(2*3.14*Table5[[#This Row],[Tyre radius]])</f>
        <v>568.66349639239877</v>
      </c>
      <c r="AA754">
        <f>Table5[[#This Row],[Wheel speed]]*Table5[[#This Row],[Final drive ratio ]]</f>
        <v>4549.3079711391902</v>
      </c>
      <c r="AB754" s="11">
        <f>(2*3.14*Table5[[#This Row],[Motor speed]]*Table5[[#This Row],[Motor torque]])/(60*1000)/Table5[[#This Row],[Overall efficiency of enery conversion ]]</f>
        <v>16.20373128085895</v>
      </c>
      <c r="AC754">
        <v>430</v>
      </c>
      <c r="AD754" s="20">
        <f>Table5[[#This Row],[Total elapsed time]]-B753</f>
        <v>1</v>
      </c>
      <c r="AE754" s="20">
        <f>(Table5[[#This Row],[Motor power]]*1000)*Table5[[#This Row],[Acceleration delT 1 second ]]</f>
        <v>16203.73128085895</v>
      </c>
      <c r="AF754" s="20">
        <f>Table5[[#This Row],[Etotal]]/3600</f>
        <v>4.5010364669052638</v>
      </c>
      <c r="AG754" s="21">
        <f>Table5[[#This Row],[Average energy consumption]]/96</f>
        <v>4.6885796530263167E-2</v>
      </c>
      <c r="AH754" s="20"/>
      <c r="AI754" s="20"/>
    </row>
    <row r="755" spans="2:35">
      <c r="B755" s="15">
        <v>752</v>
      </c>
      <c r="C755" s="8">
        <v>57.3</v>
      </c>
      <c r="D755" s="9">
        <v>-7.0000000000000007E-2</v>
      </c>
      <c r="E755">
        <v>1500</v>
      </c>
      <c r="F755">
        <v>80</v>
      </c>
      <c r="G755">
        <f t="shared" si="77"/>
        <v>1580</v>
      </c>
      <c r="H755">
        <v>9.81</v>
      </c>
      <c r="I755" s="10">
        <v>0</v>
      </c>
      <c r="J755" s="10">
        <v>0</v>
      </c>
      <c r="K755">
        <f t="shared" si="78"/>
        <v>-110.60000000000001</v>
      </c>
      <c r="L755">
        <v>1.4999999999999999E-2</v>
      </c>
      <c r="M755">
        <f t="shared" si="79"/>
        <v>365.20543359083308</v>
      </c>
      <c r="N755">
        <v>1.204</v>
      </c>
      <c r="O755">
        <v>1.52</v>
      </c>
      <c r="P755">
        <v>2.52</v>
      </c>
      <c r="Q755">
        <f t="shared" si="80"/>
        <v>15.916666666666666</v>
      </c>
      <c r="R755">
        <f t="shared" si="81"/>
        <v>584.17754920000004</v>
      </c>
      <c r="S755">
        <f t="shared" si="82"/>
        <v>838.7829827908331</v>
      </c>
      <c r="T755" s="11">
        <f t="shared" si="83"/>
        <v>13.350629142754093</v>
      </c>
      <c r="U755">
        <v>0.26834999999999998</v>
      </c>
      <c r="V755">
        <f>Table5[[#This Row],[Total force ]]*Table5[[#This Row],[Tyre radius]]</f>
        <v>225.08741343192006</v>
      </c>
      <c r="W755">
        <v>8</v>
      </c>
      <c r="X755">
        <v>0.92</v>
      </c>
      <c r="Y755">
        <f>Table5[[#This Row],[Wheel torque]]/Table5[[#This Row],[Final drive ratio ]]/Table5[[#This Row],[Overall efficiency of enery conversion ]]</f>
        <v>30.58252899890218</v>
      </c>
      <c r="Z755">
        <f>(Table5[[#This Row],[Vehicle speed in m/s]]*60)/(2*3.14*Table5[[#This Row],[Tyre radius]])</f>
        <v>566.6855364049469</v>
      </c>
      <c r="AA755">
        <f>Table5[[#This Row],[Wheel speed]]*Table5[[#This Row],[Final drive ratio ]]</f>
        <v>4533.4842912395752</v>
      </c>
      <c r="AB755" s="11">
        <f>(2*3.14*Table5[[#This Row],[Motor speed]]*Table5[[#This Row],[Motor torque]])/(60*1000)/Table5[[#This Row],[Overall efficiency of enery conversion ]]</f>
        <v>15.773427626127233</v>
      </c>
      <c r="AC755">
        <v>430</v>
      </c>
      <c r="AD755" s="20">
        <f>Table5[[#This Row],[Total elapsed time]]-B754</f>
        <v>1</v>
      </c>
      <c r="AE755" s="20">
        <f>(Table5[[#This Row],[Motor power]]*1000)*Table5[[#This Row],[Acceleration delT 1 second ]]</f>
        <v>15773.427626127233</v>
      </c>
      <c r="AF755" s="20">
        <f>Table5[[#This Row],[Etotal]]/3600</f>
        <v>4.3815076739242311</v>
      </c>
      <c r="AG755" s="21">
        <f>Table5[[#This Row],[Average energy consumption]]/96</f>
        <v>4.5640704936710741E-2</v>
      </c>
      <c r="AH755" s="20"/>
      <c r="AI755" s="20"/>
    </row>
    <row r="756" spans="2:35">
      <c r="B756" s="15">
        <v>753</v>
      </c>
      <c r="C756" s="8">
        <v>57</v>
      </c>
      <c r="D756" s="9">
        <v>-0.08</v>
      </c>
      <c r="E756">
        <v>1500</v>
      </c>
      <c r="F756">
        <v>80</v>
      </c>
      <c r="G756">
        <f t="shared" si="77"/>
        <v>1580</v>
      </c>
      <c r="H756">
        <v>9.81</v>
      </c>
      <c r="I756" s="10">
        <v>0</v>
      </c>
      <c r="J756" s="10">
        <v>0</v>
      </c>
      <c r="K756">
        <f t="shared" si="78"/>
        <v>-126.4</v>
      </c>
      <c r="L756">
        <v>1.4999999999999999E-2</v>
      </c>
      <c r="M756">
        <f t="shared" si="79"/>
        <v>365.20543359083308</v>
      </c>
      <c r="N756">
        <v>1.204</v>
      </c>
      <c r="O756">
        <v>1.52</v>
      </c>
      <c r="P756">
        <v>2.52</v>
      </c>
      <c r="Q756">
        <f t="shared" si="80"/>
        <v>15.833333333333334</v>
      </c>
      <c r="R756">
        <f t="shared" si="81"/>
        <v>578.07651999999996</v>
      </c>
      <c r="S756">
        <f t="shared" si="82"/>
        <v>816.88195359083306</v>
      </c>
      <c r="T756" s="11">
        <f t="shared" si="83"/>
        <v>12.933964265188191</v>
      </c>
      <c r="U756">
        <v>0.26834999999999998</v>
      </c>
      <c r="V756">
        <f>Table5[[#This Row],[Total force ]]*Table5[[#This Row],[Tyre radius]]</f>
        <v>219.21027224610003</v>
      </c>
      <c r="W756">
        <v>8</v>
      </c>
      <c r="X756">
        <v>0.92</v>
      </c>
      <c r="Y756">
        <f>Table5[[#This Row],[Wheel torque]]/Table5[[#This Row],[Final drive ratio ]]/Table5[[#This Row],[Overall efficiency of enery conversion ]]</f>
        <v>29.784004381263589</v>
      </c>
      <c r="Z756">
        <f>(Table5[[#This Row],[Vehicle speed in m/s]]*60)/(2*3.14*Table5[[#This Row],[Tyre radius]])</f>
        <v>563.71859642376921</v>
      </c>
      <c r="AA756">
        <f>Table5[[#This Row],[Wheel speed]]*Table5[[#This Row],[Final drive ratio ]]</f>
        <v>4509.7487713901537</v>
      </c>
      <c r="AB756" s="11">
        <f>(2*3.14*Table5[[#This Row],[Motor speed]]*Table5[[#This Row],[Motor torque]])/(60*1000)/Table5[[#This Row],[Overall efficiency of enery conversion ]]</f>
        <v>15.281148706507786</v>
      </c>
      <c r="AC756">
        <v>430</v>
      </c>
      <c r="AD756" s="20">
        <f>Table5[[#This Row],[Total elapsed time]]-B755</f>
        <v>1</v>
      </c>
      <c r="AE756" s="20">
        <f>(Table5[[#This Row],[Motor power]]*1000)*Table5[[#This Row],[Acceleration delT 1 second ]]</f>
        <v>15281.148706507785</v>
      </c>
      <c r="AF756" s="20">
        <f>Table5[[#This Row],[Etotal]]/3600</f>
        <v>4.2447635295854962</v>
      </c>
      <c r="AG756" s="21">
        <f>Table5[[#This Row],[Average energy consumption]]/96</f>
        <v>4.4216286766515588E-2</v>
      </c>
      <c r="AH756" s="20"/>
      <c r="AI756" s="20"/>
    </row>
    <row r="757" spans="2:35">
      <c r="B757" s="15">
        <v>754</v>
      </c>
      <c r="C757" s="8">
        <v>56.7</v>
      </c>
      <c r="D757" s="9">
        <v>-0.08</v>
      </c>
      <c r="E757">
        <v>1500</v>
      </c>
      <c r="F757">
        <v>80</v>
      </c>
      <c r="G757">
        <f t="shared" si="77"/>
        <v>1580</v>
      </c>
      <c r="H757">
        <v>9.81</v>
      </c>
      <c r="I757" s="10">
        <v>0</v>
      </c>
      <c r="J757" s="10">
        <v>0</v>
      </c>
      <c r="K757">
        <f t="shared" si="78"/>
        <v>-126.4</v>
      </c>
      <c r="L757">
        <v>1.4999999999999999E-2</v>
      </c>
      <c r="M757">
        <f t="shared" si="79"/>
        <v>365.20543359083308</v>
      </c>
      <c r="N757">
        <v>1.204</v>
      </c>
      <c r="O757">
        <v>1.52</v>
      </c>
      <c r="P757">
        <v>2.52</v>
      </c>
      <c r="Q757">
        <f t="shared" si="80"/>
        <v>15.750000000000002</v>
      </c>
      <c r="R757">
        <f t="shared" si="81"/>
        <v>572.00751720000005</v>
      </c>
      <c r="S757">
        <f t="shared" si="82"/>
        <v>810.81295079083316</v>
      </c>
      <c r="T757" s="11">
        <f t="shared" si="83"/>
        <v>12.770303974955622</v>
      </c>
      <c r="U757">
        <v>0.26834999999999998</v>
      </c>
      <c r="V757">
        <f>Table5[[#This Row],[Total force ]]*Table5[[#This Row],[Tyre radius]]</f>
        <v>217.58165534472005</v>
      </c>
      <c r="W757">
        <v>8</v>
      </c>
      <c r="X757">
        <v>0.92</v>
      </c>
      <c r="Y757">
        <f>Table5[[#This Row],[Wheel torque]]/Table5[[#This Row],[Final drive ratio ]]/Table5[[#This Row],[Overall efficiency of enery conversion ]]</f>
        <v>29.562724910967397</v>
      </c>
      <c r="Z757">
        <f>(Table5[[#This Row],[Vehicle speed in m/s]]*60)/(2*3.14*Table5[[#This Row],[Tyre radius]])</f>
        <v>560.75165644259152</v>
      </c>
      <c r="AA757">
        <f>Table5[[#This Row],[Wheel speed]]*Table5[[#This Row],[Final drive ratio ]]</f>
        <v>4486.0132515407322</v>
      </c>
      <c r="AB757" s="11">
        <f>(2*3.14*Table5[[#This Row],[Motor speed]]*Table5[[#This Row],[Motor torque]])/(60*1000)/Table5[[#This Row],[Overall efficiency of enery conversion ]]</f>
        <v>15.087788250183863</v>
      </c>
      <c r="AC757">
        <v>430</v>
      </c>
      <c r="AD757" s="20">
        <f>Table5[[#This Row],[Total elapsed time]]-B756</f>
        <v>1</v>
      </c>
      <c r="AE757" s="20">
        <f>(Table5[[#This Row],[Motor power]]*1000)*Table5[[#This Row],[Acceleration delT 1 second ]]</f>
        <v>15087.788250183863</v>
      </c>
      <c r="AF757" s="20">
        <f>Table5[[#This Row],[Etotal]]/3600</f>
        <v>4.1910522917177397</v>
      </c>
      <c r="AG757" s="21">
        <f>Table5[[#This Row],[Average energy consumption]]/96</f>
        <v>4.3656794705393125E-2</v>
      </c>
      <c r="AH757" s="20"/>
      <c r="AI757" s="20"/>
    </row>
    <row r="758" spans="2:35">
      <c r="B758" s="15">
        <v>755</v>
      </c>
      <c r="C758" s="8">
        <v>56.4</v>
      </c>
      <c r="D758" s="9">
        <v>-0.04</v>
      </c>
      <c r="E758">
        <v>1500</v>
      </c>
      <c r="F758">
        <v>80</v>
      </c>
      <c r="G758">
        <f t="shared" si="77"/>
        <v>1580</v>
      </c>
      <c r="H758">
        <v>9.81</v>
      </c>
      <c r="I758" s="10">
        <v>0</v>
      </c>
      <c r="J758" s="10">
        <v>0</v>
      </c>
      <c r="K758">
        <f t="shared" si="78"/>
        <v>-63.2</v>
      </c>
      <c r="L758">
        <v>1.4999999999999999E-2</v>
      </c>
      <c r="M758">
        <f t="shared" si="79"/>
        <v>365.20543359083308</v>
      </c>
      <c r="N758">
        <v>1.204</v>
      </c>
      <c r="O758">
        <v>1.52</v>
      </c>
      <c r="P758">
        <v>2.52</v>
      </c>
      <c r="Q758">
        <f t="shared" si="80"/>
        <v>15.666666666666668</v>
      </c>
      <c r="R758">
        <f t="shared" si="81"/>
        <v>565.97054080000009</v>
      </c>
      <c r="S758">
        <f t="shared" si="82"/>
        <v>867.97597439083313</v>
      </c>
      <c r="T758" s="11">
        <f t="shared" si="83"/>
        <v>13.598290265456386</v>
      </c>
      <c r="U758">
        <v>0.26834999999999998</v>
      </c>
      <c r="V758">
        <f>Table5[[#This Row],[Total force ]]*Table5[[#This Row],[Tyre radius]]</f>
        <v>232.92135272778006</v>
      </c>
      <c r="W758">
        <v>8</v>
      </c>
      <c r="X758">
        <v>0.92</v>
      </c>
      <c r="Y758">
        <f>Table5[[#This Row],[Wheel torque]]/Table5[[#This Row],[Final drive ratio ]]/Table5[[#This Row],[Overall efficiency of enery conversion ]]</f>
        <v>31.646922924970116</v>
      </c>
      <c r="Z758">
        <f>(Table5[[#This Row],[Vehicle speed in m/s]]*60)/(2*3.14*Table5[[#This Row],[Tyre radius]])</f>
        <v>557.78471646141384</v>
      </c>
      <c r="AA758">
        <f>Table5[[#This Row],[Wheel speed]]*Table5[[#This Row],[Final drive ratio ]]</f>
        <v>4462.2777316913107</v>
      </c>
      <c r="AB758" s="11">
        <f>(2*3.14*Table5[[#This Row],[Motor speed]]*Table5[[#This Row],[Motor torque]])/(60*1000)/Table5[[#This Row],[Overall efficiency of enery conversion ]]</f>
        <v>16.066032922325597</v>
      </c>
      <c r="AC758">
        <v>430</v>
      </c>
      <c r="AD758" s="20">
        <f>Table5[[#This Row],[Total elapsed time]]-B757</f>
        <v>1</v>
      </c>
      <c r="AE758" s="20">
        <f>(Table5[[#This Row],[Motor power]]*1000)*Table5[[#This Row],[Acceleration delT 1 second ]]</f>
        <v>16066.032922325598</v>
      </c>
      <c r="AF758" s="20">
        <f>Table5[[#This Row],[Etotal]]/3600</f>
        <v>4.4627869228682213</v>
      </c>
      <c r="AG758" s="21">
        <f>Table5[[#This Row],[Average energy consumption]]/96</f>
        <v>4.6487363779877305E-2</v>
      </c>
      <c r="AH758" s="20"/>
      <c r="AI758" s="20"/>
    </row>
    <row r="759" spans="2:35">
      <c r="B759" s="15">
        <v>756</v>
      </c>
      <c r="C759" s="8">
        <v>56.4</v>
      </c>
      <c r="D759" s="9">
        <v>0.03</v>
      </c>
      <c r="E759">
        <v>1500</v>
      </c>
      <c r="F759">
        <v>80</v>
      </c>
      <c r="G759">
        <f t="shared" si="77"/>
        <v>1580</v>
      </c>
      <c r="H759">
        <v>9.81</v>
      </c>
      <c r="I759" s="10">
        <v>0</v>
      </c>
      <c r="J759" s="10">
        <v>0</v>
      </c>
      <c r="K759">
        <f t="shared" si="78"/>
        <v>47.4</v>
      </c>
      <c r="L759">
        <v>1.4999999999999999E-2</v>
      </c>
      <c r="M759">
        <f t="shared" si="79"/>
        <v>365.20543359083308</v>
      </c>
      <c r="N759">
        <v>1.204</v>
      </c>
      <c r="O759">
        <v>1.52</v>
      </c>
      <c r="P759">
        <v>2.52</v>
      </c>
      <c r="Q759">
        <f t="shared" si="80"/>
        <v>15.666666666666668</v>
      </c>
      <c r="R759">
        <f t="shared" si="81"/>
        <v>565.97054080000009</v>
      </c>
      <c r="S759">
        <f t="shared" si="82"/>
        <v>978.57597439083315</v>
      </c>
      <c r="T759" s="11">
        <f t="shared" si="83"/>
        <v>15.331023598789722</v>
      </c>
      <c r="U759">
        <v>0.26834999999999998</v>
      </c>
      <c r="V759">
        <f>Table5[[#This Row],[Total force ]]*Table5[[#This Row],[Tyre radius]]</f>
        <v>262.60086272778005</v>
      </c>
      <c r="W759">
        <v>8</v>
      </c>
      <c r="X759">
        <v>0.92</v>
      </c>
      <c r="Y759">
        <f>Table5[[#This Row],[Wheel torque]]/Table5[[#This Row],[Final drive ratio ]]/Table5[[#This Row],[Overall efficiency of enery conversion ]]</f>
        <v>35.679465044535334</v>
      </c>
      <c r="Z759">
        <f>(Table5[[#This Row],[Vehicle speed in m/s]]*60)/(2*3.14*Table5[[#This Row],[Tyre radius]])</f>
        <v>557.78471646141384</v>
      </c>
      <c r="AA759">
        <f>Table5[[#This Row],[Wheel speed]]*Table5[[#This Row],[Final drive ratio ]]</f>
        <v>4462.2777316913107</v>
      </c>
      <c r="AB759" s="11">
        <f>(2*3.14*Table5[[#This Row],[Motor speed]]*Table5[[#This Row],[Motor torque]])/(60*1000)/Table5[[#This Row],[Overall efficiency of enery conversion ]]</f>
        <v>18.113213136566305</v>
      </c>
      <c r="AC759">
        <v>430</v>
      </c>
      <c r="AD759" s="20">
        <f>Table5[[#This Row],[Total elapsed time]]-B758</f>
        <v>1</v>
      </c>
      <c r="AE759" s="20">
        <f>(Table5[[#This Row],[Motor power]]*1000)*Table5[[#This Row],[Acceleration delT 1 second ]]</f>
        <v>18113.213136566304</v>
      </c>
      <c r="AF759" s="20">
        <f>Table5[[#This Row],[Etotal]]/3600</f>
        <v>5.0314480934906403</v>
      </c>
      <c r="AG759" s="21">
        <f>Table5[[#This Row],[Average energy consumption]]/96</f>
        <v>5.24109176405275E-2</v>
      </c>
      <c r="AH759" s="20"/>
      <c r="AI759" s="20"/>
    </row>
    <row r="760" spans="2:35">
      <c r="B760" s="15">
        <v>757</v>
      </c>
      <c r="C760" s="8">
        <v>56.6</v>
      </c>
      <c r="D760" s="9">
        <v>7.0000000000000007E-2</v>
      </c>
      <c r="E760">
        <v>1500</v>
      </c>
      <c r="F760">
        <v>80</v>
      </c>
      <c r="G760">
        <f t="shared" si="77"/>
        <v>1580</v>
      </c>
      <c r="H760">
        <v>9.81</v>
      </c>
      <c r="I760" s="10">
        <v>0</v>
      </c>
      <c r="J760" s="10">
        <v>0</v>
      </c>
      <c r="K760">
        <f t="shared" si="78"/>
        <v>110.60000000000001</v>
      </c>
      <c r="L760">
        <v>1.4999999999999999E-2</v>
      </c>
      <c r="M760">
        <f t="shared" si="79"/>
        <v>365.20543359083308</v>
      </c>
      <c r="N760">
        <v>1.204</v>
      </c>
      <c r="O760">
        <v>1.52</v>
      </c>
      <c r="P760">
        <v>2.52</v>
      </c>
      <c r="Q760">
        <f t="shared" si="80"/>
        <v>15.722222222222223</v>
      </c>
      <c r="R760">
        <f t="shared" si="81"/>
        <v>569.99163324444453</v>
      </c>
      <c r="S760">
        <f t="shared" si="82"/>
        <v>1045.7970668352775</v>
      </c>
      <c r="T760" s="11">
        <f t="shared" si="83"/>
        <v>16.44225388413242</v>
      </c>
      <c r="U760">
        <v>0.26834999999999998</v>
      </c>
      <c r="V760">
        <f>Table5[[#This Row],[Total force ]]*Table5[[#This Row],[Tyre radius]]</f>
        <v>280.6396428852467</v>
      </c>
      <c r="W760">
        <v>8</v>
      </c>
      <c r="X760">
        <v>0.92</v>
      </c>
      <c r="Y760">
        <f>Table5[[#This Row],[Wheel torque]]/Table5[[#This Row],[Final drive ratio ]]/Table5[[#This Row],[Overall efficiency of enery conversion ]]</f>
        <v>38.13038626158243</v>
      </c>
      <c r="Z760">
        <f>(Table5[[#This Row],[Vehicle speed in m/s]]*60)/(2*3.14*Table5[[#This Row],[Tyre radius]])</f>
        <v>559.76267644886559</v>
      </c>
      <c r="AA760">
        <f>Table5[[#This Row],[Wheel speed]]*Table5[[#This Row],[Final drive ratio ]]</f>
        <v>4478.1014115909247</v>
      </c>
      <c r="AB760" s="11">
        <f>(2*3.14*Table5[[#This Row],[Motor speed]]*Table5[[#This Row],[Motor torque]])/(60*1000)/Table5[[#This Row],[Overall efficiency of enery conversion ]]</f>
        <v>19.426103360269867</v>
      </c>
      <c r="AC760">
        <v>430</v>
      </c>
      <c r="AD760" s="20">
        <f>Table5[[#This Row],[Total elapsed time]]-B759</f>
        <v>1</v>
      </c>
      <c r="AE760" s="20">
        <f>(Table5[[#This Row],[Motor power]]*1000)*Table5[[#This Row],[Acceleration delT 1 second ]]</f>
        <v>19426.103360269866</v>
      </c>
      <c r="AF760" s="20">
        <f>Table5[[#This Row],[Etotal]]/3600</f>
        <v>5.3961398222971848</v>
      </c>
      <c r="AG760" s="21">
        <f>Table5[[#This Row],[Average energy consumption]]/96</f>
        <v>5.6209789815595677E-2</v>
      </c>
      <c r="AH760" s="20"/>
      <c r="AI760" s="20"/>
    </row>
    <row r="761" spans="2:35">
      <c r="B761" s="15">
        <v>758</v>
      </c>
      <c r="C761" s="8">
        <v>56.9</v>
      </c>
      <c r="D761" s="9">
        <v>0.11</v>
      </c>
      <c r="E761">
        <v>1500</v>
      </c>
      <c r="F761">
        <v>80</v>
      </c>
      <c r="G761">
        <f t="shared" si="77"/>
        <v>1580</v>
      </c>
      <c r="H761">
        <v>9.81</v>
      </c>
      <c r="I761" s="10">
        <v>0</v>
      </c>
      <c r="J761" s="10">
        <v>0</v>
      </c>
      <c r="K761">
        <f t="shared" si="78"/>
        <v>173.8</v>
      </c>
      <c r="L761">
        <v>1.4999999999999999E-2</v>
      </c>
      <c r="M761">
        <f t="shared" si="79"/>
        <v>365.20543359083308</v>
      </c>
      <c r="N761">
        <v>1.204</v>
      </c>
      <c r="O761">
        <v>1.52</v>
      </c>
      <c r="P761">
        <v>2.52</v>
      </c>
      <c r="Q761">
        <f t="shared" si="80"/>
        <v>15.805555555555555</v>
      </c>
      <c r="R761">
        <f t="shared" si="81"/>
        <v>576.04996057777771</v>
      </c>
      <c r="S761">
        <f t="shared" si="82"/>
        <v>1115.0553941686107</v>
      </c>
      <c r="T761" s="11">
        <f t="shared" si="83"/>
        <v>17.624069980053875</v>
      </c>
      <c r="U761">
        <v>0.26834999999999998</v>
      </c>
      <c r="V761">
        <f>Table5[[#This Row],[Total force ]]*Table5[[#This Row],[Tyre radius]]</f>
        <v>299.22511502514669</v>
      </c>
      <c r="W761">
        <v>8</v>
      </c>
      <c r="X761">
        <v>0.92</v>
      </c>
      <c r="Y761">
        <f>Table5[[#This Row],[Wheel torque]]/Table5[[#This Row],[Final drive ratio ]]/Table5[[#This Row],[Overall efficiency of enery conversion ]]</f>
        <v>40.655586280590583</v>
      </c>
      <c r="Z761">
        <f>(Table5[[#This Row],[Vehicle speed in m/s]]*60)/(2*3.14*Table5[[#This Row],[Tyre radius]])</f>
        <v>562.72961643004328</v>
      </c>
      <c r="AA761">
        <f>Table5[[#This Row],[Wheel speed]]*Table5[[#This Row],[Final drive ratio ]]</f>
        <v>4501.8369314403462</v>
      </c>
      <c r="AB761" s="11">
        <f>(2*3.14*Table5[[#This Row],[Motor speed]]*Table5[[#This Row],[Motor torque]])/(60*1000)/Table5[[#This Row],[Overall efficiency of enery conversion ]]</f>
        <v>20.822388917833027</v>
      </c>
      <c r="AC761">
        <v>430</v>
      </c>
      <c r="AD761" s="20">
        <f>Table5[[#This Row],[Total elapsed time]]-B760</f>
        <v>1</v>
      </c>
      <c r="AE761" s="20">
        <f>(Table5[[#This Row],[Motor power]]*1000)*Table5[[#This Row],[Acceleration delT 1 second ]]</f>
        <v>20822.388917833028</v>
      </c>
      <c r="AF761" s="20">
        <f>Table5[[#This Row],[Etotal]]/3600</f>
        <v>5.783996921620286</v>
      </c>
      <c r="AG761" s="21">
        <f>Table5[[#This Row],[Average energy consumption]]/96</f>
        <v>6.0249967933544646E-2</v>
      </c>
      <c r="AH761" s="20"/>
      <c r="AI761" s="20"/>
    </row>
    <row r="762" spans="2:35">
      <c r="B762" s="15">
        <v>759</v>
      </c>
      <c r="C762" s="8">
        <v>57.4</v>
      </c>
      <c r="D762" s="9">
        <v>0.17</v>
      </c>
      <c r="E762">
        <v>1500</v>
      </c>
      <c r="F762">
        <v>80</v>
      </c>
      <c r="G762">
        <f t="shared" si="77"/>
        <v>1580</v>
      </c>
      <c r="H762">
        <v>9.81</v>
      </c>
      <c r="I762" s="10">
        <v>0</v>
      </c>
      <c r="J762" s="10">
        <v>0</v>
      </c>
      <c r="K762">
        <f t="shared" si="78"/>
        <v>268.60000000000002</v>
      </c>
      <c r="L762">
        <v>1.4999999999999999E-2</v>
      </c>
      <c r="M762">
        <f t="shared" si="79"/>
        <v>365.20543359083308</v>
      </c>
      <c r="N762">
        <v>1.204</v>
      </c>
      <c r="O762">
        <v>1.52</v>
      </c>
      <c r="P762">
        <v>2.52</v>
      </c>
      <c r="Q762">
        <f t="shared" si="80"/>
        <v>15.944444444444445</v>
      </c>
      <c r="R762">
        <f t="shared" si="81"/>
        <v>586.21834257777778</v>
      </c>
      <c r="S762">
        <f t="shared" si="82"/>
        <v>1220.0237761686108</v>
      </c>
      <c r="T762" s="11">
        <f t="shared" si="83"/>
        <v>19.452601320021738</v>
      </c>
      <c r="U762">
        <v>0.26834999999999998</v>
      </c>
      <c r="V762">
        <f>Table5[[#This Row],[Total force ]]*Table5[[#This Row],[Tyre radius]]</f>
        <v>327.39338033484665</v>
      </c>
      <c r="W762">
        <v>8</v>
      </c>
      <c r="X762">
        <v>0.92</v>
      </c>
      <c r="Y762">
        <f>Table5[[#This Row],[Wheel torque]]/Table5[[#This Row],[Final drive ratio ]]/Table5[[#This Row],[Overall efficiency of enery conversion ]]</f>
        <v>44.482796241147639</v>
      </c>
      <c r="Z762">
        <f>(Table5[[#This Row],[Vehicle speed in m/s]]*60)/(2*3.14*Table5[[#This Row],[Tyre radius]])</f>
        <v>567.67451639867284</v>
      </c>
      <c r="AA762">
        <f>Table5[[#This Row],[Wheel speed]]*Table5[[#This Row],[Final drive ratio ]]</f>
        <v>4541.3961311893827</v>
      </c>
      <c r="AB762" s="11">
        <f>(2*3.14*Table5[[#This Row],[Motor speed]]*Table5[[#This Row],[Motor torque]])/(60*1000)/Table5[[#This Row],[Overall efficiency of enery conversion ]]</f>
        <v>22.982752032161784</v>
      </c>
      <c r="AC762">
        <v>430</v>
      </c>
      <c r="AD762" s="20">
        <f>Table5[[#This Row],[Total elapsed time]]-B761</f>
        <v>1</v>
      </c>
      <c r="AE762" s="20">
        <f>(Table5[[#This Row],[Motor power]]*1000)*Table5[[#This Row],[Acceleration delT 1 second ]]</f>
        <v>22982.752032161785</v>
      </c>
      <c r="AF762" s="20">
        <f>Table5[[#This Row],[Etotal]]/3600</f>
        <v>6.3840977867116067</v>
      </c>
      <c r="AG762" s="21">
        <f>Table5[[#This Row],[Average energy consumption]]/96</f>
        <v>6.6501018611579241E-2</v>
      </c>
      <c r="AH762" s="20"/>
      <c r="AI762" s="20"/>
    </row>
    <row r="763" spans="2:35">
      <c r="B763" s="15">
        <v>760</v>
      </c>
      <c r="C763" s="8">
        <v>58.1</v>
      </c>
      <c r="D763" s="9">
        <v>0.21</v>
      </c>
      <c r="E763">
        <v>1500</v>
      </c>
      <c r="F763">
        <v>80</v>
      </c>
      <c r="G763">
        <f t="shared" si="77"/>
        <v>1580</v>
      </c>
      <c r="H763">
        <v>9.81</v>
      </c>
      <c r="I763" s="10">
        <v>0</v>
      </c>
      <c r="J763" s="10">
        <v>0</v>
      </c>
      <c r="K763">
        <f t="shared" si="78"/>
        <v>331.8</v>
      </c>
      <c r="L763">
        <v>1.4999999999999999E-2</v>
      </c>
      <c r="M763">
        <f t="shared" si="79"/>
        <v>365.20543359083308</v>
      </c>
      <c r="N763">
        <v>1.204</v>
      </c>
      <c r="O763">
        <v>1.52</v>
      </c>
      <c r="P763">
        <v>2.52</v>
      </c>
      <c r="Q763">
        <f t="shared" si="80"/>
        <v>16.138888888888889</v>
      </c>
      <c r="R763">
        <f t="shared" si="81"/>
        <v>600.60353391111107</v>
      </c>
      <c r="S763">
        <f t="shared" si="82"/>
        <v>1297.6089675019441</v>
      </c>
      <c r="T763" s="11">
        <f t="shared" si="83"/>
        <v>20.941966947739711</v>
      </c>
      <c r="U763">
        <v>0.26834999999999998</v>
      </c>
      <c r="V763">
        <f>Table5[[#This Row],[Total force ]]*Table5[[#This Row],[Tyre radius]]</f>
        <v>348.21336642914667</v>
      </c>
      <c r="W763">
        <v>8</v>
      </c>
      <c r="X763">
        <v>0.92</v>
      </c>
      <c r="Y763">
        <f>Table5[[#This Row],[Wheel torque]]/Table5[[#This Row],[Final drive ratio ]]/Table5[[#This Row],[Overall efficiency of enery conversion ]]</f>
        <v>47.311598699612318</v>
      </c>
      <c r="Z763">
        <f>(Table5[[#This Row],[Vehicle speed in m/s]]*60)/(2*3.14*Table5[[#This Row],[Tyre radius]])</f>
        <v>574.59737635475426</v>
      </c>
      <c r="AA763">
        <f>Table5[[#This Row],[Wheel speed]]*Table5[[#This Row],[Final drive ratio ]]</f>
        <v>4596.7790108380341</v>
      </c>
      <c r="AB763" s="11">
        <f>(2*3.14*Table5[[#This Row],[Motor speed]]*Table5[[#This Row],[Motor torque]])/(60*1000)/Table5[[#This Row],[Overall efficiency of enery conversion ]]</f>
        <v>24.742399512924987</v>
      </c>
      <c r="AC763">
        <v>430</v>
      </c>
      <c r="AD763" s="20">
        <f>Table5[[#This Row],[Total elapsed time]]-B762</f>
        <v>1</v>
      </c>
      <c r="AE763" s="20">
        <f>(Table5[[#This Row],[Motor power]]*1000)*Table5[[#This Row],[Acceleration delT 1 second ]]</f>
        <v>24742.399512924985</v>
      </c>
      <c r="AF763" s="20">
        <f>Table5[[#This Row],[Etotal]]/3600</f>
        <v>6.8728887535902734</v>
      </c>
      <c r="AG763" s="21">
        <f>Table5[[#This Row],[Average energy consumption]]/96</f>
        <v>7.159259118323201E-2</v>
      </c>
      <c r="AH763" s="20"/>
      <c r="AI763" s="20"/>
    </row>
    <row r="764" spans="2:35">
      <c r="B764" s="15">
        <v>761</v>
      </c>
      <c r="C764" s="8">
        <v>58.9</v>
      </c>
      <c r="D764" s="9">
        <v>0.24</v>
      </c>
      <c r="E764">
        <v>1500</v>
      </c>
      <c r="F764">
        <v>80</v>
      </c>
      <c r="G764">
        <f t="shared" si="77"/>
        <v>1580</v>
      </c>
      <c r="H764">
        <v>9.81</v>
      </c>
      <c r="I764" s="10">
        <v>0</v>
      </c>
      <c r="J764" s="10">
        <v>0</v>
      </c>
      <c r="K764">
        <f t="shared" si="78"/>
        <v>379.2</v>
      </c>
      <c r="L764">
        <v>1.4999999999999999E-2</v>
      </c>
      <c r="M764">
        <f t="shared" si="79"/>
        <v>365.20543359083308</v>
      </c>
      <c r="N764">
        <v>1.204</v>
      </c>
      <c r="O764">
        <v>1.52</v>
      </c>
      <c r="P764">
        <v>2.52</v>
      </c>
      <c r="Q764">
        <f t="shared" si="80"/>
        <v>16.361111111111111</v>
      </c>
      <c r="R764">
        <f t="shared" si="81"/>
        <v>617.25726191111107</v>
      </c>
      <c r="S764">
        <f t="shared" si="82"/>
        <v>1361.6626955019442</v>
      </c>
      <c r="T764" s="11">
        <f t="shared" si="83"/>
        <v>22.278314656962365</v>
      </c>
      <c r="U764">
        <v>0.26834999999999998</v>
      </c>
      <c r="V764">
        <f>Table5[[#This Row],[Total force ]]*Table5[[#This Row],[Tyre radius]]</f>
        <v>365.40218433794672</v>
      </c>
      <c r="W764">
        <v>8</v>
      </c>
      <c r="X764">
        <v>0.92</v>
      </c>
      <c r="Y764">
        <f>Table5[[#This Row],[Wheel torque]]/Table5[[#This Row],[Final drive ratio ]]/Table5[[#This Row],[Overall efficiency of enery conversion ]]</f>
        <v>49.647035915481887</v>
      </c>
      <c r="Z764">
        <f>(Table5[[#This Row],[Vehicle speed in m/s]]*60)/(2*3.14*Table5[[#This Row],[Tyre radius]])</f>
        <v>582.50921630456151</v>
      </c>
      <c r="AA764">
        <f>Table5[[#This Row],[Wheel speed]]*Table5[[#This Row],[Final drive ratio ]]</f>
        <v>4660.073730436492</v>
      </c>
      <c r="AB764" s="11">
        <f>(2*3.14*Table5[[#This Row],[Motor speed]]*Table5[[#This Row],[Motor torque]])/(60*1000)/Table5[[#This Row],[Overall efficiency of enery conversion ]]</f>
        <v>26.321260227980108</v>
      </c>
      <c r="AC764">
        <v>430</v>
      </c>
      <c r="AD764" s="20">
        <f>Table5[[#This Row],[Total elapsed time]]-B763</f>
        <v>1</v>
      </c>
      <c r="AE764" s="20">
        <f>(Table5[[#This Row],[Motor power]]*1000)*Table5[[#This Row],[Acceleration delT 1 second ]]</f>
        <v>26321.260227980107</v>
      </c>
      <c r="AF764" s="20">
        <f>Table5[[#This Row],[Etotal]]/3600</f>
        <v>7.3114611744389189</v>
      </c>
      <c r="AG764" s="21">
        <f>Table5[[#This Row],[Average energy consumption]]/96</f>
        <v>7.6161053900405409E-2</v>
      </c>
      <c r="AH764" s="20"/>
      <c r="AI764" s="20"/>
    </row>
    <row r="765" spans="2:35">
      <c r="B765" s="15">
        <v>762</v>
      </c>
      <c r="C765" s="8">
        <v>59.8</v>
      </c>
      <c r="D765" s="9">
        <v>0.24</v>
      </c>
      <c r="E765">
        <v>1500</v>
      </c>
      <c r="F765">
        <v>80</v>
      </c>
      <c r="G765">
        <f t="shared" si="77"/>
        <v>1580</v>
      </c>
      <c r="H765">
        <v>9.81</v>
      </c>
      <c r="I765" s="10">
        <v>0</v>
      </c>
      <c r="J765" s="10">
        <v>0</v>
      </c>
      <c r="K765">
        <f t="shared" si="78"/>
        <v>379.2</v>
      </c>
      <c r="L765">
        <v>1.4999999999999999E-2</v>
      </c>
      <c r="M765">
        <f t="shared" si="79"/>
        <v>365.20543359083308</v>
      </c>
      <c r="N765">
        <v>1.204</v>
      </c>
      <c r="O765">
        <v>1.52</v>
      </c>
      <c r="P765">
        <v>2.52</v>
      </c>
      <c r="Q765">
        <f t="shared" si="80"/>
        <v>16.611111111111111</v>
      </c>
      <c r="R765">
        <f t="shared" si="81"/>
        <v>636.26493031111113</v>
      </c>
      <c r="S765">
        <f t="shared" si="82"/>
        <v>1380.6703639019443</v>
      </c>
      <c r="T765" s="11">
        <f t="shared" si="83"/>
        <v>22.934468822593409</v>
      </c>
      <c r="U765">
        <v>0.26834999999999998</v>
      </c>
      <c r="V765">
        <f>Table5[[#This Row],[Total force ]]*Table5[[#This Row],[Tyre radius]]</f>
        <v>370.50289215308669</v>
      </c>
      <c r="W765">
        <v>8</v>
      </c>
      <c r="X765">
        <v>0.92</v>
      </c>
      <c r="Y765">
        <f>Table5[[#This Row],[Wheel torque]]/Table5[[#This Row],[Final drive ratio ]]/Table5[[#This Row],[Overall efficiency of enery conversion ]]</f>
        <v>50.340066868625904</v>
      </c>
      <c r="Z765">
        <f>(Table5[[#This Row],[Vehicle speed in m/s]]*60)/(2*3.14*Table5[[#This Row],[Tyre radius]])</f>
        <v>591.41003624809468</v>
      </c>
      <c r="AA765">
        <f>Table5[[#This Row],[Wheel speed]]*Table5[[#This Row],[Final drive ratio ]]</f>
        <v>4731.2802899847575</v>
      </c>
      <c r="AB765" s="11">
        <f>(2*3.14*Table5[[#This Row],[Motor speed]]*Table5[[#This Row],[Motor torque]])/(60*1000)/Table5[[#This Row],[Overall efficiency of enery conversion ]]</f>
        <v>27.096489629718107</v>
      </c>
      <c r="AC765">
        <v>430</v>
      </c>
      <c r="AD765" s="20">
        <f>Table5[[#This Row],[Total elapsed time]]-B764</f>
        <v>1</v>
      </c>
      <c r="AE765" s="20">
        <f>(Table5[[#This Row],[Motor power]]*1000)*Table5[[#This Row],[Acceleration delT 1 second ]]</f>
        <v>27096.489629718108</v>
      </c>
      <c r="AF765" s="20">
        <f>Table5[[#This Row],[Etotal]]/3600</f>
        <v>7.5268026749216963</v>
      </c>
      <c r="AG765" s="21">
        <f>Table5[[#This Row],[Average energy consumption]]/96</f>
        <v>7.8404194530434332E-2</v>
      </c>
      <c r="AH765" s="20"/>
      <c r="AI765" s="20"/>
    </row>
    <row r="766" spans="2:35">
      <c r="B766" s="15">
        <v>763</v>
      </c>
      <c r="C766" s="8">
        <v>60.6</v>
      </c>
      <c r="D766" s="9">
        <v>0.22</v>
      </c>
      <c r="E766">
        <v>1500</v>
      </c>
      <c r="F766">
        <v>80</v>
      </c>
      <c r="G766">
        <f t="shared" si="77"/>
        <v>1580</v>
      </c>
      <c r="H766">
        <v>9.81</v>
      </c>
      <c r="I766" s="10">
        <v>0</v>
      </c>
      <c r="J766" s="10">
        <v>0</v>
      </c>
      <c r="K766">
        <f t="shared" si="78"/>
        <v>347.6</v>
      </c>
      <c r="L766">
        <v>1.4999999999999999E-2</v>
      </c>
      <c r="M766">
        <f t="shared" si="79"/>
        <v>365.20543359083308</v>
      </c>
      <c r="N766">
        <v>1.204</v>
      </c>
      <c r="O766">
        <v>1.52</v>
      </c>
      <c r="P766">
        <v>2.52</v>
      </c>
      <c r="Q766">
        <f t="shared" si="80"/>
        <v>16.833333333333336</v>
      </c>
      <c r="R766">
        <f t="shared" si="81"/>
        <v>653.40261280000016</v>
      </c>
      <c r="S766">
        <f t="shared" si="82"/>
        <v>1366.2080463908333</v>
      </c>
      <c r="T766" s="11">
        <f t="shared" si="83"/>
        <v>22.997835447579028</v>
      </c>
      <c r="U766">
        <v>0.26834999999999998</v>
      </c>
      <c r="V766">
        <f>Table5[[#This Row],[Total force ]]*Table5[[#This Row],[Tyre radius]]</f>
        <v>366.62192924898005</v>
      </c>
      <c r="W766">
        <v>8</v>
      </c>
      <c r="X766">
        <v>0.92</v>
      </c>
      <c r="Y766">
        <f>Table5[[#This Row],[Wheel torque]]/Table5[[#This Row],[Final drive ratio ]]/Table5[[#This Row],[Overall efficiency of enery conversion ]]</f>
        <v>49.812762126220115</v>
      </c>
      <c r="Z766">
        <f>(Table5[[#This Row],[Vehicle speed in m/s]]*60)/(2*3.14*Table5[[#This Row],[Tyre radius]])</f>
        <v>599.32187619790204</v>
      </c>
      <c r="AA766">
        <f>Table5[[#This Row],[Wheel speed]]*Table5[[#This Row],[Final drive ratio ]]</f>
        <v>4794.5750095832163</v>
      </c>
      <c r="AB766" s="11">
        <f>(2*3.14*Table5[[#This Row],[Motor speed]]*Table5[[#This Row],[Motor torque]])/(60*1000)/Table5[[#This Row],[Overall efficiency of enery conversion ]]</f>
        <v>27.17135568003193</v>
      </c>
      <c r="AC766">
        <v>430</v>
      </c>
      <c r="AD766" s="20">
        <f>Table5[[#This Row],[Total elapsed time]]-B765</f>
        <v>1</v>
      </c>
      <c r="AE766" s="20">
        <f>(Table5[[#This Row],[Motor power]]*1000)*Table5[[#This Row],[Acceleration delT 1 second ]]</f>
        <v>27171.355680031931</v>
      </c>
      <c r="AF766" s="20">
        <f>Table5[[#This Row],[Etotal]]/3600</f>
        <v>7.5475988000088696</v>
      </c>
      <c r="AG766" s="21">
        <f>Table5[[#This Row],[Average energy consumption]]/96</f>
        <v>7.8620820833425725E-2</v>
      </c>
      <c r="AH766" s="20"/>
      <c r="AI766" s="20"/>
    </row>
    <row r="767" spans="2:35">
      <c r="B767" s="15">
        <v>764</v>
      </c>
      <c r="C767" s="8">
        <v>61.4</v>
      </c>
      <c r="D767" s="9">
        <v>0.22</v>
      </c>
      <c r="E767">
        <v>1500</v>
      </c>
      <c r="F767">
        <v>80</v>
      </c>
      <c r="G767">
        <f t="shared" si="77"/>
        <v>1580</v>
      </c>
      <c r="H767">
        <v>9.81</v>
      </c>
      <c r="I767" s="10">
        <v>0</v>
      </c>
      <c r="J767" s="10">
        <v>0</v>
      </c>
      <c r="K767">
        <f t="shared" si="78"/>
        <v>347.6</v>
      </c>
      <c r="L767">
        <v>1.4999999999999999E-2</v>
      </c>
      <c r="M767">
        <f t="shared" si="79"/>
        <v>365.20543359083308</v>
      </c>
      <c r="N767">
        <v>1.204</v>
      </c>
      <c r="O767">
        <v>1.52</v>
      </c>
      <c r="P767">
        <v>2.52</v>
      </c>
      <c r="Q767">
        <f t="shared" si="80"/>
        <v>17.055555555555557</v>
      </c>
      <c r="R767">
        <f t="shared" si="81"/>
        <v>670.76803857777793</v>
      </c>
      <c r="S767">
        <f t="shared" si="82"/>
        <v>1383.5734721686108</v>
      </c>
      <c r="T767" s="11">
        <f t="shared" si="83"/>
        <v>23.59761421976464</v>
      </c>
      <c r="U767">
        <v>0.26834999999999998</v>
      </c>
      <c r="V767">
        <f>Table5[[#This Row],[Total force ]]*Table5[[#This Row],[Tyre radius]]</f>
        <v>371.28194125644666</v>
      </c>
      <c r="W767">
        <v>8</v>
      </c>
      <c r="X767">
        <v>0.92</v>
      </c>
      <c r="Y767">
        <f>Table5[[#This Row],[Wheel torque]]/Table5[[#This Row],[Final drive ratio ]]/Table5[[#This Row],[Overall efficiency of enery conversion ]]</f>
        <v>50.445915931582427</v>
      </c>
      <c r="Z767">
        <f>(Table5[[#This Row],[Vehicle speed in m/s]]*60)/(2*3.14*Table5[[#This Row],[Tyre radius]])</f>
        <v>607.2337161477094</v>
      </c>
      <c r="AA767">
        <f>Table5[[#This Row],[Wheel speed]]*Table5[[#This Row],[Final drive ratio ]]</f>
        <v>4857.8697291816752</v>
      </c>
      <c r="AB767" s="11">
        <f>(2*3.14*Table5[[#This Row],[Motor speed]]*Table5[[#This Row],[Motor torque]])/(60*1000)/Table5[[#This Row],[Overall efficiency of enery conversion ]]</f>
        <v>27.87997899310567</v>
      </c>
      <c r="AC767">
        <v>430</v>
      </c>
      <c r="AD767" s="20">
        <f>Table5[[#This Row],[Total elapsed time]]-B766</f>
        <v>1</v>
      </c>
      <c r="AE767" s="20">
        <f>(Table5[[#This Row],[Motor power]]*1000)*Table5[[#This Row],[Acceleration delT 1 second ]]</f>
        <v>27879.978993105669</v>
      </c>
      <c r="AF767" s="20">
        <f>Table5[[#This Row],[Etotal]]/3600</f>
        <v>7.7444386091960196</v>
      </c>
      <c r="AG767" s="21">
        <f>Table5[[#This Row],[Average energy consumption]]/96</f>
        <v>8.0671235512458542E-2</v>
      </c>
      <c r="AH767" s="20"/>
      <c r="AI767" s="20"/>
    </row>
    <row r="768" spans="2:35">
      <c r="B768" s="15">
        <v>765</v>
      </c>
      <c r="C768" s="8">
        <v>62.2</v>
      </c>
      <c r="D768" s="9">
        <v>0.22</v>
      </c>
      <c r="E768">
        <v>1500</v>
      </c>
      <c r="F768">
        <v>80</v>
      </c>
      <c r="G768">
        <f t="shared" si="77"/>
        <v>1580</v>
      </c>
      <c r="H768">
        <v>9.81</v>
      </c>
      <c r="I768" s="10">
        <v>0</v>
      </c>
      <c r="J768" s="10">
        <v>0</v>
      </c>
      <c r="K768">
        <f t="shared" si="78"/>
        <v>347.6</v>
      </c>
      <c r="L768">
        <v>1.4999999999999999E-2</v>
      </c>
      <c r="M768">
        <f t="shared" si="79"/>
        <v>365.20543359083308</v>
      </c>
      <c r="N768">
        <v>1.204</v>
      </c>
      <c r="O768">
        <v>1.52</v>
      </c>
      <c r="P768">
        <v>2.52</v>
      </c>
      <c r="Q768">
        <f t="shared" si="80"/>
        <v>17.277777777777779</v>
      </c>
      <c r="R768">
        <f t="shared" si="81"/>
        <v>688.36120764444456</v>
      </c>
      <c r="S768">
        <f t="shared" si="82"/>
        <v>1401.1666412352774</v>
      </c>
      <c r="T768" s="11">
        <f t="shared" si="83"/>
        <v>24.209045856898406</v>
      </c>
      <c r="U768">
        <v>0.26834999999999998</v>
      </c>
      <c r="V768">
        <f>Table5[[#This Row],[Total force ]]*Table5[[#This Row],[Tyre radius]]</f>
        <v>376.00306817548665</v>
      </c>
      <c r="W768">
        <v>8</v>
      </c>
      <c r="X768">
        <v>0.92</v>
      </c>
      <c r="Y768">
        <f>Table5[[#This Row],[Wheel torque]]/Table5[[#This Row],[Final drive ratio ]]/Table5[[#This Row],[Overall efficiency of enery conversion ]]</f>
        <v>51.087373393408512</v>
      </c>
      <c r="Z768">
        <f>(Table5[[#This Row],[Vehicle speed in m/s]]*60)/(2*3.14*Table5[[#This Row],[Tyre radius]])</f>
        <v>615.14555609751665</v>
      </c>
      <c r="AA768">
        <f>Table5[[#This Row],[Wheel speed]]*Table5[[#This Row],[Final drive ratio ]]</f>
        <v>4921.1644487801332</v>
      </c>
      <c r="AB768" s="11">
        <f>(2*3.14*Table5[[#This Row],[Motor speed]]*Table5[[#This Row],[Motor torque]])/(60*1000)/Table5[[#This Row],[Overall efficiency of enery conversion ]]</f>
        <v>28.6023698687363</v>
      </c>
      <c r="AC768">
        <v>430</v>
      </c>
      <c r="AD768" s="20">
        <f>Table5[[#This Row],[Total elapsed time]]-B767</f>
        <v>1</v>
      </c>
      <c r="AE768" s="20">
        <f>(Table5[[#This Row],[Motor power]]*1000)*Table5[[#This Row],[Acceleration delT 1 second ]]</f>
        <v>28602.369868736299</v>
      </c>
      <c r="AF768" s="20">
        <f>Table5[[#This Row],[Etotal]]/3600</f>
        <v>7.9451027413156385</v>
      </c>
      <c r="AG768" s="21">
        <f>Table5[[#This Row],[Average energy consumption]]/96</f>
        <v>8.2761486888704563E-2</v>
      </c>
      <c r="AH768" s="20"/>
      <c r="AI768" s="20"/>
    </row>
    <row r="769" spans="2:35">
      <c r="B769" s="15">
        <v>766</v>
      </c>
      <c r="C769" s="8">
        <v>63</v>
      </c>
      <c r="D769" s="9">
        <v>0.21</v>
      </c>
      <c r="E769">
        <v>1500</v>
      </c>
      <c r="F769">
        <v>80</v>
      </c>
      <c r="G769">
        <f t="shared" si="77"/>
        <v>1580</v>
      </c>
      <c r="H769">
        <v>9.81</v>
      </c>
      <c r="I769" s="10">
        <v>0</v>
      </c>
      <c r="J769" s="10">
        <v>0</v>
      </c>
      <c r="K769">
        <f t="shared" si="78"/>
        <v>331.8</v>
      </c>
      <c r="L769">
        <v>1.4999999999999999E-2</v>
      </c>
      <c r="M769">
        <f t="shared" si="79"/>
        <v>365.20543359083308</v>
      </c>
      <c r="N769">
        <v>1.204</v>
      </c>
      <c r="O769">
        <v>1.52</v>
      </c>
      <c r="P769">
        <v>2.52</v>
      </c>
      <c r="Q769">
        <f t="shared" si="80"/>
        <v>17.5</v>
      </c>
      <c r="R769">
        <f t="shared" si="81"/>
        <v>706.18211999999994</v>
      </c>
      <c r="S769">
        <f t="shared" si="82"/>
        <v>1403.187553590833</v>
      </c>
      <c r="T769" s="11">
        <f t="shared" si="83"/>
        <v>24.555782187839576</v>
      </c>
      <c r="U769">
        <v>0.26834999999999998</v>
      </c>
      <c r="V769">
        <f>Table5[[#This Row],[Total force ]]*Table5[[#This Row],[Tyre radius]]</f>
        <v>376.5453800061</v>
      </c>
      <c r="W769">
        <v>8</v>
      </c>
      <c r="X769">
        <v>0.92</v>
      </c>
      <c r="Y769">
        <f>Table5[[#This Row],[Wheel torque]]/Table5[[#This Row],[Final drive ratio ]]/Table5[[#This Row],[Overall efficiency of enery conversion ]]</f>
        <v>51.161057066046197</v>
      </c>
      <c r="Z769">
        <f>(Table5[[#This Row],[Vehicle speed in m/s]]*60)/(2*3.14*Table5[[#This Row],[Tyre radius]])</f>
        <v>623.05739604732389</v>
      </c>
      <c r="AA769">
        <f>Table5[[#This Row],[Wheel speed]]*Table5[[#This Row],[Final drive ratio ]]</f>
        <v>4984.4591683785911</v>
      </c>
      <c r="AB769" s="11">
        <f>(2*3.14*Table5[[#This Row],[Motor speed]]*Table5[[#This Row],[Motor torque]])/(60*1000)/Table5[[#This Row],[Overall efficiency of enery conversion ]]</f>
        <v>29.012029995084564</v>
      </c>
      <c r="AC769">
        <v>430</v>
      </c>
      <c r="AD769" s="20">
        <f>Table5[[#This Row],[Total elapsed time]]-B768</f>
        <v>1</v>
      </c>
      <c r="AE769" s="20">
        <f>(Table5[[#This Row],[Motor power]]*1000)*Table5[[#This Row],[Acceleration delT 1 second ]]</f>
        <v>29012.029995084566</v>
      </c>
      <c r="AF769" s="20">
        <f>Table5[[#This Row],[Etotal]]/3600</f>
        <v>8.0588972208568244</v>
      </c>
      <c r="AG769" s="21">
        <f>Table5[[#This Row],[Average energy consumption]]/96</f>
        <v>8.3946846050591925E-2</v>
      </c>
      <c r="AH769" s="20"/>
      <c r="AI769" s="20"/>
    </row>
    <row r="770" spans="2:35">
      <c r="B770" s="15">
        <v>767</v>
      </c>
      <c r="C770" s="8">
        <v>63.7</v>
      </c>
      <c r="D770" s="9">
        <v>0.17</v>
      </c>
      <c r="E770">
        <v>1500</v>
      </c>
      <c r="F770">
        <v>80</v>
      </c>
      <c r="G770">
        <f t="shared" si="77"/>
        <v>1580</v>
      </c>
      <c r="H770">
        <v>9.81</v>
      </c>
      <c r="I770" s="10">
        <v>0</v>
      </c>
      <c r="J770" s="10">
        <v>0</v>
      </c>
      <c r="K770">
        <f t="shared" si="78"/>
        <v>268.60000000000002</v>
      </c>
      <c r="L770">
        <v>1.4999999999999999E-2</v>
      </c>
      <c r="M770">
        <f t="shared" si="79"/>
        <v>365.20543359083308</v>
      </c>
      <c r="N770">
        <v>1.204</v>
      </c>
      <c r="O770">
        <v>1.52</v>
      </c>
      <c r="P770">
        <v>2.52</v>
      </c>
      <c r="Q770">
        <f t="shared" si="80"/>
        <v>17.694444444444446</v>
      </c>
      <c r="R770">
        <f t="shared" si="81"/>
        <v>721.96223897777793</v>
      </c>
      <c r="S770">
        <f t="shared" si="82"/>
        <v>1355.767672568611</v>
      </c>
      <c r="T770" s="11">
        <f t="shared" si="83"/>
        <v>23.989555761839039</v>
      </c>
      <c r="U770">
        <v>0.26834999999999998</v>
      </c>
      <c r="V770">
        <f>Table5[[#This Row],[Total force ]]*Table5[[#This Row],[Tyre radius]]</f>
        <v>363.82025493378671</v>
      </c>
      <c r="W770">
        <v>8</v>
      </c>
      <c r="X770">
        <v>0.92</v>
      </c>
      <c r="Y770">
        <f>Table5[[#This Row],[Wheel torque]]/Table5[[#This Row],[Final drive ratio ]]/Table5[[#This Row],[Overall efficiency of enery conversion ]]</f>
        <v>49.432099855134062</v>
      </c>
      <c r="Z770">
        <f>(Table5[[#This Row],[Vehicle speed in m/s]]*60)/(2*3.14*Table5[[#This Row],[Tyre radius]])</f>
        <v>629.98025600340532</v>
      </c>
      <c r="AA770">
        <f>Table5[[#This Row],[Wheel speed]]*Table5[[#This Row],[Final drive ratio ]]</f>
        <v>5039.8420480272425</v>
      </c>
      <c r="AB770" s="11">
        <f>(2*3.14*Table5[[#This Row],[Motor speed]]*Table5[[#This Row],[Motor torque]])/(60*1000)/Table5[[#This Row],[Overall efficiency of enery conversion ]]</f>
        <v>28.343047922777682</v>
      </c>
      <c r="AC770">
        <v>430</v>
      </c>
      <c r="AD770" s="20">
        <f>Table5[[#This Row],[Total elapsed time]]-B769</f>
        <v>1</v>
      </c>
      <c r="AE770" s="20">
        <f>(Table5[[#This Row],[Motor power]]*1000)*Table5[[#This Row],[Acceleration delT 1 second ]]</f>
        <v>28343.047922777681</v>
      </c>
      <c r="AF770" s="20">
        <f>Table5[[#This Row],[Etotal]]/3600</f>
        <v>7.8730688674382447</v>
      </c>
      <c r="AG770" s="21">
        <f>Table5[[#This Row],[Average energy consumption]]/96</f>
        <v>8.2011134035815045E-2</v>
      </c>
      <c r="AH770" s="20"/>
      <c r="AI770" s="20"/>
    </row>
    <row r="771" spans="2:35">
      <c r="B771" s="15">
        <v>768</v>
      </c>
      <c r="C771" s="8">
        <v>64.2</v>
      </c>
      <c r="D771" s="9">
        <v>0.1</v>
      </c>
      <c r="E771">
        <v>1500</v>
      </c>
      <c r="F771">
        <v>80</v>
      </c>
      <c r="G771">
        <f t="shared" si="77"/>
        <v>1580</v>
      </c>
      <c r="H771">
        <v>9.81</v>
      </c>
      <c r="I771" s="10">
        <v>0</v>
      </c>
      <c r="J771" s="10">
        <v>0</v>
      </c>
      <c r="K771">
        <f t="shared" si="78"/>
        <v>158</v>
      </c>
      <c r="L771">
        <v>1.4999999999999999E-2</v>
      </c>
      <c r="M771">
        <f t="shared" si="79"/>
        <v>365.20543359083308</v>
      </c>
      <c r="N771">
        <v>1.204</v>
      </c>
      <c r="O771">
        <v>1.52</v>
      </c>
      <c r="P771">
        <v>2.52</v>
      </c>
      <c r="Q771">
        <f t="shared" si="80"/>
        <v>17.833333333333336</v>
      </c>
      <c r="R771">
        <f t="shared" si="81"/>
        <v>733.34050720000016</v>
      </c>
      <c r="S771">
        <f t="shared" si="82"/>
        <v>1256.5459407908334</v>
      </c>
      <c r="T771" s="11">
        <f t="shared" si="83"/>
        <v>22.408402610769862</v>
      </c>
      <c r="U771">
        <v>0.26834999999999998</v>
      </c>
      <c r="V771">
        <f>Table5[[#This Row],[Total force ]]*Table5[[#This Row],[Tyre radius]]</f>
        <v>337.19410321122012</v>
      </c>
      <c r="W771">
        <v>8</v>
      </c>
      <c r="X771">
        <v>0.92</v>
      </c>
      <c r="Y771">
        <f>Table5[[#This Row],[Wheel torque]]/Table5[[#This Row],[Final drive ratio ]]/Table5[[#This Row],[Overall efficiency of enery conversion ]]</f>
        <v>45.814416197176648</v>
      </c>
      <c r="Z771">
        <f>(Table5[[#This Row],[Vehicle speed in m/s]]*60)/(2*3.14*Table5[[#This Row],[Tyre radius]])</f>
        <v>634.92515597203499</v>
      </c>
      <c r="AA771">
        <f>Table5[[#This Row],[Wheel speed]]*Table5[[#This Row],[Final drive ratio ]]</f>
        <v>5079.4012477762799</v>
      </c>
      <c r="AB771" s="11">
        <f>(2*3.14*Table5[[#This Row],[Motor speed]]*Table5[[#This Row],[Motor torque]])/(60*1000)/Table5[[#This Row],[Overall efficiency of enery conversion ]]</f>
        <v>26.474955825578768</v>
      </c>
      <c r="AC771">
        <v>430</v>
      </c>
      <c r="AD771" s="20">
        <f>Table5[[#This Row],[Total elapsed time]]-B770</f>
        <v>1</v>
      </c>
      <c r="AE771" s="20">
        <f>(Table5[[#This Row],[Motor power]]*1000)*Table5[[#This Row],[Acceleration delT 1 second ]]</f>
        <v>26474.955825578767</v>
      </c>
      <c r="AF771" s="20">
        <f>Table5[[#This Row],[Etotal]]/3600</f>
        <v>7.3541543959941018</v>
      </c>
      <c r="AG771" s="21">
        <f>Table5[[#This Row],[Average energy consumption]]/96</f>
        <v>7.6605774958271894E-2</v>
      </c>
      <c r="AH771" s="20"/>
      <c r="AI771" s="20"/>
    </row>
    <row r="772" spans="2:35">
      <c r="B772" s="15">
        <v>769</v>
      </c>
      <c r="C772" s="8">
        <v>64.400000000000006</v>
      </c>
      <c r="D772" s="9">
        <v>0.03</v>
      </c>
      <c r="E772">
        <v>1500</v>
      </c>
      <c r="F772">
        <v>80</v>
      </c>
      <c r="G772">
        <f t="shared" ref="G772:G835" si="84">E772+F772</f>
        <v>1580</v>
      </c>
      <c r="H772">
        <v>9.81</v>
      </c>
      <c r="I772" s="10">
        <v>0</v>
      </c>
      <c r="J772" s="10">
        <v>0</v>
      </c>
      <c r="K772">
        <f t="shared" ref="K772:K835" si="85">G772*D772</f>
        <v>47.4</v>
      </c>
      <c r="L772">
        <v>1.4999999999999999E-2</v>
      </c>
      <c r="M772">
        <f t="shared" ref="M772:M835" si="86">G772*H772*L772*ACOS(I772)</f>
        <v>365.20543359083308</v>
      </c>
      <c r="N772">
        <v>1.204</v>
      </c>
      <c r="O772">
        <v>1.52</v>
      </c>
      <c r="P772">
        <v>2.52</v>
      </c>
      <c r="Q772">
        <f t="shared" ref="Q772:Q835" si="87">C772*(5/18)</f>
        <v>17.888888888888893</v>
      </c>
      <c r="R772">
        <f t="shared" ref="R772:R835" si="88">(Q772*P772*O772*N772*Q772)/2</f>
        <v>737.91672391111149</v>
      </c>
      <c r="S772">
        <f t="shared" ref="S772:S835" si="89">R772+M772+K772+J772</f>
        <v>1150.5221575019445</v>
      </c>
      <c r="T772" s="11">
        <f t="shared" ref="T772:T835" si="90">(S772*Q772)/1000</f>
        <v>20.581563039757015</v>
      </c>
      <c r="U772">
        <v>0.26834999999999998</v>
      </c>
      <c r="V772">
        <f>Table5[[#This Row],[Total force ]]*Table5[[#This Row],[Tyre radius]]</f>
        <v>308.74262096564678</v>
      </c>
      <c r="W772">
        <v>8</v>
      </c>
      <c r="X772">
        <v>0.92</v>
      </c>
      <c r="Y772">
        <f>Table5[[#This Row],[Wheel torque]]/Table5[[#This Row],[Final drive ratio ]]/Table5[[#This Row],[Overall efficiency of enery conversion ]]</f>
        <v>41.948725674680269</v>
      </c>
      <c r="Z772">
        <f>(Table5[[#This Row],[Vehicle speed in m/s]]*60)/(2*3.14*Table5[[#This Row],[Tyre radius]])</f>
        <v>636.90311595948674</v>
      </c>
      <c r="AA772">
        <f>Table5[[#This Row],[Wheel speed]]*Table5[[#This Row],[Final drive ratio ]]</f>
        <v>5095.2249276758939</v>
      </c>
      <c r="AB772" s="11">
        <f>(2*3.14*Table5[[#This Row],[Motor speed]]*Table5[[#This Row],[Motor torque]])/(60*1000)/Table5[[#This Row],[Overall efficiency of enery conversion ]]</f>
        <v>24.316591493096656</v>
      </c>
      <c r="AC772">
        <v>430</v>
      </c>
      <c r="AD772" s="20">
        <f>Table5[[#This Row],[Total elapsed time]]-B771</f>
        <v>1</v>
      </c>
      <c r="AE772" s="20">
        <f>(Table5[[#This Row],[Motor power]]*1000)*Table5[[#This Row],[Acceleration delT 1 second ]]</f>
        <v>24316.591493096657</v>
      </c>
      <c r="AF772" s="20">
        <f>Table5[[#This Row],[Etotal]]/3600</f>
        <v>6.7546087480824051</v>
      </c>
      <c r="AG772" s="21">
        <f>Table5[[#This Row],[Average energy consumption]]/96</f>
        <v>7.0360507792525048E-2</v>
      </c>
      <c r="AH772" s="20"/>
      <c r="AI772" s="20"/>
    </row>
    <row r="773" spans="2:35">
      <c r="B773" s="15">
        <v>770</v>
      </c>
      <c r="C773" s="8">
        <v>64.400000000000006</v>
      </c>
      <c r="D773" s="9">
        <v>-0.06</v>
      </c>
      <c r="E773">
        <v>1500</v>
      </c>
      <c r="F773">
        <v>80</v>
      </c>
      <c r="G773">
        <f t="shared" si="84"/>
        <v>1580</v>
      </c>
      <c r="H773">
        <v>9.81</v>
      </c>
      <c r="I773" s="10">
        <v>0</v>
      </c>
      <c r="J773" s="10">
        <v>0</v>
      </c>
      <c r="K773">
        <f t="shared" si="85"/>
        <v>-94.8</v>
      </c>
      <c r="L773">
        <v>1.4999999999999999E-2</v>
      </c>
      <c r="M773">
        <f t="shared" si="86"/>
        <v>365.20543359083308</v>
      </c>
      <c r="N773">
        <v>1.204</v>
      </c>
      <c r="O773">
        <v>1.52</v>
      </c>
      <c r="P773">
        <v>2.52</v>
      </c>
      <c r="Q773">
        <f t="shared" si="87"/>
        <v>17.888888888888893</v>
      </c>
      <c r="R773">
        <f t="shared" si="88"/>
        <v>737.91672391111149</v>
      </c>
      <c r="S773">
        <f t="shared" si="89"/>
        <v>1008.3221575019445</v>
      </c>
      <c r="T773" s="11">
        <f t="shared" si="90"/>
        <v>18.03776303975701</v>
      </c>
      <c r="U773">
        <v>0.26834999999999998</v>
      </c>
      <c r="V773">
        <f>Table5[[#This Row],[Total force ]]*Table5[[#This Row],[Tyre radius]]</f>
        <v>270.58325096564681</v>
      </c>
      <c r="W773">
        <v>8</v>
      </c>
      <c r="X773">
        <v>0.92</v>
      </c>
      <c r="Y773">
        <f>Table5[[#This Row],[Wheel torque]]/Table5[[#This Row],[Final drive ratio ]]/Table5[[#This Row],[Overall efficiency of enery conversion ]]</f>
        <v>36.764028663810706</v>
      </c>
      <c r="Z773">
        <f>(Table5[[#This Row],[Vehicle speed in m/s]]*60)/(2*3.14*Table5[[#This Row],[Tyre radius]])</f>
        <v>636.90311595948674</v>
      </c>
      <c r="AA773">
        <f>Table5[[#This Row],[Wheel speed]]*Table5[[#This Row],[Final drive ratio ]]</f>
        <v>5095.2249276758939</v>
      </c>
      <c r="AB773" s="11">
        <f>(2*3.14*Table5[[#This Row],[Motor speed]]*Table5[[#This Row],[Motor torque]])/(60*1000)/Table5[[#This Row],[Overall efficiency of enery conversion ]]</f>
        <v>21.31115671048796</v>
      </c>
      <c r="AC773">
        <v>430</v>
      </c>
      <c r="AD773" s="20">
        <f>Table5[[#This Row],[Total elapsed time]]-B772</f>
        <v>1</v>
      </c>
      <c r="AE773" s="20">
        <f>(Table5[[#This Row],[Motor power]]*1000)*Table5[[#This Row],[Acceleration delT 1 second ]]</f>
        <v>21311.156710487961</v>
      </c>
      <c r="AF773" s="20">
        <f>Table5[[#This Row],[Etotal]]/3600</f>
        <v>5.9197657529133227</v>
      </c>
      <c r="AG773" s="21">
        <f>Table5[[#This Row],[Average energy consumption]]/96</f>
        <v>6.1664226592847114E-2</v>
      </c>
      <c r="AH773" s="20"/>
      <c r="AI773" s="20"/>
    </row>
    <row r="774" spans="2:35">
      <c r="B774" s="15">
        <v>771</v>
      </c>
      <c r="C774" s="8">
        <v>64</v>
      </c>
      <c r="D774" s="9">
        <v>-0.13</v>
      </c>
      <c r="E774">
        <v>1500</v>
      </c>
      <c r="F774">
        <v>80</v>
      </c>
      <c r="G774">
        <f t="shared" si="84"/>
        <v>1580</v>
      </c>
      <c r="H774">
        <v>9.81</v>
      </c>
      <c r="I774" s="10">
        <v>0</v>
      </c>
      <c r="J774" s="10">
        <v>0</v>
      </c>
      <c r="K774">
        <f t="shared" si="85"/>
        <v>-205.4</v>
      </c>
      <c r="L774">
        <v>1.4999999999999999E-2</v>
      </c>
      <c r="M774">
        <f t="shared" si="86"/>
        <v>365.20543359083308</v>
      </c>
      <c r="N774">
        <v>1.204</v>
      </c>
      <c r="O774">
        <v>1.52</v>
      </c>
      <c r="P774">
        <v>2.52</v>
      </c>
      <c r="Q774">
        <f t="shared" si="87"/>
        <v>17.777777777777779</v>
      </c>
      <c r="R774">
        <f t="shared" si="88"/>
        <v>728.77852444444443</v>
      </c>
      <c r="S774">
        <f t="shared" si="89"/>
        <v>888.58395803527753</v>
      </c>
      <c r="T774" s="11">
        <f t="shared" si="90"/>
        <v>15.797048142849379</v>
      </c>
      <c r="U774">
        <v>0.26834999999999998</v>
      </c>
      <c r="V774">
        <f>Table5[[#This Row],[Total force ]]*Table5[[#This Row],[Tyre radius]]</f>
        <v>238.45150513876672</v>
      </c>
      <c r="W774">
        <v>8</v>
      </c>
      <c r="X774">
        <v>0.92</v>
      </c>
      <c r="Y774">
        <f>Table5[[#This Row],[Wheel torque]]/Table5[[#This Row],[Final drive ratio ]]/Table5[[#This Row],[Overall efficiency of enery conversion ]]</f>
        <v>32.398302328636781</v>
      </c>
      <c r="Z774">
        <f>(Table5[[#This Row],[Vehicle speed in m/s]]*60)/(2*3.14*Table5[[#This Row],[Tyre radius]])</f>
        <v>632.947195984583</v>
      </c>
      <c r="AA774">
        <f>Table5[[#This Row],[Wheel speed]]*Table5[[#This Row],[Final drive ratio ]]</f>
        <v>5063.577567876664</v>
      </c>
      <c r="AB774" s="11">
        <f>(2*3.14*Table5[[#This Row],[Motor speed]]*Table5[[#This Row],[Motor torque]])/(60*1000)/Table5[[#This Row],[Overall efficiency of enery conversion ]]</f>
        <v>18.663809242496903</v>
      </c>
      <c r="AC774">
        <v>430</v>
      </c>
      <c r="AD774" s="20">
        <f>Table5[[#This Row],[Total elapsed time]]-B773</f>
        <v>1</v>
      </c>
      <c r="AE774" s="20">
        <f>(Table5[[#This Row],[Motor power]]*1000)*Table5[[#This Row],[Acceleration delT 1 second ]]</f>
        <v>18663.809242496904</v>
      </c>
      <c r="AF774" s="20">
        <f>Table5[[#This Row],[Etotal]]/3600</f>
        <v>5.1843914562491396</v>
      </c>
      <c r="AG774" s="21">
        <f>Table5[[#This Row],[Average energy consumption]]/96</f>
        <v>5.4004077669261873E-2</v>
      </c>
      <c r="AH774" s="20"/>
      <c r="AI774" s="20"/>
    </row>
    <row r="775" spans="2:35">
      <c r="B775" s="15">
        <v>772</v>
      </c>
      <c r="C775" s="8">
        <v>63.5</v>
      </c>
      <c r="D775" s="9">
        <v>-0.15</v>
      </c>
      <c r="E775">
        <v>1500</v>
      </c>
      <c r="F775">
        <v>80</v>
      </c>
      <c r="G775">
        <f t="shared" si="84"/>
        <v>1580</v>
      </c>
      <c r="H775">
        <v>9.81</v>
      </c>
      <c r="I775" s="10">
        <v>0</v>
      </c>
      <c r="J775" s="10">
        <v>0</v>
      </c>
      <c r="K775">
        <f t="shared" si="85"/>
        <v>-237</v>
      </c>
      <c r="L775">
        <v>1.4999999999999999E-2</v>
      </c>
      <c r="M775">
        <f t="shared" si="86"/>
        <v>365.20543359083308</v>
      </c>
      <c r="N775">
        <v>1.204</v>
      </c>
      <c r="O775">
        <v>1.52</v>
      </c>
      <c r="P775">
        <v>2.52</v>
      </c>
      <c r="Q775">
        <f t="shared" si="87"/>
        <v>17.638888888888889</v>
      </c>
      <c r="R775">
        <f t="shared" si="88"/>
        <v>717.43584111111124</v>
      </c>
      <c r="S775">
        <f t="shared" si="89"/>
        <v>845.64127470194444</v>
      </c>
      <c r="T775" s="11">
        <f t="shared" si="90"/>
        <v>14.916172484325966</v>
      </c>
      <c r="U775">
        <v>0.26834999999999998</v>
      </c>
      <c r="V775">
        <f>Table5[[#This Row],[Total force ]]*Table5[[#This Row],[Tyre radius]]</f>
        <v>226.92783606626676</v>
      </c>
      <c r="W775">
        <v>8</v>
      </c>
      <c r="X775">
        <v>0.92</v>
      </c>
      <c r="Y775">
        <f>Table5[[#This Row],[Wheel torque]]/Table5[[#This Row],[Final drive ratio ]]/Table5[[#This Row],[Overall efficiency of enery conversion ]]</f>
        <v>30.832586422047115</v>
      </c>
      <c r="Z775">
        <f>(Table5[[#This Row],[Vehicle speed in m/s]]*60)/(2*3.14*Table5[[#This Row],[Tyre radius]])</f>
        <v>628.00229601595333</v>
      </c>
      <c r="AA775">
        <f>Table5[[#This Row],[Wheel speed]]*Table5[[#This Row],[Final drive ratio ]]</f>
        <v>5024.0183681276267</v>
      </c>
      <c r="AB775" s="11">
        <f>(2*3.14*Table5[[#This Row],[Motor speed]]*Table5[[#This Row],[Motor torque]])/(60*1000)/Table5[[#This Row],[Overall efficiency of enery conversion ]]</f>
        <v>17.623077131765076</v>
      </c>
      <c r="AC775">
        <v>430</v>
      </c>
      <c r="AD775" s="20">
        <f>Table5[[#This Row],[Total elapsed time]]-B774</f>
        <v>1</v>
      </c>
      <c r="AE775" s="20">
        <f>(Table5[[#This Row],[Motor power]]*1000)*Table5[[#This Row],[Acceleration delT 1 second ]]</f>
        <v>17623.077131765076</v>
      </c>
      <c r="AF775" s="20">
        <f>Table5[[#This Row],[Etotal]]/3600</f>
        <v>4.8952992032680767</v>
      </c>
      <c r="AG775" s="21">
        <f>Table5[[#This Row],[Average energy consumption]]/96</f>
        <v>5.0992700034042465E-2</v>
      </c>
      <c r="AH775" s="20"/>
      <c r="AI775" s="20"/>
    </row>
    <row r="776" spans="2:35">
      <c r="B776" s="15">
        <v>773</v>
      </c>
      <c r="C776" s="8">
        <v>62.9</v>
      </c>
      <c r="D776" s="9">
        <v>-0.17</v>
      </c>
      <c r="E776">
        <v>1500</v>
      </c>
      <c r="F776">
        <v>80</v>
      </c>
      <c r="G776">
        <f t="shared" si="84"/>
        <v>1580</v>
      </c>
      <c r="H776">
        <v>9.81</v>
      </c>
      <c r="I776" s="10">
        <v>0</v>
      </c>
      <c r="J776" s="10">
        <v>0</v>
      </c>
      <c r="K776">
        <f t="shared" si="85"/>
        <v>-268.60000000000002</v>
      </c>
      <c r="L776">
        <v>1.4999999999999999E-2</v>
      </c>
      <c r="M776">
        <f t="shared" si="86"/>
        <v>365.20543359083308</v>
      </c>
      <c r="N776">
        <v>1.204</v>
      </c>
      <c r="O776">
        <v>1.52</v>
      </c>
      <c r="P776">
        <v>2.52</v>
      </c>
      <c r="Q776">
        <f t="shared" si="87"/>
        <v>17.472222222222221</v>
      </c>
      <c r="R776">
        <f t="shared" si="88"/>
        <v>703.94205124444431</v>
      </c>
      <c r="S776">
        <f t="shared" si="89"/>
        <v>800.54748483527726</v>
      </c>
      <c r="T776" s="11">
        <f t="shared" si="90"/>
        <v>13.987343554483038</v>
      </c>
      <c r="U776">
        <v>0.26834999999999998</v>
      </c>
      <c r="V776">
        <f>Table5[[#This Row],[Total force ]]*Table5[[#This Row],[Tyre radius]]</f>
        <v>214.82691755554663</v>
      </c>
      <c r="W776">
        <v>8</v>
      </c>
      <c r="X776">
        <v>0.92</v>
      </c>
      <c r="Y776">
        <f>Table5[[#This Row],[Wheel torque]]/Table5[[#This Row],[Final drive ratio ]]/Table5[[#This Row],[Overall efficiency of enery conversion ]]</f>
        <v>29.188439885264486</v>
      </c>
      <c r="Z776">
        <f>(Table5[[#This Row],[Vehicle speed in m/s]]*60)/(2*3.14*Table5[[#This Row],[Tyre radius]])</f>
        <v>622.06841605359796</v>
      </c>
      <c r="AA776">
        <f>Table5[[#This Row],[Wheel speed]]*Table5[[#This Row],[Final drive ratio ]]</f>
        <v>4976.5473284287837</v>
      </c>
      <c r="AB776" s="11">
        <f>(2*3.14*Table5[[#This Row],[Motor speed]]*Table5[[#This Row],[Motor torque]])/(60*1000)/Table5[[#This Row],[Overall efficiency of enery conversion ]]</f>
        <v>16.525689454729488</v>
      </c>
      <c r="AC776">
        <v>430</v>
      </c>
      <c r="AD776" s="20">
        <f>Table5[[#This Row],[Total elapsed time]]-B775</f>
        <v>1</v>
      </c>
      <c r="AE776" s="20">
        <f>(Table5[[#This Row],[Motor power]]*1000)*Table5[[#This Row],[Acceleration delT 1 second ]]</f>
        <v>16525.689454729487</v>
      </c>
      <c r="AF776" s="20">
        <f>Table5[[#This Row],[Etotal]]/3600</f>
        <v>4.590469292980413</v>
      </c>
      <c r="AG776" s="21">
        <f>Table5[[#This Row],[Average energy consumption]]/96</f>
        <v>4.7817388468545968E-2</v>
      </c>
      <c r="AH776" s="20"/>
      <c r="AI776" s="20"/>
    </row>
    <row r="777" spans="2:35">
      <c r="B777" s="15">
        <v>774</v>
      </c>
      <c r="C777" s="8">
        <v>62.3</v>
      </c>
      <c r="D777" s="9">
        <v>-0.15</v>
      </c>
      <c r="E777">
        <v>1500</v>
      </c>
      <c r="F777">
        <v>80</v>
      </c>
      <c r="G777">
        <f t="shared" si="84"/>
        <v>1580</v>
      </c>
      <c r="H777">
        <v>9.81</v>
      </c>
      <c r="I777" s="10">
        <v>0</v>
      </c>
      <c r="J777" s="10">
        <v>0</v>
      </c>
      <c r="K777">
        <f t="shared" si="85"/>
        <v>-237</v>
      </c>
      <c r="L777">
        <v>1.4999999999999999E-2</v>
      </c>
      <c r="M777">
        <f t="shared" si="86"/>
        <v>365.20543359083308</v>
      </c>
      <c r="N777">
        <v>1.204</v>
      </c>
      <c r="O777">
        <v>1.52</v>
      </c>
      <c r="P777">
        <v>2.52</v>
      </c>
      <c r="Q777">
        <f t="shared" si="87"/>
        <v>17.305555555555557</v>
      </c>
      <c r="R777">
        <f t="shared" si="88"/>
        <v>690.57636697777787</v>
      </c>
      <c r="S777">
        <f t="shared" si="89"/>
        <v>818.78180056861083</v>
      </c>
      <c r="T777" s="11">
        <f t="shared" si="90"/>
        <v>14.169473937617905</v>
      </c>
      <c r="U777">
        <v>0.26834999999999998</v>
      </c>
      <c r="V777">
        <f>Table5[[#This Row],[Total force ]]*Table5[[#This Row],[Tyre radius]]</f>
        <v>219.7200961825867</v>
      </c>
      <c r="W777">
        <v>8</v>
      </c>
      <c r="X777">
        <v>0.92</v>
      </c>
      <c r="Y777">
        <f>Table5[[#This Row],[Wheel torque]]/Table5[[#This Row],[Final drive ratio ]]/Table5[[#This Row],[Overall efficiency of enery conversion ]]</f>
        <v>29.853273937851451</v>
      </c>
      <c r="Z777">
        <f>(Table5[[#This Row],[Vehicle speed in m/s]]*60)/(2*3.14*Table5[[#This Row],[Tyre radius]])</f>
        <v>616.13453609124258</v>
      </c>
      <c r="AA777">
        <f>Table5[[#This Row],[Wheel speed]]*Table5[[#This Row],[Final drive ratio ]]</f>
        <v>4929.0762887299406</v>
      </c>
      <c r="AB777" s="11">
        <f>(2*3.14*Table5[[#This Row],[Motor speed]]*Table5[[#This Row],[Motor torque]])/(60*1000)/Table5[[#This Row],[Overall efficiency of enery conversion ]]</f>
        <v>16.740871854463496</v>
      </c>
      <c r="AC777">
        <v>430</v>
      </c>
      <c r="AD777" s="20">
        <f>Table5[[#This Row],[Total elapsed time]]-B776</f>
        <v>1</v>
      </c>
      <c r="AE777" s="20">
        <f>(Table5[[#This Row],[Motor power]]*1000)*Table5[[#This Row],[Acceleration delT 1 second ]]</f>
        <v>16740.871854463498</v>
      </c>
      <c r="AF777" s="20">
        <f>Table5[[#This Row],[Etotal]]/3600</f>
        <v>4.6502421817954156</v>
      </c>
      <c r="AG777" s="21">
        <f>Table5[[#This Row],[Average energy consumption]]/96</f>
        <v>4.8440022727035577E-2</v>
      </c>
      <c r="AH777" s="20"/>
      <c r="AI777" s="20"/>
    </row>
    <row r="778" spans="2:35">
      <c r="B778" s="15">
        <v>775</v>
      </c>
      <c r="C778" s="8">
        <v>61.8</v>
      </c>
      <c r="D778" s="9">
        <v>-0.11</v>
      </c>
      <c r="E778">
        <v>1500</v>
      </c>
      <c r="F778">
        <v>80</v>
      </c>
      <c r="G778">
        <f t="shared" si="84"/>
        <v>1580</v>
      </c>
      <c r="H778">
        <v>9.81</v>
      </c>
      <c r="I778" s="10">
        <v>0</v>
      </c>
      <c r="J778" s="10">
        <v>0</v>
      </c>
      <c r="K778">
        <f t="shared" si="85"/>
        <v>-173.8</v>
      </c>
      <c r="L778">
        <v>1.4999999999999999E-2</v>
      </c>
      <c r="M778">
        <f t="shared" si="86"/>
        <v>365.20543359083308</v>
      </c>
      <c r="N778">
        <v>1.204</v>
      </c>
      <c r="O778">
        <v>1.52</v>
      </c>
      <c r="P778">
        <v>2.52</v>
      </c>
      <c r="Q778">
        <f t="shared" si="87"/>
        <v>17.166666666666668</v>
      </c>
      <c r="R778">
        <f t="shared" si="88"/>
        <v>679.53615520000005</v>
      </c>
      <c r="S778">
        <f t="shared" si="89"/>
        <v>870.94158879083329</v>
      </c>
      <c r="T778" s="11">
        <f t="shared" si="90"/>
        <v>14.951163940909305</v>
      </c>
      <c r="U778">
        <v>0.26834999999999998</v>
      </c>
      <c r="V778">
        <f>Table5[[#This Row],[Total force ]]*Table5[[#This Row],[Tyre radius]]</f>
        <v>233.71717535202009</v>
      </c>
      <c r="W778">
        <v>8</v>
      </c>
      <c r="X778">
        <v>0.92</v>
      </c>
      <c r="Y778">
        <f>Table5[[#This Row],[Wheel torque]]/Table5[[#This Row],[Final drive ratio ]]/Table5[[#This Row],[Overall efficiency of enery conversion ]]</f>
        <v>31.75505099891577</v>
      </c>
      <c r="Z778">
        <f>(Table5[[#This Row],[Vehicle speed in m/s]]*60)/(2*3.14*Table5[[#This Row],[Tyre radius]])</f>
        <v>611.18963612261291</v>
      </c>
      <c r="AA778">
        <f>Table5[[#This Row],[Wheel speed]]*Table5[[#This Row],[Final drive ratio ]]</f>
        <v>4889.5170889809033</v>
      </c>
      <c r="AB778" s="11">
        <f>(2*3.14*Table5[[#This Row],[Motor speed]]*Table5[[#This Row],[Motor torque]])/(60*1000)/Table5[[#This Row],[Overall efficiency of enery conversion ]]</f>
        <v>17.664418644741612</v>
      </c>
      <c r="AC778">
        <v>430</v>
      </c>
      <c r="AD778" s="20">
        <f>Table5[[#This Row],[Total elapsed time]]-B777</f>
        <v>1</v>
      </c>
      <c r="AE778" s="20">
        <f>(Table5[[#This Row],[Motor power]]*1000)*Table5[[#This Row],[Acceleration delT 1 second ]]</f>
        <v>17664.418644741614</v>
      </c>
      <c r="AF778" s="20">
        <f>Table5[[#This Row],[Etotal]]/3600</f>
        <v>4.9067829568726706</v>
      </c>
      <c r="AG778" s="21">
        <f>Table5[[#This Row],[Average energy consumption]]/96</f>
        <v>5.111232246742365E-2</v>
      </c>
      <c r="AH778" s="20"/>
      <c r="AI778" s="20"/>
    </row>
    <row r="779" spans="2:35">
      <c r="B779" s="15">
        <v>776</v>
      </c>
      <c r="C779" s="8">
        <v>61.5</v>
      </c>
      <c r="D779" s="9">
        <v>-7.0000000000000007E-2</v>
      </c>
      <c r="E779">
        <v>1500</v>
      </c>
      <c r="F779">
        <v>80</v>
      </c>
      <c r="G779">
        <f t="shared" si="84"/>
        <v>1580</v>
      </c>
      <c r="H779">
        <v>9.81</v>
      </c>
      <c r="I779" s="10">
        <v>0</v>
      </c>
      <c r="J779" s="10">
        <v>0</v>
      </c>
      <c r="K779">
        <f t="shared" si="85"/>
        <v>-110.60000000000001</v>
      </c>
      <c r="L779">
        <v>1.4999999999999999E-2</v>
      </c>
      <c r="M779">
        <f t="shared" si="86"/>
        <v>365.20543359083308</v>
      </c>
      <c r="N779">
        <v>1.204</v>
      </c>
      <c r="O779">
        <v>1.52</v>
      </c>
      <c r="P779">
        <v>2.52</v>
      </c>
      <c r="Q779">
        <f t="shared" si="87"/>
        <v>17.083333333333336</v>
      </c>
      <c r="R779">
        <f t="shared" si="88"/>
        <v>672.95473000000015</v>
      </c>
      <c r="S779">
        <f t="shared" si="89"/>
        <v>927.56016359083321</v>
      </c>
      <c r="T779" s="11">
        <f t="shared" si="90"/>
        <v>15.845819461343403</v>
      </c>
      <c r="U779">
        <v>0.26834999999999998</v>
      </c>
      <c r="V779">
        <f>Table5[[#This Row],[Total force ]]*Table5[[#This Row],[Tyre radius]]</f>
        <v>248.91076989960007</v>
      </c>
      <c r="W779">
        <v>8</v>
      </c>
      <c r="X779">
        <v>0.92</v>
      </c>
      <c r="Y779">
        <f>Table5[[#This Row],[Wheel torque]]/Table5[[#This Row],[Final drive ratio ]]/Table5[[#This Row],[Overall efficiency of enery conversion ]]</f>
        <v>33.81939808418479</v>
      </c>
      <c r="Z779">
        <f>(Table5[[#This Row],[Vehicle speed in m/s]]*60)/(2*3.14*Table5[[#This Row],[Tyre radius]])</f>
        <v>608.22269614143534</v>
      </c>
      <c r="AA779">
        <f>Table5[[#This Row],[Wheel speed]]*Table5[[#This Row],[Final drive ratio ]]</f>
        <v>4865.7815691314827</v>
      </c>
      <c r="AB779" s="11">
        <f>(2*3.14*Table5[[#This Row],[Motor speed]]*Table5[[#This Row],[Motor torque]])/(60*1000)/Table5[[#This Row],[Overall efficiency of enery conversion ]]</f>
        <v>18.721431310660918</v>
      </c>
      <c r="AC779">
        <v>430</v>
      </c>
      <c r="AD779" s="20">
        <f>Table5[[#This Row],[Total elapsed time]]-B778</f>
        <v>1</v>
      </c>
      <c r="AE779" s="20">
        <f>(Table5[[#This Row],[Motor power]]*1000)*Table5[[#This Row],[Acceleration delT 1 second ]]</f>
        <v>18721.431310660919</v>
      </c>
      <c r="AF779" s="20">
        <f>Table5[[#This Row],[Etotal]]/3600</f>
        <v>5.2003975862946996</v>
      </c>
      <c r="AG779" s="21">
        <f>Table5[[#This Row],[Average energy consumption]]/96</f>
        <v>5.417080819056979E-2</v>
      </c>
      <c r="AH779" s="20"/>
      <c r="AI779" s="20"/>
    </row>
    <row r="780" spans="2:35">
      <c r="B780" s="15">
        <v>777</v>
      </c>
      <c r="C780" s="8">
        <v>61.3</v>
      </c>
      <c r="D780" s="9">
        <v>-0.03</v>
      </c>
      <c r="E780">
        <v>1500</v>
      </c>
      <c r="F780">
        <v>80</v>
      </c>
      <c r="G780">
        <f t="shared" si="84"/>
        <v>1580</v>
      </c>
      <c r="H780">
        <v>9.81</v>
      </c>
      <c r="I780" s="10">
        <v>0</v>
      </c>
      <c r="J780" s="10">
        <v>0</v>
      </c>
      <c r="K780">
        <f t="shared" si="85"/>
        <v>-47.4</v>
      </c>
      <c r="L780">
        <v>1.4999999999999999E-2</v>
      </c>
      <c r="M780">
        <f t="shared" si="86"/>
        <v>365.20543359083308</v>
      </c>
      <c r="N780">
        <v>1.204</v>
      </c>
      <c r="O780">
        <v>1.52</v>
      </c>
      <c r="P780">
        <v>2.52</v>
      </c>
      <c r="Q780">
        <f t="shared" si="87"/>
        <v>17.027777777777779</v>
      </c>
      <c r="R780">
        <f t="shared" si="88"/>
        <v>668.58490564444446</v>
      </c>
      <c r="S780">
        <f t="shared" si="89"/>
        <v>986.39033923527757</v>
      </c>
      <c r="T780" s="11">
        <f t="shared" si="90"/>
        <v>16.796035498645143</v>
      </c>
      <c r="U780">
        <v>0.26834999999999998</v>
      </c>
      <c r="V780">
        <f>Table5[[#This Row],[Total force ]]*Table5[[#This Row],[Tyre radius]]</f>
        <v>264.69784753378673</v>
      </c>
      <c r="W780">
        <v>8</v>
      </c>
      <c r="X780">
        <v>0.92</v>
      </c>
      <c r="Y780">
        <f>Table5[[#This Row],[Wheel torque]]/Table5[[#This Row],[Final drive ratio ]]/Table5[[#This Row],[Overall efficiency of enery conversion ]]</f>
        <v>35.964381458394932</v>
      </c>
      <c r="Z780">
        <f>(Table5[[#This Row],[Vehicle speed in m/s]]*60)/(2*3.14*Table5[[#This Row],[Tyre radius]])</f>
        <v>606.24473615398347</v>
      </c>
      <c r="AA780">
        <f>Table5[[#This Row],[Wheel speed]]*Table5[[#This Row],[Final drive ratio ]]</f>
        <v>4849.9578892318677</v>
      </c>
      <c r="AB780" s="11">
        <f>(2*3.14*Table5[[#This Row],[Motor speed]]*Table5[[#This Row],[Motor torque]])/(60*1000)/Table5[[#This Row],[Overall efficiency of enery conversion ]]</f>
        <v>19.844087309363353</v>
      </c>
      <c r="AC780">
        <v>430</v>
      </c>
      <c r="AD780" s="20">
        <f>Table5[[#This Row],[Total elapsed time]]-B779</f>
        <v>1</v>
      </c>
      <c r="AE780" s="20">
        <f>(Table5[[#This Row],[Motor power]]*1000)*Table5[[#This Row],[Acceleration delT 1 second ]]</f>
        <v>19844.087309363353</v>
      </c>
      <c r="AF780" s="20">
        <f>Table5[[#This Row],[Etotal]]/3600</f>
        <v>5.5122464748231534</v>
      </c>
      <c r="AG780" s="21">
        <f>Table5[[#This Row],[Average energy consumption]]/96</f>
        <v>5.7419234112741184E-2</v>
      </c>
      <c r="AH780" s="20"/>
      <c r="AI780" s="20"/>
    </row>
    <row r="781" spans="2:35">
      <c r="B781" s="15">
        <v>778</v>
      </c>
      <c r="C781" s="8">
        <v>61.3</v>
      </c>
      <c r="D781" s="9">
        <v>-0.01</v>
      </c>
      <c r="E781">
        <v>1500</v>
      </c>
      <c r="F781">
        <v>80</v>
      </c>
      <c r="G781">
        <f t="shared" si="84"/>
        <v>1580</v>
      </c>
      <c r="H781">
        <v>9.81</v>
      </c>
      <c r="I781" s="10">
        <v>0</v>
      </c>
      <c r="J781" s="10">
        <v>0</v>
      </c>
      <c r="K781">
        <f t="shared" si="85"/>
        <v>-15.8</v>
      </c>
      <c r="L781">
        <v>1.4999999999999999E-2</v>
      </c>
      <c r="M781">
        <f t="shared" si="86"/>
        <v>365.20543359083308</v>
      </c>
      <c r="N781">
        <v>1.204</v>
      </c>
      <c r="O781">
        <v>1.52</v>
      </c>
      <c r="P781">
        <v>2.52</v>
      </c>
      <c r="Q781">
        <f t="shared" si="87"/>
        <v>17.027777777777779</v>
      </c>
      <c r="R781">
        <f t="shared" si="88"/>
        <v>668.58490564444446</v>
      </c>
      <c r="S781">
        <f t="shared" si="89"/>
        <v>1017.9903392352776</v>
      </c>
      <c r="T781" s="11">
        <f t="shared" si="90"/>
        <v>17.334113276422922</v>
      </c>
      <c r="U781">
        <v>0.26834999999999998</v>
      </c>
      <c r="V781">
        <f>Table5[[#This Row],[Total force ]]*Table5[[#This Row],[Tyre radius]]</f>
        <v>273.1777075337867</v>
      </c>
      <c r="W781">
        <v>8</v>
      </c>
      <c r="X781">
        <v>0.92</v>
      </c>
      <c r="Y781">
        <f>Table5[[#This Row],[Wheel torque]]/Table5[[#This Row],[Final drive ratio ]]/Table5[[#This Row],[Overall efficiency of enery conversion ]]</f>
        <v>37.116536349699281</v>
      </c>
      <c r="Z781">
        <f>(Table5[[#This Row],[Vehicle speed in m/s]]*60)/(2*3.14*Table5[[#This Row],[Tyre radius]])</f>
        <v>606.24473615398347</v>
      </c>
      <c r="AA781">
        <f>Table5[[#This Row],[Wheel speed]]*Table5[[#This Row],[Final drive ratio ]]</f>
        <v>4849.9578892318677</v>
      </c>
      <c r="AB781" s="11">
        <f>(2*3.14*Table5[[#This Row],[Motor speed]]*Table5[[#This Row],[Motor torque]])/(60*1000)/Table5[[#This Row],[Overall efficiency of enery conversion ]]</f>
        <v>20.479812472144282</v>
      </c>
      <c r="AC781">
        <v>430</v>
      </c>
      <c r="AD781" s="20">
        <f>Table5[[#This Row],[Total elapsed time]]-B780</f>
        <v>1</v>
      </c>
      <c r="AE781" s="20">
        <f>(Table5[[#This Row],[Motor power]]*1000)*Table5[[#This Row],[Acceleration delT 1 second ]]</f>
        <v>20479.81247214428</v>
      </c>
      <c r="AF781" s="20">
        <f>Table5[[#This Row],[Etotal]]/3600</f>
        <v>5.6888367978178556</v>
      </c>
      <c r="AG781" s="21">
        <f>Table5[[#This Row],[Average energy consumption]]/96</f>
        <v>5.9258716643935998E-2</v>
      </c>
      <c r="AH781" s="20"/>
      <c r="AI781" s="20"/>
    </row>
    <row r="782" spans="2:35">
      <c r="B782" s="15">
        <v>779</v>
      </c>
      <c r="C782" s="8">
        <v>61.2</v>
      </c>
      <c r="D782" s="9">
        <v>-0.06</v>
      </c>
      <c r="E782">
        <v>1500</v>
      </c>
      <c r="F782">
        <v>80</v>
      </c>
      <c r="G782">
        <f t="shared" si="84"/>
        <v>1580</v>
      </c>
      <c r="H782">
        <v>9.81</v>
      </c>
      <c r="I782" s="10">
        <v>0</v>
      </c>
      <c r="J782" s="10">
        <v>0</v>
      </c>
      <c r="K782">
        <f t="shared" si="85"/>
        <v>-94.8</v>
      </c>
      <c r="L782">
        <v>1.4999999999999999E-2</v>
      </c>
      <c r="M782">
        <f t="shared" si="86"/>
        <v>365.20543359083308</v>
      </c>
      <c r="N782">
        <v>1.204</v>
      </c>
      <c r="O782">
        <v>1.52</v>
      </c>
      <c r="P782">
        <v>2.52</v>
      </c>
      <c r="Q782">
        <f t="shared" si="87"/>
        <v>17</v>
      </c>
      <c r="R782">
        <f t="shared" si="88"/>
        <v>666.40533120000009</v>
      </c>
      <c r="S782">
        <f t="shared" si="89"/>
        <v>936.81076479083322</v>
      </c>
      <c r="T782" s="11">
        <f t="shared" si="90"/>
        <v>15.925783001444165</v>
      </c>
      <c r="U782">
        <v>0.26834999999999998</v>
      </c>
      <c r="V782">
        <f>Table5[[#This Row],[Total force ]]*Table5[[#This Row],[Tyre radius]]</f>
        <v>251.39316873162008</v>
      </c>
      <c r="W782">
        <v>8</v>
      </c>
      <c r="X782">
        <v>0.92</v>
      </c>
      <c r="Y782">
        <f>Table5[[#This Row],[Wheel torque]]/Table5[[#This Row],[Final drive ratio ]]/Table5[[#This Row],[Overall efficiency of enery conversion ]]</f>
        <v>34.156680534187508</v>
      </c>
      <c r="Z782">
        <f>(Table5[[#This Row],[Vehicle speed in m/s]]*60)/(2*3.14*Table5[[#This Row],[Tyre radius]])</f>
        <v>605.25575616025753</v>
      </c>
      <c r="AA782">
        <f>Table5[[#This Row],[Wheel speed]]*Table5[[#This Row],[Final drive ratio ]]</f>
        <v>4842.0460492820603</v>
      </c>
      <c r="AB782" s="11">
        <f>(2*3.14*Table5[[#This Row],[Motor speed]]*Table5[[#This Row],[Motor torque]])/(60*1000)/Table5[[#This Row],[Overall efficiency of enery conversion ]]</f>
        <v>18.815906192632518</v>
      </c>
      <c r="AC782">
        <v>430</v>
      </c>
      <c r="AD782" s="20">
        <f>Table5[[#This Row],[Total elapsed time]]-B781</f>
        <v>1</v>
      </c>
      <c r="AE782" s="20">
        <f>(Table5[[#This Row],[Motor power]]*1000)*Table5[[#This Row],[Acceleration delT 1 second ]]</f>
        <v>18815.906192632519</v>
      </c>
      <c r="AF782" s="20">
        <f>Table5[[#This Row],[Etotal]]/3600</f>
        <v>5.2266406090645887</v>
      </c>
      <c r="AG782" s="21">
        <f>Table5[[#This Row],[Average energy consumption]]/96</f>
        <v>5.4444173011089468E-2</v>
      </c>
      <c r="AH782" s="20"/>
      <c r="AI782" s="20"/>
    </row>
    <row r="783" spans="2:35">
      <c r="B783" s="15">
        <v>780</v>
      </c>
      <c r="C783" s="8">
        <v>60.9</v>
      </c>
      <c r="D783" s="9">
        <v>-0.11</v>
      </c>
      <c r="E783">
        <v>1500</v>
      </c>
      <c r="F783">
        <v>80</v>
      </c>
      <c r="G783">
        <f t="shared" si="84"/>
        <v>1580</v>
      </c>
      <c r="H783">
        <v>9.81</v>
      </c>
      <c r="I783" s="10">
        <v>0</v>
      </c>
      <c r="J783" s="10">
        <v>0</v>
      </c>
      <c r="K783">
        <f t="shared" si="85"/>
        <v>-173.8</v>
      </c>
      <c r="L783">
        <v>1.4999999999999999E-2</v>
      </c>
      <c r="M783">
        <f t="shared" si="86"/>
        <v>365.20543359083308</v>
      </c>
      <c r="N783">
        <v>1.204</v>
      </c>
      <c r="O783">
        <v>1.52</v>
      </c>
      <c r="P783">
        <v>2.52</v>
      </c>
      <c r="Q783">
        <f t="shared" si="87"/>
        <v>16.916666666666668</v>
      </c>
      <c r="R783">
        <f t="shared" si="88"/>
        <v>659.88795879999998</v>
      </c>
      <c r="S783">
        <f t="shared" si="89"/>
        <v>851.29339239083311</v>
      </c>
      <c r="T783" s="11">
        <f t="shared" si="90"/>
        <v>14.401046554611593</v>
      </c>
      <c r="U783">
        <v>0.26834999999999998</v>
      </c>
      <c r="V783">
        <f>Table5[[#This Row],[Total force ]]*Table5[[#This Row],[Tyre radius]]</f>
        <v>228.44458184808005</v>
      </c>
      <c r="W783">
        <v>8</v>
      </c>
      <c r="X783">
        <v>0.92</v>
      </c>
      <c r="Y783">
        <f>Table5[[#This Row],[Wheel torque]]/Table5[[#This Row],[Final drive ratio ]]/Table5[[#This Row],[Overall efficiency of enery conversion ]]</f>
        <v>31.038666011967397</v>
      </c>
      <c r="Z783">
        <f>(Table5[[#This Row],[Vehicle speed in m/s]]*60)/(2*3.14*Table5[[#This Row],[Tyre radius]])</f>
        <v>602.28881617907984</v>
      </c>
      <c r="AA783">
        <f>Table5[[#This Row],[Wheel speed]]*Table5[[#This Row],[Final drive ratio ]]</f>
        <v>4818.3105294326388</v>
      </c>
      <c r="AB783" s="11">
        <f>(2*3.14*Table5[[#This Row],[Motor speed]]*Table5[[#This Row],[Motor torque]])/(60*1000)/Table5[[#This Row],[Overall efficiency of enery conversion ]]</f>
        <v>17.014468991743374</v>
      </c>
      <c r="AC783">
        <v>430</v>
      </c>
      <c r="AD783" s="20">
        <f>Table5[[#This Row],[Total elapsed time]]-B782</f>
        <v>1</v>
      </c>
      <c r="AE783" s="20">
        <f>(Table5[[#This Row],[Motor power]]*1000)*Table5[[#This Row],[Acceleration delT 1 second ]]</f>
        <v>17014.468991743375</v>
      </c>
      <c r="AF783" s="20">
        <f>Table5[[#This Row],[Etotal]]/3600</f>
        <v>4.7262413865953823</v>
      </c>
      <c r="AG783" s="21">
        <f>Table5[[#This Row],[Average energy consumption]]/96</f>
        <v>4.9231681110368568E-2</v>
      </c>
      <c r="AH783" s="20"/>
      <c r="AI783" s="20"/>
    </row>
    <row r="784" spans="2:35">
      <c r="B784" s="15">
        <v>781</v>
      </c>
      <c r="C784" s="8">
        <v>60.4</v>
      </c>
      <c r="D784" s="9">
        <v>-0.17</v>
      </c>
      <c r="E784">
        <v>1500</v>
      </c>
      <c r="F784">
        <v>80</v>
      </c>
      <c r="G784">
        <f t="shared" si="84"/>
        <v>1580</v>
      </c>
      <c r="H784">
        <v>9.81</v>
      </c>
      <c r="I784" s="10">
        <v>0</v>
      </c>
      <c r="J784" s="10">
        <v>0</v>
      </c>
      <c r="K784">
        <f t="shared" si="85"/>
        <v>-268.60000000000002</v>
      </c>
      <c r="L784">
        <v>1.4999999999999999E-2</v>
      </c>
      <c r="M784">
        <f t="shared" si="86"/>
        <v>365.20543359083308</v>
      </c>
      <c r="N784">
        <v>1.204</v>
      </c>
      <c r="O784">
        <v>1.52</v>
      </c>
      <c r="P784">
        <v>2.52</v>
      </c>
      <c r="Q784">
        <f t="shared" si="87"/>
        <v>16.777777777777779</v>
      </c>
      <c r="R784">
        <f t="shared" si="88"/>
        <v>649.09684124444448</v>
      </c>
      <c r="S784">
        <f t="shared" si="89"/>
        <v>745.70227483527754</v>
      </c>
      <c r="T784" s="11">
        <f t="shared" si="90"/>
        <v>12.511227055569657</v>
      </c>
      <c r="U784">
        <v>0.26834999999999998</v>
      </c>
      <c r="V784">
        <f>Table5[[#This Row],[Total force ]]*Table5[[#This Row],[Tyre radius]]</f>
        <v>200.10920545204672</v>
      </c>
      <c r="W784">
        <v>8</v>
      </c>
      <c r="X784">
        <v>0.92</v>
      </c>
      <c r="Y784">
        <f>Table5[[#This Row],[Wheel torque]]/Table5[[#This Row],[Final drive ratio ]]/Table5[[#This Row],[Overall efficiency of enery conversion ]]</f>
        <v>27.188750740767215</v>
      </c>
      <c r="Z784">
        <f>(Table5[[#This Row],[Vehicle speed in m/s]]*60)/(2*3.14*Table5[[#This Row],[Tyre radius]])</f>
        <v>597.34391621045029</v>
      </c>
      <c r="AA784">
        <f>Table5[[#This Row],[Wheel speed]]*Table5[[#This Row],[Final drive ratio ]]</f>
        <v>4778.7513296836023</v>
      </c>
      <c r="AB784" s="11">
        <f>(2*3.14*Table5[[#This Row],[Motor speed]]*Table5[[#This Row],[Motor torque]])/(60*1000)/Table5[[#This Row],[Overall efficiency of enery conversion ]]</f>
        <v>14.781695481533147</v>
      </c>
      <c r="AC784">
        <v>430</v>
      </c>
      <c r="AD784" s="20">
        <f>Table5[[#This Row],[Total elapsed time]]-B783</f>
        <v>1</v>
      </c>
      <c r="AE784" s="20">
        <f>(Table5[[#This Row],[Motor power]]*1000)*Table5[[#This Row],[Acceleration delT 1 second ]]</f>
        <v>14781.695481533146</v>
      </c>
      <c r="AF784" s="20">
        <f>Table5[[#This Row],[Etotal]]/3600</f>
        <v>4.1060265226480963</v>
      </c>
      <c r="AG784" s="21">
        <f>Table5[[#This Row],[Average energy consumption]]/96</f>
        <v>4.2771109610917672E-2</v>
      </c>
      <c r="AH784" s="20"/>
      <c r="AI784" s="20"/>
    </row>
    <row r="785" spans="2:35">
      <c r="B785" s="15">
        <v>782</v>
      </c>
      <c r="C785" s="8">
        <v>59.7</v>
      </c>
      <c r="D785" s="9">
        <v>-0.19</v>
      </c>
      <c r="E785">
        <v>1500</v>
      </c>
      <c r="F785">
        <v>80</v>
      </c>
      <c r="G785">
        <f t="shared" si="84"/>
        <v>1580</v>
      </c>
      <c r="H785">
        <v>9.81</v>
      </c>
      <c r="I785" s="10">
        <v>0</v>
      </c>
      <c r="J785" s="10">
        <v>0</v>
      </c>
      <c r="K785">
        <f t="shared" si="85"/>
        <v>-300.2</v>
      </c>
      <c r="L785">
        <v>1.4999999999999999E-2</v>
      </c>
      <c r="M785">
        <f t="shared" si="86"/>
        <v>365.20543359083308</v>
      </c>
      <c r="N785">
        <v>1.204</v>
      </c>
      <c r="O785">
        <v>1.52</v>
      </c>
      <c r="P785">
        <v>2.52</v>
      </c>
      <c r="Q785">
        <f t="shared" si="87"/>
        <v>16.583333333333336</v>
      </c>
      <c r="R785">
        <f t="shared" si="88"/>
        <v>634.13873320000016</v>
      </c>
      <c r="S785">
        <f t="shared" si="89"/>
        <v>699.1441667908332</v>
      </c>
      <c r="T785" s="11">
        <f t="shared" si="90"/>
        <v>11.594140765947985</v>
      </c>
      <c r="U785">
        <v>0.26834999999999998</v>
      </c>
      <c r="V785">
        <f>Table5[[#This Row],[Total force ]]*Table5[[#This Row],[Tyre radius]]</f>
        <v>187.61533715832007</v>
      </c>
      <c r="W785">
        <v>8</v>
      </c>
      <c r="X785">
        <v>0.92</v>
      </c>
      <c r="Y785">
        <f>Table5[[#This Row],[Wheel torque]]/Table5[[#This Row],[Final drive ratio ]]/Table5[[#This Row],[Overall efficiency of enery conversion ]]</f>
        <v>25.491214287815225</v>
      </c>
      <c r="Z785">
        <f>(Table5[[#This Row],[Vehicle speed in m/s]]*60)/(2*3.14*Table5[[#This Row],[Tyre radius]])</f>
        <v>590.42105625436886</v>
      </c>
      <c r="AA785">
        <f>Table5[[#This Row],[Wheel speed]]*Table5[[#This Row],[Final drive ratio ]]</f>
        <v>4723.3684500349509</v>
      </c>
      <c r="AB785" s="11">
        <f>(2*3.14*Table5[[#This Row],[Motor speed]]*Table5[[#This Row],[Motor torque]])/(60*1000)/Table5[[#This Row],[Overall efficiency of enery conversion ]]</f>
        <v>13.698181434248561</v>
      </c>
      <c r="AC785">
        <v>430</v>
      </c>
      <c r="AD785" s="20">
        <f>Table5[[#This Row],[Total elapsed time]]-B784</f>
        <v>1</v>
      </c>
      <c r="AE785" s="20">
        <f>(Table5[[#This Row],[Motor power]]*1000)*Table5[[#This Row],[Acceleration delT 1 second ]]</f>
        <v>13698.181434248561</v>
      </c>
      <c r="AF785" s="20">
        <f>Table5[[#This Row],[Etotal]]/3600</f>
        <v>3.8050503984023782</v>
      </c>
      <c r="AG785" s="21">
        <f>Table5[[#This Row],[Average energy consumption]]/96</f>
        <v>3.9635941650024771E-2</v>
      </c>
      <c r="AH785" s="20"/>
      <c r="AI785" s="20"/>
    </row>
    <row r="786" spans="2:35">
      <c r="B786" s="15">
        <v>783</v>
      </c>
      <c r="C786" s="8">
        <v>59</v>
      </c>
      <c r="D786" s="9">
        <v>-0.21</v>
      </c>
      <c r="E786">
        <v>1500</v>
      </c>
      <c r="F786">
        <v>80</v>
      </c>
      <c r="G786">
        <f t="shared" si="84"/>
        <v>1580</v>
      </c>
      <c r="H786">
        <v>9.81</v>
      </c>
      <c r="I786" s="10">
        <v>0</v>
      </c>
      <c r="J786" s="10">
        <v>0</v>
      </c>
      <c r="K786">
        <f t="shared" si="85"/>
        <v>-331.8</v>
      </c>
      <c r="L786">
        <v>1.4999999999999999E-2</v>
      </c>
      <c r="M786">
        <f t="shared" si="86"/>
        <v>365.20543359083308</v>
      </c>
      <c r="N786">
        <v>1.204</v>
      </c>
      <c r="O786">
        <v>1.52</v>
      </c>
      <c r="P786">
        <v>2.52</v>
      </c>
      <c r="Q786">
        <f t="shared" si="87"/>
        <v>16.388888888888889</v>
      </c>
      <c r="R786">
        <f t="shared" si="88"/>
        <v>619.35499111111119</v>
      </c>
      <c r="S786">
        <f t="shared" si="89"/>
        <v>652.7604247019442</v>
      </c>
      <c r="T786" s="11">
        <f t="shared" si="90"/>
        <v>10.698018071504086</v>
      </c>
      <c r="U786">
        <v>0.26834999999999998</v>
      </c>
      <c r="V786">
        <f>Table5[[#This Row],[Total force ]]*Table5[[#This Row],[Tyre radius]]</f>
        <v>175.16825996876671</v>
      </c>
      <c r="W786">
        <v>8</v>
      </c>
      <c r="X786">
        <v>0.92</v>
      </c>
      <c r="Y786">
        <f>Table5[[#This Row],[Wheel torque]]/Table5[[#This Row],[Final drive ratio ]]/Table5[[#This Row],[Overall efficiency of enery conversion ]]</f>
        <v>23.8000353218433</v>
      </c>
      <c r="Z786">
        <f>(Table5[[#This Row],[Vehicle speed in m/s]]*60)/(2*3.14*Table5[[#This Row],[Tyre radius]])</f>
        <v>583.49819629828744</v>
      </c>
      <c r="AA786">
        <f>Table5[[#This Row],[Wheel speed]]*Table5[[#This Row],[Final drive ratio ]]</f>
        <v>4667.9855703862995</v>
      </c>
      <c r="AB786" s="11">
        <f>(2*3.14*Table5[[#This Row],[Motor speed]]*Table5[[#This Row],[Motor torque]])/(60*1000)/Table5[[#This Row],[Overall efficiency of enery conversion ]]</f>
        <v>12.639435339678737</v>
      </c>
      <c r="AC786">
        <v>430</v>
      </c>
      <c r="AD786" s="20">
        <f>Table5[[#This Row],[Total elapsed time]]-B785</f>
        <v>1</v>
      </c>
      <c r="AE786" s="20">
        <f>(Table5[[#This Row],[Motor power]]*1000)*Table5[[#This Row],[Acceleration delT 1 second ]]</f>
        <v>12639.435339678737</v>
      </c>
      <c r="AF786" s="20">
        <f>Table5[[#This Row],[Etotal]]/3600</f>
        <v>3.5109542610218716</v>
      </c>
      <c r="AG786" s="21">
        <f>Table5[[#This Row],[Average energy consumption]]/96</f>
        <v>3.6572440218977827E-2</v>
      </c>
      <c r="AH786" s="20"/>
      <c r="AI786" s="20"/>
    </row>
    <row r="787" spans="2:35">
      <c r="B787" s="15">
        <v>784</v>
      </c>
      <c r="C787" s="8">
        <v>58.2</v>
      </c>
      <c r="D787" s="9">
        <v>-0.25</v>
      </c>
      <c r="E787">
        <v>1500</v>
      </c>
      <c r="F787">
        <v>80</v>
      </c>
      <c r="G787">
        <f t="shared" si="84"/>
        <v>1580</v>
      </c>
      <c r="H787">
        <v>9.81</v>
      </c>
      <c r="I787" s="10">
        <v>0</v>
      </c>
      <c r="J787" s="10">
        <v>0</v>
      </c>
      <c r="K787">
        <f t="shared" si="85"/>
        <v>-395</v>
      </c>
      <c r="L787">
        <v>1.4999999999999999E-2</v>
      </c>
      <c r="M787">
        <f t="shared" si="86"/>
        <v>365.20543359083308</v>
      </c>
      <c r="N787">
        <v>1.204</v>
      </c>
      <c r="O787">
        <v>1.52</v>
      </c>
      <c r="P787">
        <v>2.52</v>
      </c>
      <c r="Q787">
        <f t="shared" si="87"/>
        <v>16.166666666666668</v>
      </c>
      <c r="R787">
        <f t="shared" si="88"/>
        <v>602.6727952</v>
      </c>
      <c r="S787">
        <f t="shared" si="89"/>
        <v>572.87822879083308</v>
      </c>
      <c r="T787" s="11">
        <f t="shared" si="90"/>
        <v>9.2615313654518019</v>
      </c>
      <c r="U787">
        <v>0.26834999999999998</v>
      </c>
      <c r="V787">
        <f>Table5[[#This Row],[Total force ]]*Table5[[#This Row],[Tyre radius]]</f>
        <v>153.73187269602005</v>
      </c>
      <c r="W787">
        <v>8</v>
      </c>
      <c r="X787">
        <v>0.92</v>
      </c>
      <c r="Y787">
        <f>Table5[[#This Row],[Wheel torque]]/Table5[[#This Row],[Final drive ratio ]]/Table5[[#This Row],[Overall efficiency of enery conversion ]]</f>
        <v>20.887482703263593</v>
      </c>
      <c r="Z787">
        <f>(Table5[[#This Row],[Vehicle speed in m/s]]*60)/(2*3.14*Table5[[#This Row],[Tyre radius]])</f>
        <v>575.58635634848019</v>
      </c>
      <c r="AA787">
        <f>Table5[[#This Row],[Wheel speed]]*Table5[[#This Row],[Final drive ratio ]]</f>
        <v>4604.6908507878416</v>
      </c>
      <c r="AB787" s="11">
        <f>(2*3.14*Table5[[#This Row],[Motor speed]]*Table5[[#This Row],[Motor torque]])/(60*1000)/Table5[[#This Row],[Overall efficiency of enery conversion ]]</f>
        <v>10.942262955401468</v>
      </c>
      <c r="AC787">
        <v>430</v>
      </c>
      <c r="AD787" s="20">
        <f>Table5[[#This Row],[Total elapsed time]]-B786</f>
        <v>1</v>
      </c>
      <c r="AE787" s="20">
        <f>(Table5[[#This Row],[Motor power]]*1000)*Table5[[#This Row],[Acceleration delT 1 second ]]</f>
        <v>10942.262955401467</v>
      </c>
      <c r="AF787" s="20">
        <f>Table5[[#This Row],[Etotal]]/3600</f>
        <v>3.0395174876115187</v>
      </c>
      <c r="AG787" s="21">
        <f>Table5[[#This Row],[Average energy consumption]]/96</f>
        <v>3.1661640495953318E-2</v>
      </c>
      <c r="AH787" s="20"/>
      <c r="AI787" s="20"/>
    </row>
    <row r="788" spans="2:35">
      <c r="B788" s="15">
        <v>785</v>
      </c>
      <c r="C788" s="8">
        <v>57.2</v>
      </c>
      <c r="D788" s="9">
        <v>-0.28000000000000003</v>
      </c>
      <c r="E788">
        <v>1500</v>
      </c>
      <c r="F788">
        <v>80</v>
      </c>
      <c r="G788">
        <f t="shared" si="84"/>
        <v>1580</v>
      </c>
      <c r="H788">
        <v>9.81</v>
      </c>
      <c r="I788" s="10">
        <v>0</v>
      </c>
      <c r="J788" s="10">
        <v>0</v>
      </c>
      <c r="K788">
        <f t="shared" si="85"/>
        <v>-442.40000000000003</v>
      </c>
      <c r="L788">
        <v>1.4999999999999999E-2</v>
      </c>
      <c r="M788">
        <f t="shared" si="86"/>
        <v>365.20543359083308</v>
      </c>
      <c r="N788">
        <v>1.204</v>
      </c>
      <c r="O788">
        <v>1.52</v>
      </c>
      <c r="P788">
        <v>2.52</v>
      </c>
      <c r="Q788">
        <f t="shared" si="87"/>
        <v>15.888888888888891</v>
      </c>
      <c r="R788">
        <f t="shared" si="88"/>
        <v>582.1403143111113</v>
      </c>
      <c r="S788">
        <f t="shared" si="89"/>
        <v>504.94574790194434</v>
      </c>
      <c r="T788" s="11">
        <f t="shared" si="90"/>
        <v>8.0230268833308944</v>
      </c>
      <c r="U788">
        <v>0.26834999999999998</v>
      </c>
      <c r="V788">
        <f>Table5[[#This Row],[Total force ]]*Table5[[#This Row],[Tyre radius]]</f>
        <v>135.50219144948676</v>
      </c>
      <c r="W788">
        <v>8</v>
      </c>
      <c r="X788">
        <v>0.92</v>
      </c>
      <c r="Y788">
        <f>Table5[[#This Row],[Wheel torque]]/Table5[[#This Row],[Final drive ratio ]]/Table5[[#This Row],[Overall efficiency of enery conversion ]]</f>
        <v>18.410623838245481</v>
      </c>
      <c r="Z788">
        <f>(Table5[[#This Row],[Vehicle speed in m/s]]*60)/(2*3.14*Table5[[#This Row],[Tyre radius]])</f>
        <v>565.69655641122108</v>
      </c>
      <c r="AA788">
        <f>Table5[[#This Row],[Wheel speed]]*Table5[[#This Row],[Final drive ratio ]]</f>
        <v>4525.5724512897687</v>
      </c>
      <c r="AB788" s="11">
        <f>(2*3.14*Table5[[#This Row],[Motor speed]]*Table5[[#This Row],[Motor torque]])/(60*1000)/Table5[[#This Row],[Overall efficiency of enery conversion ]]</f>
        <v>9.4790015162227004</v>
      </c>
      <c r="AC788">
        <v>430</v>
      </c>
      <c r="AD788" s="20">
        <f>Table5[[#This Row],[Total elapsed time]]-B787</f>
        <v>1</v>
      </c>
      <c r="AE788" s="20">
        <f>(Table5[[#This Row],[Motor power]]*1000)*Table5[[#This Row],[Acceleration delT 1 second ]]</f>
        <v>9479.001516222701</v>
      </c>
      <c r="AF788" s="20">
        <f>Table5[[#This Row],[Etotal]]/3600</f>
        <v>2.633055976728528</v>
      </c>
      <c r="AG788" s="21">
        <f>Table5[[#This Row],[Average energy consumption]]/96</f>
        <v>2.7427666424255499E-2</v>
      </c>
      <c r="AH788" s="20"/>
      <c r="AI788" s="20"/>
    </row>
    <row r="789" spans="2:35">
      <c r="B789" s="15">
        <v>786</v>
      </c>
      <c r="C789" s="8">
        <v>56.2</v>
      </c>
      <c r="D789" s="9">
        <v>-0.26</v>
      </c>
      <c r="E789">
        <v>1500</v>
      </c>
      <c r="F789">
        <v>80</v>
      </c>
      <c r="G789">
        <f t="shared" si="84"/>
        <v>1580</v>
      </c>
      <c r="H789">
        <v>9.81</v>
      </c>
      <c r="I789" s="10">
        <v>0</v>
      </c>
      <c r="J789" s="10">
        <v>0</v>
      </c>
      <c r="K789">
        <f t="shared" si="85"/>
        <v>-410.8</v>
      </c>
      <c r="L789">
        <v>1.4999999999999999E-2</v>
      </c>
      <c r="M789">
        <f t="shared" si="86"/>
        <v>365.20543359083308</v>
      </c>
      <c r="N789">
        <v>1.204</v>
      </c>
      <c r="O789">
        <v>1.52</v>
      </c>
      <c r="P789">
        <v>2.52</v>
      </c>
      <c r="Q789">
        <f t="shared" si="87"/>
        <v>15.611111111111112</v>
      </c>
      <c r="R789">
        <f t="shared" si="88"/>
        <v>561.96368231111114</v>
      </c>
      <c r="S789">
        <f t="shared" si="89"/>
        <v>516.36911590194427</v>
      </c>
      <c r="T789" s="11">
        <f t="shared" si="90"/>
        <v>8.0610956426914644</v>
      </c>
      <c r="U789">
        <v>0.26834999999999998</v>
      </c>
      <c r="V789">
        <f>Table5[[#This Row],[Total force ]]*Table5[[#This Row],[Tyre radius]]</f>
        <v>138.56765225228673</v>
      </c>
      <c r="W789">
        <v>8</v>
      </c>
      <c r="X789">
        <v>0.92</v>
      </c>
      <c r="Y789">
        <f>Table5[[#This Row],[Wheel torque]]/Table5[[#This Row],[Final drive ratio ]]/Table5[[#This Row],[Overall efficiency of enery conversion ]]</f>
        <v>18.827126664712871</v>
      </c>
      <c r="Z789">
        <f>(Table5[[#This Row],[Vehicle speed in m/s]]*60)/(2*3.14*Table5[[#This Row],[Tyre radius]])</f>
        <v>555.80675647396197</v>
      </c>
      <c r="AA789">
        <f>Table5[[#This Row],[Wheel speed]]*Table5[[#This Row],[Final drive ratio ]]</f>
        <v>4446.4540517916957</v>
      </c>
      <c r="AB789" s="11">
        <f>(2*3.14*Table5[[#This Row],[Motor speed]]*Table5[[#This Row],[Motor torque]])/(60*1000)/Table5[[#This Row],[Overall efficiency of enery conversion ]]</f>
        <v>9.523978783898233</v>
      </c>
      <c r="AC789">
        <v>430</v>
      </c>
      <c r="AD789" s="20">
        <f>Table5[[#This Row],[Total elapsed time]]-B788</f>
        <v>1</v>
      </c>
      <c r="AE789" s="20">
        <f>(Table5[[#This Row],[Motor power]]*1000)*Table5[[#This Row],[Acceleration delT 1 second ]]</f>
        <v>9523.9787838982338</v>
      </c>
      <c r="AF789" s="20">
        <f>Table5[[#This Row],[Etotal]]/3600</f>
        <v>2.6455496621939538</v>
      </c>
      <c r="AG789" s="21">
        <f>Table5[[#This Row],[Average energy consumption]]/96</f>
        <v>2.755780898118702E-2</v>
      </c>
      <c r="AH789" s="20"/>
      <c r="AI789" s="20"/>
    </row>
    <row r="790" spans="2:35">
      <c r="B790" s="15">
        <v>787</v>
      </c>
      <c r="C790" s="8">
        <v>55.3</v>
      </c>
      <c r="D790" s="9">
        <v>-0.25</v>
      </c>
      <c r="E790">
        <v>1500</v>
      </c>
      <c r="F790">
        <v>80</v>
      </c>
      <c r="G790">
        <f t="shared" si="84"/>
        <v>1580</v>
      </c>
      <c r="H790">
        <v>9.81</v>
      </c>
      <c r="I790" s="10">
        <v>0</v>
      </c>
      <c r="J790" s="10">
        <v>0</v>
      </c>
      <c r="K790">
        <f t="shared" si="85"/>
        <v>-395</v>
      </c>
      <c r="L790">
        <v>1.4999999999999999E-2</v>
      </c>
      <c r="M790">
        <f t="shared" si="86"/>
        <v>365.20543359083308</v>
      </c>
      <c r="N790">
        <v>1.204</v>
      </c>
      <c r="O790">
        <v>1.52</v>
      </c>
      <c r="P790">
        <v>2.52</v>
      </c>
      <c r="Q790">
        <f t="shared" si="87"/>
        <v>15.361111111111111</v>
      </c>
      <c r="R790">
        <f t="shared" si="88"/>
        <v>544.10896431111109</v>
      </c>
      <c r="S790">
        <f t="shared" si="89"/>
        <v>514.31439790194418</v>
      </c>
      <c r="T790" s="11">
        <f t="shared" si="90"/>
        <v>7.9004406122159754</v>
      </c>
      <c r="U790">
        <v>0.26834999999999998</v>
      </c>
      <c r="V790">
        <f>Table5[[#This Row],[Total force ]]*Table5[[#This Row],[Tyre radius]]</f>
        <v>138.0162686769867</v>
      </c>
      <c r="W790">
        <v>8</v>
      </c>
      <c r="X790">
        <v>0.92</v>
      </c>
      <c r="Y790">
        <f>Table5[[#This Row],[Wheel torque]]/Table5[[#This Row],[Final drive ratio ]]/Table5[[#This Row],[Overall efficiency of enery conversion ]]</f>
        <v>18.752210418068845</v>
      </c>
      <c r="Z790">
        <f>(Table5[[#This Row],[Vehicle speed in m/s]]*60)/(2*3.14*Table5[[#This Row],[Tyre radius]])</f>
        <v>546.90593653042868</v>
      </c>
      <c r="AA790">
        <f>Table5[[#This Row],[Wheel speed]]*Table5[[#This Row],[Final drive ratio ]]</f>
        <v>4375.2474922434294</v>
      </c>
      <c r="AB790" s="11">
        <f>(2*3.14*Table5[[#This Row],[Motor speed]]*Table5[[#This Row],[Motor torque]])/(60*1000)/Table5[[#This Row],[Overall efficiency of enery conversion ]]</f>
        <v>9.3341689652835225</v>
      </c>
      <c r="AC790">
        <v>430</v>
      </c>
      <c r="AD790" s="20">
        <f>Table5[[#This Row],[Total elapsed time]]-B789</f>
        <v>1</v>
      </c>
      <c r="AE790" s="20">
        <f>(Table5[[#This Row],[Motor power]]*1000)*Table5[[#This Row],[Acceleration delT 1 second ]]</f>
        <v>9334.168965283523</v>
      </c>
      <c r="AF790" s="20">
        <f>Table5[[#This Row],[Etotal]]/3600</f>
        <v>2.5928247125787562</v>
      </c>
      <c r="AG790" s="21">
        <f>Table5[[#This Row],[Average energy consumption]]/96</f>
        <v>2.7008590756028711E-2</v>
      </c>
      <c r="AH790" s="20"/>
      <c r="AI790" s="20"/>
    </row>
    <row r="791" spans="2:35">
      <c r="B791" s="15">
        <v>788</v>
      </c>
      <c r="C791" s="8">
        <v>54.4</v>
      </c>
      <c r="D791" s="9">
        <v>-0.25</v>
      </c>
      <c r="E791">
        <v>1500</v>
      </c>
      <c r="F791">
        <v>80</v>
      </c>
      <c r="G791">
        <f t="shared" si="84"/>
        <v>1580</v>
      </c>
      <c r="H791">
        <v>9.81</v>
      </c>
      <c r="I791" s="10">
        <v>0</v>
      </c>
      <c r="J791" s="10">
        <v>0</v>
      </c>
      <c r="K791">
        <f t="shared" si="85"/>
        <v>-395</v>
      </c>
      <c r="L791">
        <v>1.4999999999999999E-2</v>
      </c>
      <c r="M791">
        <f t="shared" si="86"/>
        <v>365.20543359083308</v>
      </c>
      <c r="N791">
        <v>1.204</v>
      </c>
      <c r="O791">
        <v>1.52</v>
      </c>
      <c r="P791">
        <v>2.52</v>
      </c>
      <c r="Q791">
        <f t="shared" si="87"/>
        <v>15.111111111111111</v>
      </c>
      <c r="R791">
        <f t="shared" si="88"/>
        <v>526.54248391111105</v>
      </c>
      <c r="S791">
        <f t="shared" si="89"/>
        <v>496.74791750194413</v>
      </c>
      <c r="T791" s="11">
        <f t="shared" si="90"/>
        <v>7.5064129755849338</v>
      </c>
      <c r="U791">
        <v>0.26834999999999998</v>
      </c>
      <c r="V791">
        <f>Table5[[#This Row],[Total force ]]*Table5[[#This Row],[Tyre radius]]</f>
        <v>133.3023036616467</v>
      </c>
      <c r="W791">
        <v>8</v>
      </c>
      <c r="X791">
        <v>0.92</v>
      </c>
      <c r="Y791">
        <f>Table5[[#This Row],[Wheel torque]]/Table5[[#This Row],[Final drive ratio ]]/Table5[[#This Row],[Overall efficiency of enery conversion ]]</f>
        <v>18.111726040984607</v>
      </c>
      <c r="Z791">
        <f>(Table5[[#This Row],[Vehicle speed in m/s]]*60)/(2*3.14*Table5[[#This Row],[Tyre radius]])</f>
        <v>538.0051165868955</v>
      </c>
      <c r="AA791">
        <f>Table5[[#This Row],[Wheel speed]]*Table5[[#This Row],[Final drive ratio ]]</f>
        <v>4304.040932695164</v>
      </c>
      <c r="AB791" s="11">
        <f>(2*3.14*Table5[[#This Row],[Motor speed]]*Table5[[#This Row],[Motor torque]])/(60*1000)/Table5[[#This Row],[Overall efficiency of enery conversion ]]</f>
        <v>8.868635368129647</v>
      </c>
      <c r="AC791">
        <v>430</v>
      </c>
      <c r="AD791" s="20">
        <f>Table5[[#This Row],[Total elapsed time]]-B790</f>
        <v>1</v>
      </c>
      <c r="AE791" s="20">
        <f>(Table5[[#This Row],[Motor power]]*1000)*Table5[[#This Row],[Acceleration delT 1 second ]]</f>
        <v>8868.6353681296478</v>
      </c>
      <c r="AF791" s="20">
        <f>Table5[[#This Row],[Etotal]]/3600</f>
        <v>2.4635098244804579</v>
      </c>
      <c r="AG791" s="21">
        <f>Table5[[#This Row],[Average energy consumption]]/96</f>
        <v>2.5661560671671437E-2</v>
      </c>
      <c r="AH791" s="20"/>
      <c r="AI791" s="20"/>
    </row>
    <row r="792" spans="2:35">
      <c r="B792" s="15">
        <v>789</v>
      </c>
      <c r="C792" s="8">
        <v>53.5</v>
      </c>
      <c r="D792" s="9">
        <v>-0.26</v>
      </c>
      <c r="E792">
        <v>1500</v>
      </c>
      <c r="F792">
        <v>80</v>
      </c>
      <c r="G792">
        <f t="shared" si="84"/>
        <v>1580</v>
      </c>
      <c r="H792">
        <v>9.81</v>
      </c>
      <c r="I792" s="10">
        <v>0</v>
      </c>
      <c r="J792" s="10">
        <v>0</v>
      </c>
      <c r="K792">
        <f t="shared" si="85"/>
        <v>-410.8</v>
      </c>
      <c r="L792">
        <v>1.4999999999999999E-2</v>
      </c>
      <c r="M792">
        <f t="shared" si="86"/>
        <v>365.20543359083308</v>
      </c>
      <c r="N792">
        <v>1.204</v>
      </c>
      <c r="O792">
        <v>1.52</v>
      </c>
      <c r="P792">
        <v>2.52</v>
      </c>
      <c r="Q792">
        <f t="shared" si="87"/>
        <v>14.861111111111112</v>
      </c>
      <c r="R792">
        <f t="shared" si="88"/>
        <v>509.26424111111118</v>
      </c>
      <c r="S792">
        <f t="shared" si="89"/>
        <v>463.6696747019443</v>
      </c>
      <c r="T792" s="11">
        <f t="shared" si="90"/>
        <v>6.8906465545983391</v>
      </c>
      <c r="U792">
        <v>0.26834999999999998</v>
      </c>
      <c r="V792">
        <f>Table5[[#This Row],[Total force ]]*Table5[[#This Row],[Tyre radius]]</f>
        <v>124.42575720626674</v>
      </c>
      <c r="W792">
        <v>8</v>
      </c>
      <c r="X792">
        <v>0.92</v>
      </c>
      <c r="Y792">
        <f>Table5[[#This Row],[Wheel torque]]/Table5[[#This Row],[Final drive ratio ]]/Table5[[#This Row],[Overall efficiency of enery conversion ]]</f>
        <v>16.905673533460153</v>
      </c>
      <c r="Z792">
        <f>(Table5[[#This Row],[Vehicle speed in m/s]]*60)/(2*3.14*Table5[[#This Row],[Tyre radius]])</f>
        <v>529.10429664336243</v>
      </c>
      <c r="AA792">
        <f>Table5[[#This Row],[Wheel speed]]*Table5[[#This Row],[Final drive ratio ]]</f>
        <v>4232.8343731468995</v>
      </c>
      <c r="AB792" s="11">
        <f>(2*3.14*Table5[[#This Row],[Motor speed]]*Table5[[#This Row],[Motor torque]])/(60*1000)/Table5[[#This Row],[Overall efficiency of enery conversion ]]</f>
        <v>8.1411230559999286</v>
      </c>
      <c r="AC792">
        <v>430</v>
      </c>
      <c r="AD792" s="20">
        <f>Table5[[#This Row],[Total elapsed time]]-B791</f>
        <v>1</v>
      </c>
      <c r="AE792" s="20">
        <f>(Table5[[#This Row],[Motor power]]*1000)*Table5[[#This Row],[Acceleration delT 1 second ]]</f>
        <v>8141.1230559999285</v>
      </c>
      <c r="AF792" s="20">
        <f>Table5[[#This Row],[Etotal]]/3600</f>
        <v>2.2614230711110914</v>
      </c>
      <c r="AG792" s="21">
        <f>Table5[[#This Row],[Average energy consumption]]/96</f>
        <v>2.3556490324073868E-2</v>
      </c>
      <c r="AH792" s="20"/>
      <c r="AI792" s="20"/>
    </row>
    <row r="793" spans="2:35">
      <c r="B793" s="15">
        <v>790</v>
      </c>
      <c r="C793" s="8">
        <v>52.5</v>
      </c>
      <c r="D793" s="9">
        <v>-0.28999999999999998</v>
      </c>
      <c r="E793">
        <v>1500</v>
      </c>
      <c r="F793">
        <v>80</v>
      </c>
      <c r="G793">
        <f t="shared" si="84"/>
        <v>1580</v>
      </c>
      <c r="H793">
        <v>9.81</v>
      </c>
      <c r="I793" s="10">
        <v>0</v>
      </c>
      <c r="J793" s="10">
        <v>0</v>
      </c>
      <c r="K793">
        <f t="shared" si="85"/>
        <v>-458.2</v>
      </c>
      <c r="L793">
        <v>1.4999999999999999E-2</v>
      </c>
      <c r="M793">
        <f t="shared" si="86"/>
        <v>365.20543359083308</v>
      </c>
      <c r="N793">
        <v>1.204</v>
      </c>
      <c r="O793">
        <v>1.52</v>
      </c>
      <c r="P793">
        <v>2.52</v>
      </c>
      <c r="Q793">
        <f t="shared" si="87"/>
        <v>14.583333333333334</v>
      </c>
      <c r="R793">
        <f t="shared" si="88"/>
        <v>490.40424999999999</v>
      </c>
      <c r="S793">
        <f t="shared" si="89"/>
        <v>397.40968359083314</v>
      </c>
      <c r="T793" s="11">
        <f t="shared" si="90"/>
        <v>5.7955578856996501</v>
      </c>
      <c r="U793">
        <v>0.26834999999999998</v>
      </c>
      <c r="V793">
        <f>Table5[[#This Row],[Total force ]]*Table5[[#This Row],[Tyre radius]]</f>
        <v>106.64488859160006</v>
      </c>
      <c r="W793">
        <v>8</v>
      </c>
      <c r="X793">
        <v>0.92</v>
      </c>
      <c r="Y793">
        <f>Table5[[#This Row],[Wheel torque]]/Table5[[#This Row],[Final drive ratio ]]/Table5[[#This Row],[Overall efficiency of enery conversion ]]</f>
        <v>14.489794645597835</v>
      </c>
      <c r="Z793">
        <f>(Table5[[#This Row],[Vehicle speed in m/s]]*60)/(2*3.14*Table5[[#This Row],[Tyre radius]])</f>
        <v>519.2144967061032</v>
      </c>
      <c r="AA793">
        <f>Table5[[#This Row],[Wheel speed]]*Table5[[#This Row],[Final drive ratio ]]</f>
        <v>4153.7159736488256</v>
      </c>
      <c r="AB793" s="11">
        <f>(2*3.14*Table5[[#This Row],[Motor speed]]*Table5[[#This Row],[Motor torque]])/(60*1000)/Table5[[#This Row],[Overall efficiency of enery conversion ]]</f>
        <v>6.8473037401933476</v>
      </c>
      <c r="AC793">
        <v>430</v>
      </c>
      <c r="AD793" s="20">
        <f>Table5[[#This Row],[Total elapsed time]]-B792</f>
        <v>1</v>
      </c>
      <c r="AE793" s="20">
        <f>(Table5[[#This Row],[Motor power]]*1000)*Table5[[#This Row],[Acceleration delT 1 second ]]</f>
        <v>6847.3037401933479</v>
      </c>
      <c r="AF793" s="20">
        <f>Table5[[#This Row],[Etotal]]/3600</f>
        <v>1.9020288167203745</v>
      </c>
      <c r="AG793" s="21">
        <f>Table5[[#This Row],[Average energy consumption]]/96</f>
        <v>1.9812800174170569E-2</v>
      </c>
      <c r="AH793" s="20"/>
      <c r="AI793" s="20"/>
    </row>
    <row r="794" spans="2:35">
      <c r="B794" s="15">
        <v>791</v>
      </c>
      <c r="C794" s="8">
        <v>51.4</v>
      </c>
      <c r="D794" s="9">
        <v>-0.28999999999999998</v>
      </c>
      <c r="E794">
        <v>1500</v>
      </c>
      <c r="F794">
        <v>80</v>
      </c>
      <c r="G794">
        <f t="shared" si="84"/>
        <v>1580</v>
      </c>
      <c r="H794">
        <v>9.81</v>
      </c>
      <c r="I794" s="10">
        <v>0</v>
      </c>
      <c r="J794" s="10">
        <v>0</v>
      </c>
      <c r="K794">
        <f t="shared" si="85"/>
        <v>-458.2</v>
      </c>
      <c r="L794">
        <v>1.4999999999999999E-2</v>
      </c>
      <c r="M794">
        <f t="shared" si="86"/>
        <v>365.20543359083308</v>
      </c>
      <c r="N794">
        <v>1.204</v>
      </c>
      <c r="O794">
        <v>1.52</v>
      </c>
      <c r="P794">
        <v>2.52</v>
      </c>
      <c r="Q794">
        <f t="shared" si="87"/>
        <v>14.277777777777779</v>
      </c>
      <c r="R794">
        <f t="shared" si="88"/>
        <v>470.06926524444447</v>
      </c>
      <c r="S794">
        <f t="shared" si="89"/>
        <v>377.07469883527762</v>
      </c>
      <c r="T794" s="11">
        <f t="shared" si="90"/>
        <v>5.3837887555925752</v>
      </c>
      <c r="U794">
        <v>0.26834999999999998</v>
      </c>
      <c r="V794">
        <f>Table5[[#This Row],[Total force ]]*Table5[[#This Row],[Tyre radius]]</f>
        <v>101.18799543244674</v>
      </c>
      <c r="W794">
        <v>8</v>
      </c>
      <c r="X794">
        <v>0.92</v>
      </c>
      <c r="Y794">
        <f>Table5[[#This Row],[Wheel torque]]/Table5[[#This Row],[Final drive ratio ]]/Table5[[#This Row],[Overall efficiency of enery conversion ]]</f>
        <v>13.748368944625915</v>
      </c>
      <c r="Z794">
        <f>(Table5[[#This Row],[Vehicle speed in m/s]]*60)/(2*3.14*Table5[[#This Row],[Tyre radius]])</f>
        <v>508.33571677511827</v>
      </c>
      <c r="AA794">
        <f>Table5[[#This Row],[Wheel speed]]*Table5[[#This Row],[Final drive ratio ]]</f>
        <v>4066.6857342009462</v>
      </c>
      <c r="AB794" s="11">
        <f>(2*3.14*Table5[[#This Row],[Motor speed]]*Table5[[#This Row],[Motor torque]])/(60*1000)/Table5[[#This Row],[Overall efficiency of enery conversion ]]</f>
        <v>6.3608090212577677</v>
      </c>
      <c r="AC794">
        <v>430</v>
      </c>
      <c r="AD794" s="20">
        <f>Table5[[#This Row],[Total elapsed time]]-B793</f>
        <v>1</v>
      </c>
      <c r="AE794" s="20">
        <f>(Table5[[#This Row],[Motor power]]*1000)*Table5[[#This Row],[Acceleration delT 1 second ]]</f>
        <v>6360.8090212577681</v>
      </c>
      <c r="AF794" s="20">
        <f>Table5[[#This Row],[Etotal]]/3600</f>
        <v>1.7668913947938245</v>
      </c>
      <c r="AG794" s="21">
        <f>Table5[[#This Row],[Average energy consumption]]/96</f>
        <v>1.8405118695769006E-2</v>
      </c>
      <c r="AH794" s="20"/>
      <c r="AI794" s="20"/>
    </row>
    <row r="795" spans="2:35">
      <c r="B795" s="15">
        <v>792</v>
      </c>
      <c r="C795" s="8">
        <v>50.4</v>
      </c>
      <c r="D795" s="9">
        <v>-0.28000000000000003</v>
      </c>
      <c r="E795">
        <v>1500</v>
      </c>
      <c r="F795">
        <v>80</v>
      </c>
      <c r="G795">
        <f t="shared" si="84"/>
        <v>1580</v>
      </c>
      <c r="H795">
        <v>9.81</v>
      </c>
      <c r="I795" s="10">
        <v>0</v>
      </c>
      <c r="J795" s="10">
        <v>0</v>
      </c>
      <c r="K795">
        <f t="shared" si="85"/>
        <v>-442.40000000000003</v>
      </c>
      <c r="L795">
        <v>1.4999999999999999E-2</v>
      </c>
      <c r="M795">
        <f t="shared" si="86"/>
        <v>365.20543359083308</v>
      </c>
      <c r="N795">
        <v>1.204</v>
      </c>
      <c r="O795">
        <v>1.52</v>
      </c>
      <c r="P795">
        <v>2.52</v>
      </c>
      <c r="Q795">
        <f t="shared" si="87"/>
        <v>14</v>
      </c>
      <c r="R795">
        <f t="shared" si="88"/>
        <v>451.95655680000004</v>
      </c>
      <c r="S795">
        <f t="shared" si="89"/>
        <v>374.76199039083309</v>
      </c>
      <c r="T795" s="11">
        <f t="shared" si="90"/>
        <v>5.2466678654716636</v>
      </c>
      <c r="U795">
        <v>0.26834999999999998</v>
      </c>
      <c r="V795">
        <f>Table5[[#This Row],[Total force ]]*Table5[[#This Row],[Tyre radius]]</f>
        <v>100.56738012138005</v>
      </c>
      <c r="W795">
        <v>8</v>
      </c>
      <c r="X795">
        <v>0.92</v>
      </c>
      <c r="Y795">
        <f>Table5[[#This Row],[Wheel torque]]/Table5[[#This Row],[Final drive ratio ]]/Table5[[#This Row],[Overall efficiency of enery conversion ]]</f>
        <v>13.664046212144029</v>
      </c>
      <c r="Z795">
        <f>(Table5[[#This Row],[Vehicle speed in m/s]]*60)/(2*3.14*Table5[[#This Row],[Tyre radius]])</f>
        <v>498.4459168378591</v>
      </c>
      <c r="AA795">
        <f>Table5[[#This Row],[Wheel speed]]*Table5[[#This Row],[Final drive ratio ]]</f>
        <v>3987.5673347028728</v>
      </c>
      <c r="AB795" s="11">
        <f>(2*3.14*Table5[[#This Row],[Motor speed]]*Table5[[#This Row],[Motor torque]])/(60*1000)/Table5[[#This Row],[Overall efficiency of enery conversion ]]</f>
        <v>6.1988041888842904</v>
      </c>
      <c r="AC795">
        <v>430</v>
      </c>
      <c r="AD795" s="20">
        <f>Table5[[#This Row],[Total elapsed time]]-B794</f>
        <v>1</v>
      </c>
      <c r="AE795" s="20">
        <f>(Table5[[#This Row],[Motor power]]*1000)*Table5[[#This Row],[Acceleration delT 1 second ]]</f>
        <v>6198.8041888842909</v>
      </c>
      <c r="AF795" s="20">
        <f>Table5[[#This Row],[Etotal]]/3600</f>
        <v>1.7218900524678586</v>
      </c>
      <c r="AG795" s="21">
        <f>Table5[[#This Row],[Average energy consumption]]/96</f>
        <v>1.793635471320686E-2</v>
      </c>
      <c r="AH795" s="20"/>
      <c r="AI795" s="20"/>
    </row>
    <row r="796" spans="2:35">
      <c r="B796" s="15">
        <v>793</v>
      </c>
      <c r="C796" s="8">
        <v>49.4</v>
      </c>
      <c r="D796" s="9">
        <v>-0.26</v>
      </c>
      <c r="E796">
        <v>1500</v>
      </c>
      <c r="F796">
        <v>80</v>
      </c>
      <c r="G796">
        <f t="shared" si="84"/>
        <v>1580</v>
      </c>
      <c r="H796">
        <v>9.81</v>
      </c>
      <c r="I796" s="10">
        <v>0</v>
      </c>
      <c r="J796" s="10">
        <v>0</v>
      </c>
      <c r="K796">
        <f t="shared" si="85"/>
        <v>-410.8</v>
      </c>
      <c r="L796">
        <v>1.4999999999999999E-2</v>
      </c>
      <c r="M796">
        <f t="shared" si="86"/>
        <v>365.20543359083308</v>
      </c>
      <c r="N796">
        <v>1.204</v>
      </c>
      <c r="O796">
        <v>1.52</v>
      </c>
      <c r="P796">
        <v>2.52</v>
      </c>
      <c r="Q796">
        <f t="shared" si="87"/>
        <v>13.722222222222223</v>
      </c>
      <c r="R796">
        <f t="shared" si="88"/>
        <v>434.19969724444451</v>
      </c>
      <c r="S796">
        <f t="shared" si="89"/>
        <v>388.60513083527752</v>
      </c>
      <c r="T796" s="11">
        <f t="shared" si="90"/>
        <v>5.332525962017419</v>
      </c>
      <c r="U796">
        <v>0.26834999999999998</v>
      </c>
      <c r="V796">
        <f>Table5[[#This Row],[Total force ]]*Table5[[#This Row],[Tyre radius]]</f>
        <v>104.28218685964671</v>
      </c>
      <c r="W796">
        <v>8</v>
      </c>
      <c r="X796">
        <v>0.92</v>
      </c>
      <c r="Y796">
        <f>Table5[[#This Row],[Wheel torque]]/Table5[[#This Row],[Final drive ratio ]]/Table5[[#This Row],[Overall efficiency of enery conversion ]]</f>
        <v>14.168775388538956</v>
      </c>
      <c r="Z796">
        <f>(Table5[[#This Row],[Vehicle speed in m/s]]*60)/(2*3.14*Table5[[#This Row],[Tyre radius]])</f>
        <v>488.55611690059999</v>
      </c>
      <c r="AA796">
        <f>Table5[[#This Row],[Wheel speed]]*Table5[[#This Row],[Final drive ratio ]]</f>
        <v>3908.4489352047999</v>
      </c>
      <c r="AB796" s="11">
        <f>(2*3.14*Table5[[#This Row],[Motor speed]]*Table5[[#This Row],[Motor torque]])/(60*1000)/Table5[[#This Row],[Overall efficiency of enery conversion ]]</f>
        <v>6.3002433388674612</v>
      </c>
      <c r="AC796">
        <v>430</v>
      </c>
      <c r="AD796" s="20">
        <f>Table5[[#This Row],[Total elapsed time]]-B795</f>
        <v>1</v>
      </c>
      <c r="AE796" s="20">
        <f>(Table5[[#This Row],[Motor power]]*1000)*Table5[[#This Row],[Acceleration delT 1 second ]]</f>
        <v>6300.2433388674608</v>
      </c>
      <c r="AF796" s="20">
        <f>Table5[[#This Row],[Etotal]]/3600</f>
        <v>1.7500675941298502</v>
      </c>
      <c r="AG796" s="21">
        <f>Table5[[#This Row],[Average energy consumption]]/96</f>
        <v>1.8229870772185939E-2</v>
      </c>
      <c r="AH796" s="20"/>
      <c r="AI796" s="20"/>
    </row>
    <row r="797" spans="2:35">
      <c r="B797" s="15">
        <v>794</v>
      </c>
      <c r="C797" s="8">
        <v>48.5</v>
      </c>
      <c r="D797" s="9">
        <v>-0.26</v>
      </c>
      <c r="E797">
        <v>1500</v>
      </c>
      <c r="F797">
        <v>80</v>
      </c>
      <c r="G797">
        <f t="shared" si="84"/>
        <v>1580</v>
      </c>
      <c r="H797">
        <v>9.81</v>
      </c>
      <c r="I797" s="10">
        <v>0</v>
      </c>
      <c r="J797" s="10">
        <v>0</v>
      </c>
      <c r="K797">
        <f t="shared" si="85"/>
        <v>-410.8</v>
      </c>
      <c r="L797">
        <v>1.4999999999999999E-2</v>
      </c>
      <c r="M797">
        <f t="shared" si="86"/>
        <v>365.20543359083308</v>
      </c>
      <c r="N797">
        <v>1.204</v>
      </c>
      <c r="O797">
        <v>1.52</v>
      </c>
      <c r="P797">
        <v>2.52</v>
      </c>
      <c r="Q797">
        <f t="shared" si="87"/>
        <v>13.472222222222223</v>
      </c>
      <c r="R797">
        <f t="shared" si="88"/>
        <v>418.52277444444451</v>
      </c>
      <c r="S797">
        <f t="shared" si="89"/>
        <v>372.92820803527758</v>
      </c>
      <c r="T797" s="11">
        <f t="shared" si="90"/>
        <v>5.0241716915863792</v>
      </c>
      <c r="U797">
        <v>0.26834999999999998</v>
      </c>
      <c r="V797">
        <f>Table5[[#This Row],[Total force ]]*Table5[[#This Row],[Tyre radius]]</f>
        <v>100.07528462626674</v>
      </c>
      <c r="W797">
        <v>8</v>
      </c>
      <c r="X797">
        <v>0.92</v>
      </c>
      <c r="Y797">
        <f>Table5[[#This Row],[Wheel torque]]/Table5[[#This Row],[Final drive ratio ]]/Table5[[#This Row],[Overall efficiency of enery conversion ]]</f>
        <v>13.597185411177545</v>
      </c>
      <c r="Z797">
        <f>(Table5[[#This Row],[Vehicle speed in m/s]]*60)/(2*3.14*Table5[[#This Row],[Tyre radius]])</f>
        <v>479.65529695706681</v>
      </c>
      <c r="AA797">
        <f>Table5[[#This Row],[Wheel speed]]*Table5[[#This Row],[Final drive ratio ]]</f>
        <v>3837.2423756565345</v>
      </c>
      <c r="AB797" s="11">
        <f>(2*3.14*Table5[[#This Row],[Motor speed]]*Table5[[#This Row],[Motor torque]])/(60*1000)/Table5[[#This Row],[Overall efficiency of enery conversion ]]</f>
        <v>5.9359306375075356</v>
      </c>
      <c r="AC797">
        <v>430</v>
      </c>
      <c r="AD797" s="20">
        <f>Table5[[#This Row],[Total elapsed time]]-B796</f>
        <v>1</v>
      </c>
      <c r="AE797" s="20">
        <f>(Table5[[#This Row],[Motor power]]*1000)*Table5[[#This Row],[Acceleration delT 1 second ]]</f>
        <v>5935.9306375075357</v>
      </c>
      <c r="AF797" s="20">
        <f>Table5[[#This Row],[Etotal]]/3600</f>
        <v>1.648869621529871</v>
      </c>
      <c r="AG797" s="21">
        <f>Table5[[#This Row],[Average energy consumption]]/96</f>
        <v>1.7175725224269491E-2</v>
      </c>
      <c r="AH797" s="20"/>
      <c r="AI797" s="20"/>
    </row>
    <row r="798" spans="2:35">
      <c r="B798" s="15">
        <v>795</v>
      </c>
      <c r="C798" s="8">
        <v>47.5</v>
      </c>
      <c r="D798" s="9">
        <v>-0.28000000000000003</v>
      </c>
      <c r="E798">
        <v>1500</v>
      </c>
      <c r="F798">
        <v>80</v>
      </c>
      <c r="G798">
        <f t="shared" si="84"/>
        <v>1580</v>
      </c>
      <c r="H798">
        <v>9.81</v>
      </c>
      <c r="I798" s="10">
        <v>0</v>
      </c>
      <c r="J798" s="10">
        <v>0</v>
      </c>
      <c r="K798">
        <f t="shared" si="85"/>
        <v>-442.40000000000003</v>
      </c>
      <c r="L798">
        <v>1.4999999999999999E-2</v>
      </c>
      <c r="M798">
        <f t="shared" si="86"/>
        <v>365.20543359083308</v>
      </c>
      <c r="N798">
        <v>1.204</v>
      </c>
      <c r="O798">
        <v>1.52</v>
      </c>
      <c r="P798">
        <v>2.52</v>
      </c>
      <c r="Q798">
        <f t="shared" si="87"/>
        <v>13.194444444444445</v>
      </c>
      <c r="R798">
        <f t="shared" si="88"/>
        <v>401.44202777777775</v>
      </c>
      <c r="S798">
        <f t="shared" si="89"/>
        <v>324.2474613686108</v>
      </c>
      <c r="T798" s="11">
        <f t="shared" si="90"/>
        <v>4.2782651152802815</v>
      </c>
      <c r="U798">
        <v>0.26834999999999998</v>
      </c>
      <c r="V798">
        <f>Table5[[#This Row],[Total force ]]*Table5[[#This Row],[Tyre radius]]</f>
        <v>87.011806258266702</v>
      </c>
      <c r="W798">
        <v>8</v>
      </c>
      <c r="X798">
        <v>0.92</v>
      </c>
      <c r="Y798">
        <f>Table5[[#This Row],[Wheel torque]]/Table5[[#This Row],[Final drive ratio ]]/Table5[[#This Row],[Overall efficiency of enery conversion ]]</f>
        <v>11.822256285090583</v>
      </c>
      <c r="Z798">
        <f>(Table5[[#This Row],[Vehicle speed in m/s]]*60)/(2*3.14*Table5[[#This Row],[Tyre radius]])</f>
        <v>469.76549701980764</v>
      </c>
      <c r="AA798">
        <f>Table5[[#This Row],[Wheel speed]]*Table5[[#This Row],[Final drive ratio ]]</f>
        <v>3758.1239761584611</v>
      </c>
      <c r="AB798" s="11">
        <f>(2*3.14*Table5[[#This Row],[Motor speed]]*Table5[[#This Row],[Motor torque]])/(60*1000)/Table5[[#This Row],[Overall efficiency of enery conversion ]]</f>
        <v>5.0546610530249056</v>
      </c>
      <c r="AC798">
        <v>430</v>
      </c>
      <c r="AD798" s="20">
        <f>Table5[[#This Row],[Total elapsed time]]-B797</f>
        <v>1</v>
      </c>
      <c r="AE798" s="20">
        <f>(Table5[[#This Row],[Motor power]]*1000)*Table5[[#This Row],[Acceleration delT 1 second ]]</f>
        <v>5054.6610530249054</v>
      </c>
      <c r="AF798" s="20">
        <f>Table5[[#This Row],[Etotal]]/3600</f>
        <v>1.4040725147291404</v>
      </c>
      <c r="AG798" s="21">
        <f>Table5[[#This Row],[Average energy consumption]]/96</f>
        <v>1.462575536176188E-2</v>
      </c>
      <c r="AH798" s="20"/>
      <c r="AI798" s="20"/>
    </row>
    <row r="799" spans="2:35">
      <c r="B799" s="15">
        <v>796</v>
      </c>
      <c r="C799" s="8">
        <v>46.5</v>
      </c>
      <c r="D799" s="9">
        <v>-0.28000000000000003</v>
      </c>
      <c r="E799">
        <v>1500</v>
      </c>
      <c r="F799">
        <v>80</v>
      </c>
      <c r="G799">
        <f t="shared" si="84"/>
        <v>1580</v>
      </c>
      <c r="H799">
        <v>9.81</v>
      </c>
      <c r="I799" s="10">
        <v>0</v>
      </c>
      <c r="J799" s="10">
        <v>0</v>
      </c>
      <c r="K799">
        <f t="shared" si="85"/>
        <v>-442.40000000000003</v>
      </c>
      <c r="L799">
        <v>1.4999999999999999E-2</v>
      </c>
      <c r="M799">
        <f t="shared" si="86"/>
        <v>365.20543359083308</v>
      </c>
      <c r="N799">
        <v>1.204</v>
      </c>
      <c r="O799">
        <v>1.52</v>
      </c>
      <c r="P799">
        <v>2.52</v>
      </c>
      <c r="Q799">
        <f t="shared" si="87"/>
        <v>12.916666666666668</v>
      </c>
      <c r="R799">
        <f t="shared" si="88"/>
        <v>384.71713000000005</v>
      </c>
      <c r="S799">
        <f t="shared" si="89"/>
        <v>307.52256359083304</v>
      </c>
      <c r="T799" s="11">
        <f t="shared" si="90"/>
        <v>3.9721664463815936</v>
      </c>
      <c r="U799">
        <v>0.26834999999999998</v>
      </c>
      <c r="V799">
        <f>Table5[[#This Row],[Total force ]]*Table5[[#This Row],[Tyre radius]]</f>
        <v>82.523679939600044</v>
      </c>
      <c r="W799">
        <v>8</v>
      </c>
      <c r="X799">
        <v>0.92</v>
      </c>
      <c r="Y799">
        <f>Table5[[#This Row],[Wheel torque]]/Table5[[#This Row],[Final drive ratio ]]/Table5[[#This Row],[Overall efficiency of enery conversion ]]</f>
        <v>11.212456513532613</v>
      </c>
      <c r="Z799">
        <f>(Table5[[#This Row],[Vehicle speed in m/s]]*60)/(2*3.14*Table5[[#This Row],[Tyre radius]])</f>
        <v>459.87569708254864</v>
      </c>
      <c r="AA799">
        <f>Table5[[#This Row],[Wheel speed]]*Table5[[#This Row],[Final drive ratio ]]</f>
        <v>3679.0055766603891</v>
      </c>
      <c r="AB799" s="11">
        <f>(2*3.14*Table5[[#This Row],[Motor speed]]*Table5[[#This Row],[Motor torque]])/(60*1000)/Table5[[#This Row],[Overall efficiency of enery conversion ]]</f>
        <v>4.6930132873128461</v>
      </c>
      <c r="AC799">
        <v>430</v>
      </c>
      <c r="AD799" s="20">
        <f>Table5[[#This Row],[Total elapsed time]]-B798</f>
        <v>1</v>
      </c>
      <c r="AE799" s="20">
        <f>(Table5[[#This Row],[Motor power]]*1000)*Table5[[#This Row],[Acceleration delT 1 second ]]</f>
        <v>4693.0132873128459</v>
      </c>
      <c r="AF799" s="20">
        <f>Table5[[#This Row],[Etotal]]/3600</f>
        <v>1.3036148020313461</v>
      </c>
      <c r="AG799" s="21">
        <f>Table5[[#This Row],[Average energy consumption]]/96</f>
        <v>1.3579320854493189E-2</v>
      </c>
      <c r="AH799" s="20"/>
      <c r="AI799" s="20"/>
    </row>
    <row r="800" spans="2:35">
      <c r="B800" s="15">
        <v>797</v>
      </c>
      <c r="C800" s="8">
        <v>45.5</v>
      </c>
      <c r="D800" s="9">
        <v>-0.31</v>
      </c>
      <c r="E800">
        <v>1500</v>
      </c>
      <c r="F800">
        <v>80</v>
      </c>
      <c r="G800">
        <f t="shared" si="84"/>
        <v>1580</v>
      </c>
      <c r="H800">
        <v>9.81</v>
      </c>
      <c r="I800" s="10">
        <v>0</v>
      </c>
      <c r="J800" s="10">
        <v>0</v>
      </c>
      <c r="K800">
        <f t="shared" si="85"/>
        <v>-489.8</v>
      </c>
      <c r="L800">
        <v>1.4999999999999999E-2</v>
      </c>
      <c r="M800">
        <f t="shared" si="86"/>
        <v>365.20543359083308</v>
      </c>
      <c r="N800">
        <v>1.204</v>
      </c>
      <c r="O800">
        <v>1.52</v>
      </c>
      <c r="P800">
        <v>2.52</v>
      </c>
      <c r="Q800">
        <f t="shared" si="87"/>
        <v>12.638888888888889</v>
      </c>
      <c r="R800">
        <f t="shared" si="88"/>
        <v>368.34808111111113</v>
      </c>
      <c r="S800">
        <f t="shared" si="89"/>
        <v>243.7535147019442</v>
      </c>
      <c r="T800" s="11">
        <f t="shared" si="90"/>
        <v>3.0807735885940168</v>
      </c>
      <c r="U800">
        <v>0.26834999999999998</v>
      </c>
      <c r="V800">
        <f>Table5[[#This Row],[Total force ]]*Table5[[#This Row],[Tyre radius]]</f>
        <v>65.411255670266726</v>
      </c>
      <c r="W800">
        <v>8</v>
      </c>
      <c r="X800">
        <v>0.92</v>
      </c>
      <c r="Y800">
        <f>Table5[[#This Row],[Wheel torque]]/Table5[[#This Row],[Final drive ratio ]]/Table5[[#This Row],[Overall efficiency of enery conversion ]]</f>
        <v>8.8873988682427605</v>
      </c>
      <c r="Z800">
        <f>(Table5[[#This Row],[Vehicle speed in m/s]]*60)/(2*3.14*Table5[[#This Row],[Tyre radius]])</f>
        <v>449.98589714528947</v>
      </c>
      <c r="AA800">
        <f>Table5[[#This Row],[Wheel speed]]*Table5[[#This Row],[Final drive ratio ]]</f>
        <v>3599.8871771623158</v>
      </c>
      <c r="AB800" s="11">
        <f>(2*3.14*Table5[[#This Row],[Motor speed]]*Table5[[#This Row],[Motor torque]])/(60*1000)/Table5[[#This Row],[Overall efficiency of enery conversion ]]</f>
        <v>3.6398553740477513</v>
      </c>
      <c r="AC800">
        <v>430</v>
      </c>
      <c r="AD800" s="20">
        <f>Table5[[#This Row],[Total elapsed time]]-B799</f>
        <v>1</v>
      </c>
      <c r="AE800" s="20">
        <f>(Table5[[#This Row],[Motor power]]*1000)*Table5[[#This Row],[Acceleration delT 1 second ]]</f>
        <v>3639.8553740477514</v>
      </c>
      <c r="AF800" s="20">
        <f>Table5[[#This Row],[Etotal]]/3600</f>
        <v>1.0110709372354865</v>
      </c>
      <c r="AG800" s="21">
        <f>Table5[[#This Row],[Average energy consumption]]/96</f>
        <v>1.0531988929536317E-2</v>
      </c>
      <c r="AH800" s="20"/>
      <c r="AI800" s="20"/>
    </row>
    <row r="801" spans="2:35">
      <c r="B801" s="15">
        <v>798</v>
      </c>
      <c r="C801" s="8">
        <v>44.3</v>
      </c>
      <c r="D801" s="9">
        <v>-0.32</v>
      </c>
      <c r="E801">
        <v>1500</v>
      </c>
      <c r="F801">
        <v>80</v>
      </c>
      <c r="G801">
        <f t="shared" si="84"/>
        <v>1580</v>
      </c>
      <c r="H801">
        <v>9.81</v>
      </c>
      <c r="I801" s="10">
        <v>0</v>
      </c>
      <c r="J801" s="10">
        <v>0</v>
      </c>
      <c r="K801">
        <f t="shared" si="85"/>
        <v>-505.6</v>
      </c>
      <c r="L801">
        <v>1.4999999999999999E-2</v>
      </c>
      <c r="M801">
        <f t="shared" si="86"/>
        <v>365.20543359083308</v>
      </c>
      <c r="N801">
        <v>1.204</v>
      </c>
      <c r="O801">
        <v>1.52</v>
      </c>
      <c r="P801">
        <v>2.52</v>
      </c>
      <c r="Q801">
        <f t="shared" si="87"/>
        <v>12.305555555555555</v>
      </c>
      <c r="R801">
        <f t="shared" si="88"/>
        <v>349.17494297777773</v>
      </c>
      <c r="S801">
        <f t="shared" si="89"/>
        <v>208.78037656861079</v>
      </c>
      <c r="T801" s="11">
        <f t="shared" si="90"/>
        <v>2.569158522774849</v>
      </c>
      <c r="U801">
        <v>0.26834999999999998</v>
      </c>
      <c r="V801">
        <f>Table5[[#This Row],[Total force ]]*Table5[[#This Row],[Tyre radius]]</f>
        <v>56.026214052186702</v>
      </c>
      <c r="W801">
        <v>8</v>
      </c>
      <c r="X801">
        <v>0.92</v>
      </c>
      <c r="Y801">
        <f>Table5[[#This Row],[Wheel torque]]/Table5[[#This Row],[Final drive ratio ]]/Table5[[#This Row],[Overall efficiency of enery conversion ]]</f>
        <v>7.612257344047106</v>
      </c>
      <c r="Z801">
        <f>(Table5[[#This Row],[Vehicle speed in m/s]]*60)/(2*3.14*Table5[[#This Row],[Tyre radius]])</f>
        <v>438.11813722057855</v>
      </c>
      <c r="AA801">
        <f>Table5[[#This Row],[Wheel speed]]*Table5[[#This Row],[Final drive ratio ]]</f>
        <v>3504.9450977646284</v>
      </c>
      <c r="AB801" s="11">
        <f>(2*3.14*Table5[[#This Row],[Motor speed]]*Table5[[#This Row],[Motor torque]])/(60*1000)/Table5[[#This Row],[Overall efficiency of enery conversion ]]</f>
        <v>3.0353952301215137</v>
      </c>
      <c r="AC801">
        <v>430</v>
      </c>
      <c r="AD801" s="20">
        <f>Table5[[#This Row],[Total elapsed time]]-B800</f>
        <v>1</v>
      </c>
      <c r="AE801" s="20">
        <f>(Table5[[#This Row],[Motor power]]*1000)*Table5[[#This Row],[Acceleration delT 1 second ]]</f>
        <v>3035.3952301215136</v>
      </c>
      <c r="AF801" s="20">
        <f>Table5[[#This Row],[Etotal]]/3600</f>
        <v>0.84316534170042046</v>
      </c>
      <c r="AG801" s="21">
        <f>Table5[[#This Row],[Average energy consumption]]/96</f>
        <v>8.7829723093793798E-3</v>
      </c>
      <c r="AH801" s="20"/>
      <c r="AI801" s="20"/>
    </row>
    <row r="802" spans="2:35">
      <c r="B802" s="15">
        <v>799</v>
      </c>
      <c r="C802" s="8">
        <v>43.2</v>
      </c>
      <c r="D802" s="9">
        <v>-0.32</v>
      </c>
      <c r="E802">
        <v>1500</v>
      </c>
      <c r="F802">
        <v>80</v>
      </c>
      <c r="G802">
        <f t="shared" si="84"/>
        <v>1580</v>
      </c>
      <c r="H802">
        <v>9.81</v>
      </c>
      <c r="I802" s="10">
        <v>0</v>
      </c>
      <c r="J802" s="10">
        <v>0</v>
      </c>
      <c r="K802">
        <f t="shared" si="85"/>
        <v>-505.6</v>
      </c>
      <c r="L802">
        <v>1.4999999999999999E-2</v>
      </c>
      <c r="M802">
        <f t="shared" si="86"/>
        <v>365.20543359083308</v>
      </c>
      <c r="N802">
        <v>1.204</v>
      </c>
      <c r="O802">
        <v>1.52</v>
      </c>
      <c r="P802">
        <v>2.52</v>
      </c>
      <c r="Q802">
        <f t="shared" si="87"/>
        <v>12.000000000000002</v>
      </c>
      <c r="R802">
        <f t="shared" si="88"/>
        <v>332.04971520000009</v>
      </c>
      <c r="S802">
        <f t="shared" si="89"/>
        <v>191.6551487908331</v>
      </c>
      <c r="T802" s="11">
        <f t="shared" si="90"/>
        <v>2.2998617854899974</v>
      </c>
      <c r="U802">
        <v>0.26834999999999998</v>
      </c>
      <c r="V802">
        <f>Table5[[#This Row],[Total force ]]*Table5[[#This Row],[Tyre radius]]</f>
        <v>51.430659178020058</v>
      </c>
      <c r="W802">
        <v>8</v>
      </c>
      <c r="X802">
        <v>0.92</v>
      </c>
      <c r="Y802">
        <f>Table5[[#This Row],[Wheel torque]]/Table5[[#This Row],[Final drive ratio ]]/Table5[[#This Row],[Overall efficiency of enery conversion ]]</f>
        <v>6.9878613013614208</v>
      </c>
      <c r="Z802">
        <f>(Table5[[#This Row],[Vehicle speed in m/s]]*60)/(2*3.14*Table5[[#This Row],[Tyre radius]])</f>
        <v>427.23935728959356</v>
      </c>
      <c r="AA802">
        <f>Table5[[#This Row],[Wheel speed]]*Table5[[#This Row],[Final drive ratio ]]</f>
        <v>3417.9148583167485</v>
      </c>
      <c r="AB802" s="11">
        <f>(2*3.14*Table5[[#This Row],[Motor speed]]*Table5[[#This Row],[Motor torque]])/(60*1000)/Table5[[#This Row],[Overall efficiency of enery conversion ]]</f>
        <v>2.7172280074314714</v>
      </c>
      <c r="AC802">
        <v>430</v>
      </c>
      <c r="AD802" s="20">
        <f>Table5[[#This Row],[Total elapsed time]]-B801</f>
        <v>1</v>
      </c>
      <c r="AE802" s="20">
        <f>(Table5[[#This Row],[Motor power]]*1000)*Table5[[#This Row],[Acceleration delT 1 second ]]</f>
        <v>2717.2280074314713</v>
      </c>
      <c r="AF802" s="20">
        <f>Table5[[#This Row],[Etotal]]/3600</f>
        <v>0.75478555761985311</v>
      </c>
      <c r="AG802" s="21">
        <f>Table5[[#This Row],[Average energy consumption]]/96</f>
        <v>7.8623495585401371E-3</v>
      </c>
      <c r="AH802" s="20"/>
      <c r="AI802" s="20"/>
    </row>
    <row r="803" spans="2:35">
      <c r="B803" s="15">
        <v>800</v>
      </c>
      <c r="C803" s="8">
        <v>42</v>
      </c>
      <c r="D803" s="9">
        <v>-0.35</v>
      </c>
      <c r="E803">
        <v>1500</v>
      </c>
      <c r="F803">
        <v>80</v>
      </c>
      <c r="G803">
        <f t="shared" si="84"/>
        <v>1580</v>
      </c>
      <c r="H803">
        <v>9.81</v>
      </c>
      <c r="I803" s="10">
        <v>0</v>
      </c>
      <c r="J803" s="10">
        <v>0</v>
      </c>
      <c r="K803">
        <f t="shared" si="85"/>
        <v>-553</v>
      </c>
      <c r="L803">
        <v>1.4999999999999999E-2</v>
      </c>
      <c r="M803">
        <f t="shared" si="86"/>
        <v>365.20543359083308</v>
      </c>
      <c r="N803">
        <v>1.204</v>
      </c>
      <c r="O803">
        <v>1.52</v>
      </c>
      <c r="P803">
        <v>2.52</v>
      </c>
      <c r="Q803">
        <f t="shared" si="87"/>
        <v>11.666666666666668</v>
      </c>
      <c r="R803">
        <f t="shared" si="88"/>
        <v>313.85872000000006</v>
      </c>
      <c r="S803">
        <f t="shared" si="89"/>
        <v>126.06415359083314</v>
      </c>
      <c r="T803" s="11">
        <f t="shared" si="90"/>
        <v>1.4707484585597201</v>
      </c>
      <c r="U803">
        <v>0.26834999999999998</v>
      </c>
      <c r="V803">
        <f>Table5[[#This Row],[Total force ]]*Table5[[#This Row],[Tyre radius]]</f>
        <v>33.829315616100068</v>
      </c>
      <c r="W803">
        <v>8</v>
      </c>
      <c r="X803">
        <v>0.92</v>
      </c>
      <c r="Y803">
        <f>Table5[[#This Row],[Wheel torque]]/Table5[[#This Row],[Final drive ratio ]]/Table5[[#This Row],[Overall efficiency of enery conversion ]]</f>
        <v>4.5963744043614225</v>
      </c>
      <c r="Z803">
        <f>(Table5[[#This Row],[Vehicle speed in m/s]]*60)/(2*3.14*Table5[[#This Row],[Tyre radius]])</f>
        <v>415.37159736488263</v>
      </c>
      <c r="AA803">
        <f>Table5[[#This Row],[Wheel speed]]*Table5[[#This Row],[Final drive ratio ]]</f>
        <v>3322.9727789190611</v>
      </c>
      <c r="AB803" s="11">
        <f>(2*3.14*Table5[[#This Row],[Motor speed]]*Table5[[#This Row],[Motor torque]])/(60*1000)/Table5[[#This Row],[Overall efficiency of enery conversion ]]</f>
        <v>1.7376517705100663</v>
      </c>
      <c r="AC803">
        <v>430</v>
      </c>
      <c r="AD803" s="20">
        <f>Table5[[#This Row],[Total elapsed time]]-B802</f>
        <v>1</v>
      </c>
      <c r="AE803" s="20">
        <f>(Table5[[#This Row],[Motor power]]*1000)*Table5[[#This Row],[Acceleration delT 1 second ]]</f>
        <v>1737.6517705100662</v>
      </c>
      <c r="AF803" s="20">
        <f>Table5[[#This Row],[Etotal]]/3600</f>
        <v>0.48268104736390727</v>
      </c>
      <c r="AG803" s="21">
        <f>Table5[[#This Row],[Average energy consumption]]/96</f>
        <v>5.0279275767073674E-3</v>
      </c>
      <c r="AH803" s="20"/>
      <c r="AI803" s="20"/>
    </row>
    <row r="804" spans="2:35">
      <c r="B804" s="15">
        <v>801</v>
      </c>
      <c r="C804" s="8">
        <v>40.700000000000003</v>
      </c>
      <c r="D804" s="9">
        <v>-0.33</v>
      </c>
      <c r="E804">
        <v>1500</v>
      </c>
      <c r="F804">
        <v>80</v>
      </c>
      <c r="G804">
        <f t="shared" si="84"/>
        <v>1580</v>
      </c>
      <c r="H804">
        <v>9.81</v>
      </c>
      <c r="I804" s="10">
        <v>0</v>
      </c>
      <c r="J804" s="10">
        <v>0</v>
      </c>
      <c r="K804">
        <f t="shared" si="85"/>
        <v>-521.4</v>
      </c>
      <c r="L804">
        <v>1.4999999999999999E-2</v>
      </c>
      <c r="M804">
        <f t="shared" si="86"/>
        <v>365.20543359083308</v>
      </c>
      <c r="N804">
        <v>1.204</v>
      </c>
      <c r="O804">
        <v>1.52</v>
      </c>
      <c r="P804">
        <v>2.52</v>
      </c>
      <c r="Q804">
        <f t="shared" si="87"/>
        <v>11.305555555555557</v>
      </c>
      <c r="R804">
        <f t="shared" si="88"/>
        <v>294.73006297777789</v>
      </c>
      <c r="S804">
        <f t="shared" si="89"/>
        <v>138.53549656861094</v>
      </c>
      <c r="T804" s="11">
        <f t="shared" si="90"/>
        <v>1.5662207528729073</v>
      </c>
      <c r="U804">
        <v>0.26834999999999998</v>
      </c>
      <c r="V804">
        <f>Table5[[#This Row],[Total force ]]*Table5[[#This Row],[Tyre radius]]</f>
        <v>37.176000504186739</v>
      </c>
      <c r="W804">
        <v>8</v>
      </c>
      <c r="X804">
        <v>0.92</v>
      </c>
      <c r="Y804">
        <f>Table5[[#This Row],[Wheel torque]]/Table5[[#This Row],[Final drive ratio ]]/Table5[[#This Row],[Overall efficiency of enery conversion ]]</f>
        <v>5.0510870250253719</v>
      </c>
      <c r="Z804">
        <f>(Table5[[#This Row],[Vehicle speed in m/s]]*60)/(2*3.14*Table5[[#This Row],[Tyre radius]])</f>
        <v>402.51485744644583</v>
      </c>
      <c r="AA804">
        <f>Table5[[#This Row],[Wheel speed]]*Table5[[#This Row],[Final drive ratio ]]</f>
        <v>3220.1188595715666</v>
      </c>
      <c r="AB804" s="11">
        <f>(2*3.14*Table5[[#This Row],[Motor speed]]*Table5[[#This Row],[Motor torque]])/(60*1000)/Table5[[#This Row],[Overall efficiency of enery conversion ]]</f>
        <v>1.8504498498025836</v>
      </c>
      <c r="AC804">
        <v>430</v>
      </c>
      <c r="AD804" s="20">
        <f>Table5[[#This Row],[Total elapsed time]]-B803</f>
        <v>1</v>
      </c>
      <c r="AE804" s="20">
        <f>(Table5[[#This Row],[Motor power]]*1000)*Table5[[#This Row],[Acceleration delT 1 second ]]</f>
        <v>1850.4498498025837</v>
      </c>
      <c r="AF804" s="20">
        <f>Table5[[#This Row],[Etotal]]/3600</f>
        <v>0.51401384716738441</v>
      </c>
      <c r="AG804" s="21">
        <f>Table5[[#This Row],[Average energy consumption]]/96</f>
        <v>5.3543109079935876E-3</v>
      </c>
      <c r="AH804" s="20"/>
      <c r="AI804" s="20"/>
    </row>
    <row r="805" spans="2:35">
      <c r="B805" s="15">
        <v>802</v>
      </c>
      <c r="C805" s="8">
        <v>39.6</v>
      </c>
      <c r="D805" s="9">
        <v>-0.28999999999999998</v>
      </c>
      <c r="E805">
        <v>1500</v>
      </c>
      <c r="F805">
        <v>80</v>
      </c>
      <c r="G805">
        <f t="shared" si="84"/>
        <v>1580</v>
      </c>
      <c r="H805">
        <v>9.81</v>
      </c>
      <c r="I805" s="10">
        <v>0</v>
      </c>
      <c r="J805" s="10">
        <v>0</v>
      </c>
      <c r="K805">
        <f t="shared" si="85"/>
        <v>-458.2</v>
      </c>
      <c r="L805">
        <v>1.4999999999999999E-2</v>
      </c>
      <c r="M805">
        <f t="shared" si="86"/>
        <v>365.20543359083308</v>
      </c>
      <c r="N805">
        <v>1.204</v>
      </c>
      <c r="O805">
        <v>1.52</v>
      </c>
      <c r="P805">
        <v>2.52</v>
      </c>
      <c r="Q805">
        <f t="shared" si="87"/>
        <v>11</v>
      </c>
      <c r="R805">
        <f t="shared" si="88"/>
        <v>279.01399679999997</v>
      </c>
      <c r="S805">
        <f t="shared" si="89"/>
        <v>186.01943039083307</v>
      </c>
      <c r="T805" s="11">
        <f t="shared" si="90"/>
        <v>2.0462137342991635</v>
      </c>
      <c r="U805">
        <v>0.26834999999999998</v>
      </c>
      <c r="V805">
        <f>Table5[[#This Row],[Total force ]]*Table5[[#This Row],[Tyre radius]]</f>
        <v>49.918314145380052</v>
      </c>
      <c r="W805">
        <v>8</v>
      </c>
      <c r="X805">
        <v>0.92</v>
      </c>
      <c r="Y805">
        <f>Table5[[#This Row],[Wheel torque]]/Table5[[#This Row],[Final drive ratio ]]/Table5[[#This Row],[Overall efficiency of enery conversion ]]</f>
        <v>6.7823796393179414</v>
      </c>
      <c r="Z805">
        <f>(Table5[[#This Row],[Vehicle speed in m/s]]*60)/(2*3.14*Table5[[#This Row],[Tyre radius]])</f>
        <v>391.63607751546073</v>
      </c>
      <c r="AA805">
        <f>Table5[[#This Row],[Wheel speed]]*Table5[[#This Row],[Final drive ratio ]]</f>
        <v>3133.0886201236858</v>
      </c>
      <c r="AB805" s="11">
        <f>(2*3.14*Table5[[#This Row],[Motor speed]]*Table5[[#This Row],[Motor torque]])/(60*1000)/Table5[[#This Row],[Overall efficiency of enery conversion ]]</f>
        <v>2.4175493080094088</v>
      </c>
      <c r="AC805">
        <v>430</v>
      </c>
      <c r="AD805" s="20">
        <f>Table5[[#This Row],[Total elapsed time]]-B804</f>
        <v>1</v>
      </c>
      <c r="AE805" s="20">
        <f>(Table5[[#This Row],[Motor power]]*1000)*Table5[[#This Row],[Acceleration delT 1 second ]]</f>
        <v>2417.5493080094088</v>
      </c>
      <c r="AF805" s="20">
        <f>Table5[[#This Row],[Etotal]]/3600</f>
        <v>0.67154147444705803</v>
      </c>
      <c r="AG805" s="21">
        <f>Table5[[#This Row],[Average energy consumption]]/96</f>
        <v>6.9952236921568545E-3</v>
      </c>
      <c r="AH805" s="20"/>
      <c r="AI805" s="20"/>
    </row>
    <row r="806" spans="2:35">
      <c r="B806" s="15">
        <v>803</v>
      </c>
      <c r="C806" s="8">
        <v>38.6</v>
      </c>
      <c r="D806" s="9">
        <v>-0.25</v>
      </c>
      <c r="E806">
        <v>1500</v>
      </c>
      <c r="F806">
        <v>80</v>
      </c>
      <c r="G806">
        <f t="shared" si="84"/>
        <v>1580</v>
      </c>
      <c r="H806">
        <v>9.81</v>
      </c>
      <c r="I806" s="10">
        <v>0</v>
      </c>
      <c r="J806" s="10">
        <v>0</v>
      </c>
      <c r="K806">
        <f t="shared" si="85"/>
        <v>-395</v>
      </c>
      <c r="L806">
        <v>1.4999999999999999E-2</v>
      </c>
      <c r="M806">
        <f t="shared" si="86"/>
        <v>365.20543359083308</v>
      </c>
      <c r="N806">
        <v>1.204</v>
      </c>
      <c r="O806">
        <v>1.52</v>
      </c>
      <c r="P806">
        <v>2.52</v>
      </c>
      <c r="Q806">
        <f t="shared" si="87"/>
        <v>10.722222222222223</v>
      </c>
      <c r="R806">
        <f t="shared" si="88"/>
        <v>265.10030524444448</v>
      </c>
      <c r="S806">
        <f t="shared" si="89"/>
        <v>235.30573883527757</v>
      </c>
      <c r="T806" s="11">
        <f t="shared" si="90"/>
        <v>2.523000421956032</v>
      </c>
      <c r="U806">
        <v>0.26834999999999998</v>
      </c>
      <c r="V806">
        <f>Table5[[#This Row],[Total force ]]*Table5[[#This Row],[Tyre radius]]</f>
        <v>63.144295016446726</v>
      </c>
      <c r="W806">
        <v>8</v>
      </c>
      <c r="X806">
        <v>0.92</v>
      </c>
      <c r="Y806">
        <f>Table5[[#This Row],[Wheel torque]]/Table5[[#This Row],[Final drive ratio ]]/Table5[[#This Row],[Overall efficiency of enery conversion ]]</f>
        <v>8.5793879098433052</v>
      </c>
      <c r="Z806">
        <f>(Table5[[#This Row],[Vehicle speed in m/s]]*60)/(2*3.14*Table5[[#This Row],[Tyre radius]])</f>
        <v>381.74627757820161</v>
      </c>
      <c r="AA806">
        <f>Table5[[#This Row],[Wheel speed]]*Table5[[#This Row],[Final drive ratio ]]</f>
        <v>3053.9702206256129</v>
      </c>
      <c r="AB806" s="11">
        <f>(2*3.14*Table5[[#This Row],[Motor speed]]*Table5[[#This Row],[Motor torque]])/(60*1000)/Table5[[#This Row],[Overall efficiency of enery conversion ]]</f>
        <v>2.9808606119518331</v>
      </c>
      <c r="AC806">
        <v>430</v>
      </c>
      <c r="AD806" s="20">
        <f>Table5[[#This Row],[Total elapsed time]]-B805</f>
        <v>1</v>
      </c>
      <c r="AE806" s="20">
        <f>(Table5[[#This Row],[Motor power]]*1000)*Table5[[#This Row],[Acceleration delT 1 second ]]</f>
        <v>2980.8606119518331</v>
      </c>
      <c r="AF806" s="20">
        <f>Table5[[#This Row],[Etotal]]/3600</f>
        <v>0.82801683665328696</v>
      </c>
      <c r="AG806" s="21">
        <f>Table5[[#This Row],[Average energy consumption]]/96</f>
        <v>8.6251753818050725E-3</v>
      </c>
      <c r="AH806" s="20"/>
      <c r="AI806" s="20"/>
    </row>
    <row r="807" spans="2:35">
      <c r="B807" s="15">
        <v>804</v>
      </c>
      <c r="C807" s="8">
        <v>37.799999999999997</v>
      </c>
      <c r="D807" s="9">
        <v>-0.17</v>
      </c>
      <c r="E807">
        <v>1500</v>
      </c>
      <c r="F807">
        <v>80</v>
      </c>
      <c r="G807">
        <f t="shared" si="84"/>
        <v>1580</v>
      </c>
      <c r="H807">
        <v>9.81</v>
      </c>
      <c r="I807" s="10">
        <v>0</v>
      </c>
      <c r="J807" s="10">
        <v>0</v>
      </c>
      <c r="K807">
        <f t="shared" si="85"/>
        <v>-268.60000000000002</v>
      </c>
      <c r="L807">
        <v>1.4999999999999999E-2</v>
      </c>
      <c r="M807">
        <f t="shared" si="86"/>
        <v>365.20543359083308</v>
      </c>
      <c r="N807">
        <v>1.204</v>
      </c>
      <c r="O807">
        <v>1.52</v>
      </c>
      <c r="P807">
        <v>2.52</v>
      </c>
      <c r="Q807">
        <f t="shared" si="87"/>
        <v>10.5</v>
      </c>
      <c r="R807">
        <f t="shared" si="88"/>
        <v>254.22556320000001</v>
      </c>
      <c r="S807">
        <f t="shared" si="89"/>
        <v>350.83099679083307</v>
      </c>
      <c r="T807" s="11">
        <f t="shared" si="90"/>
        <v>3.6837254663037475</v>
      </c>
      <c r="U807">
        <v>0.26834999999999998</v>
      </c>
      <c r="V807">
        <f>Table5[[#This Row],[Total force ]]*Table5[[#This Row],[Tyre radius]]</f>
        <v>94.14549798882004</v>
      </c>
      <c r="W807">
        <v>8</v>
      </c>
      <c r="X807">
        <v>0.92</v>
      </c>
      <c r="Y807">
        <f>Table5[[#This Row],[Wheel torque]]/Table5[[#This Row],[Final drive ratio ]]/Table5[[#This Row],[Overall efficiency of enery conversion ]]</f>
        <v>12.791507878915766</v>
      </c>
      <c r="Z807">
        <f>(Table5[[#This Row],[Vehicle speed in m/s]]*60)/(2*3.14*Table5[[#This Row],[Tyre radius]])</f>
        <v>373.83443762839431</v>
      </c>
      <c r="AA807">
        <f>Table5[[#This Row],[Wheel speed]]*Table5[[#This Row],[Final drive ratio ]]</f>
        <v>2990.6755010271545</v>
      </c>
      <c r="AB807" s="11">
        <f>(2*3.14*Table5[[#This Row],[Motor speed]]*Table5[[#This Row],[Motor torque]])/(60*1000)/Table5[[#This Row],[Overall efficiency of enery conversion ]]</f>
        <v>4.3522276303210621</v>
      </c>
      <c r="AC807">
        <v>430</v>
      </c>
      <c r="AD807" s="20">
        <f>Table5[[#This Row],[Total elapsed time]]-B806</f>
        <v>1</v>
      </c>
      <c r="AE807" s="20">
        <f>(Table5[[#This Row],[Motor power]]*1000)*Table5[[#This Row],[Acceleration delT 1 second ]]</f>
        <v>4352.227630321062</v>
      </c>
      <c r="AF807" s="20">
        <f>Table5[[#This Row],[Etotal]]/3600</f>
        <v>1.2089521195336284</v>
      </c>
      <c r="AG807" s="21">
        <f>Table5[[#This Row],[Average energy consumption]]/96</f>
        <v>1.2593251245141962E-2</v>
      </c>
      <c r="AH807" s="20"/>
      <c r="AI807" s="20"/>
    </row>
    <row r="808" spans="2:35">
      <c r="B808" s="15">
        <v>805</v>
      </c>
      <c r="C808" s="8">
        <v>37.4</v>
      </c>
      <c r="D808" s="9">
        <v>-0.1</v>
      </c>
      <c r="E808">
        <v>1500</v>
      </c>
      <c r="F808">
        <v>80</v>
      </c>
      <c r="G808">
        <f t="shared" si="84"/>
        <v>1580</v>
      </c>
      <c r="H808">
        <v>9.81</v>
      </c>
      <c r="I808" s="10">
        <v>0</v>
      </c>
      <c r="J808" s="10">
        <v>0</v>
      </c>
      <c r="K808">
        <f t="shared" si="85"/>
        <v>-158</v>
      </c>
      <c r="L808">
        <v>1.4999999999999999E-2</v>
      </c>
      <c r="M808">
        <f t="shared" si="86"/>
        <v>365.20543359083308</v>
      </c>
      <c r="N808">
        <v>1.204</v>
      </c>
      <c r="O808">
        <v>1.52</v>
      </c>
      <c r="P808">
        <v>2.52</v>
      </c>
      <c r="Q808">
        <f t="shared" si="87"/>
        <v>10.388888888888889</v>
      </c>
      <c r="R808">
        <f t="shared" si="88"/>
        <v>248.8735959111111</v>
      </c>
      <c r="S808">
        <f t="shared" si="89"/>
        <v>456.07902950194421</v>
      </c>
      <c r="T808" s="11">
        <f t="shared" si="90"/>
        <v>4.7381543620479762</v>
      </c>
      <c r="U808">
        <v>0.26834999999999998</v>
      </c>
      <c r="V808">
        <f>Table5[[#This Row],[Total force ]]*Table5[[#This Row],[Tyre radius]]</f>
        <v>122.38880756684672</v>
      </c>
      <c r="W808">
        <v>8</v>
      </c>
      <c r="X808">
        <v>0.92</v>
      </c>
      <c r="Y808">
        <f>Table5[[#This Row],[Wheel torque]]/Table5[[#This Row],[Final drive ratio ]]/Table5[[#This Row],[Overall efficiency of enery conversion ]]</f>
        <v>16.628914071582436</v>
      </c>
      <c r="Z808">
        <f>(Table5[[#This Row],[Vehicle speed in m/s]]*60)/(2*3.14*Table5[[#This Row],[Tyre radius]])</f>
        <v>369.87851765349069</v>
      </c>
      <c r="AA808">
        <f>Table5[[#This Row],[Wheel speed]]*Table5[[#This Row],[Final drive ratio ]]</f>
        <v>2959.0281412279255</v>
      </c>
      <c r="AB808" s="11">
        <f>(2*3.14*Table5[[#This Row],[Motor speed]]*Table5[[#This Row],[Motor torque]])/(60*1000)/Table5[[#This Row],[Overall efficiency of enery conversion ]]</f>
        <v>5.5980084617769093</v>
      </c>
      <c r="AC808">
        <v>430</v>
      </c>
      <c r="AD808" s="20">
        <f>Table5[[#This Row],[Total elapsed time]]-B807</f>
        <v>1</v>
      </c>
      <c r="AE808" s="20">
        <f>(Table5[[#This Row],[Motor power]]*1000)*Table5[[#This Row],[Acceleration delT 1 second ]]</f>
        <v>5598.0084617769089</v>
      </c>
      <c r="AF808" s="20">
        <f>Table5[[#This Row],[Etotal]]/3600</f>
        <v>1.5550023504935857</v>
      </c>
      <c r="AG808" s="21">
        <f>Table5[[#This Row],[Average energy consumption]]/96</f>
        <v>1.6197941150974851E-2</v>
      </c>
      <c r="AH808" s="20"/>
      <c r="AI808" s="20"/>
    </row>
    <row r="809" spans="2:35">
      <c r="B809" s="15">
        <v>806</v>
      </c>
      <c r="C809" s="8">
        <v>37.1</v>
      </c>
      <c r="D809" s="9">
        <v>-7.0000000000000007E-2</v>
      </c>
      <c r="E809">
        <v>1500</v>
      </c>
      <c r="F809">
        <v>80</v>
      </c>
      <c r="G809">
        <f t="shared" si="84"/>
        <v>1580</v>
      </c>
      <c r="H809">
        <v>9.81</v>
      </c>
      <c r="I809" s="10">
        <v>0</v>
      </c>
      <c r="J809" s="10">
        <v>0</v>
      </c>
      <c r="K809">
        <f t="shared" si="85"/>
        <v>-110.60000000000001</v>
      </c>
      <c r="L809">
        <v>1.4999999999999999E-2</v>
      </c>
      <c r="M809">
        <f t="shared" si="86"/>
        <v>365.20543359083308</v>
      </c>
      <c r="N809">
        <v>1.204</v>
      </c>
      <c r="O809">
        <v>1.52</v>
      </c>
      <c r="P809">
        <v>2.52</v>
      </c>
      <c r="Q809">
        <f t="shared" si="87"/>
        <v>10.305555555555557</v>
      </c>
      <c r="R809">
        <f t="shared" si="88"/>
        <v>244.89698457777783</v>
      </c>
      <c r="S809">
        <f t="shared" si="89"/>
        <v>499.50241816861092</v>
      </c>
      <c r="T809" s="11">
        <f t="shared" si="90"/>
        <v>5.1476499205709629</v>
      </c>
      <c r="U809">
        <v>0.26834999999999998</v>
      </c>
      <c r="V809">
        <f>Table5[[#This Row],[Total force ]]*Table5[[#This Row],[Tyre radius]]</f>
        <v>134.04147391554673</v>
      </c>
      <c r="W809">
        <v>8</v>
      </c>
      <c r="X809">
        <v>0.92</v>
      </c>
      <c r="Y809">
        <f>Table5[[#This Row],[Wheel torque]]/Table5[[#This Row],[Final drive ratio ]]/Table5[[#This Row],[Overall efficiency of enery conversion ]]</f>
        <v>18.212156782003632</v>
      </c>
      <c r="Z809">
        <f>(Table5[[#This Row],[Vehicle speed in m/s]]*60)/(2*3.14*Table5[[#This Row],[Tyre radius]])</f>
        <v>366.91157767231306</v>
      </c>
      <c r="AA809">
        <f>Table5[[#This Row],[Wheel speed]]*Table5[[#This Row],[Final drive ratio ]]</f>
        <v>2935.2926213785045</v>
      </c>
      <c r="AB809" s="11">
        <f>(2*3.14*Table5[[#This Row],[Motor speed]]*Table5[[#This Row],[Motor torque]])/(60*1000)/Table5[[#This Row],[Overall efficiency of enery conversion ]]</f>
        <v>6.0818170139070933</v>
      </c>
      <c r="AC809">
        <v>430</v>
      </c>
      <c r="AD809" s="20">
        <f>Table5[[#This Row],[Total elapsed time]]-B808</f>
        <v>1</v>
      </c>
      <c r="AE809" s="20">
        <f>(Table5[[#This Row],[Motor power]]*1000)*Table5[[#This Row],[Acceleration delT 1 second ]]</f>
        <v>6081.8170139070935</v>
      </c>
      <c r="AF809" s="20">
        <f>Table5[[#This Row],[Etotal]]/3600</f>
        <v>1.6893936149741926</v>
      </c>
      <c r="AG809" s="21">
        <f>Table5[[#This Row],[Average energy consumption]]/96</f>
        <v>1.7597850155981174E-2</v>
      </c>
      <c r="AH809" s="20"/>
      <c r="AI809" s="20"/>
    </row>
    <row r="810" spans="2:35">
      <c r="B810" s="15">
        <v>807</v>
      </c>
      <c r="C810" s="8">
        <v>36.9</v>
      </c>
      <c r="D810" s="9">
        <v>-0.01</v>
      </c>
      <c r="E810">
        <v>1500</v>
      </c>
      <c r="F810">
        <v>80</v>
      </c>
      <c r="G810">
        <f t="shared" si="84"/>
        <v>1580</v>
      </c>
      <c r="H810">
        <v>9.81</v>
      </c>
      <c r="I810" s="10">
        <v>0</v>
      </c>
      <c r="J810" s="10">
        <v>0</v>
      </c>
      <c r="K810">
        <f t="shared" si="85"/>
        <v>-15.8</v>
      </c>
      <c r="L810">
        <v>1.4999999999999999E-2</v>
      </c>
      <c r="M810">
        <f t="shared" si="86"/>
        <v>365.20543359083308</v>
      </c>
      <c r="N810">
        <v>1.204</v>
      </c>
      <c r="O810">
        <v>1.52</v>
      </c>
      <c r="P810">
        <v>2.52</v>
      </c>
      <c r="Q810">
        <f t="shared" si="87"/>
        <v>10.25</v>
      </c>
      <c r="R810">
        <f t="shared" si="88"/>
        <v>242.2637028</v>
      </c>
      <c r="S810">
        <f t="shared" si="89"/>
        <v>591.66913639083316</v>
      </c>
      <c r="T810" s="11">
        <f t="shared" si="90"/>
        <v>6.0646086480060406</v>
      </c>
      <c r="U810">
        <v>0.26834999999999998</v>
      </c>
      <c r="V810">
        <f>Table5[[#This Row],[Total force ]]*Table5[[#This Row],[Tyre radius]]</f>
        <v>158.77441275048005</v>
      </c>
      <c r="W810">
        <v>8</v>
      </c>
      <c r="X810">
        <v>0.92</v>
      </c>
      <c r="Y810">
        <f>Table5[[#This Row],[Wheel torque]]/Table5[[#This Row],[Final drive ratio ]]/Table5[[#This Row],[Overall efficiency of enery conversion ]]</f>
        <v>21.572610428054354</v>
      </c>
      <c r="Z810">
        <f>(Table5[[#This Row],[Vehicle speed in m/s]]*60)/(2*3.14*Table5[[#This Row],[Tyre radius]])</f>
        <v>364.93361768486113</v>
      </c>
      <c r="AA810">
        <f>Table5[[#This Row],[Wheel speed]]*Table5[[#This Row],[Final drive ratio ]]</f>
        <v>2919.4689414788891</v>
      </c>
      <c r="AB810" s="11">
        <f>(2*3.14*Table5[[#This Row],[Motor speed]]*Table5[[#This Row],[Motor torque]])/(60*1000)/Table5[[#This Row],[Overall efficiency of enery conversion ]]</f>
        <v>7.1651803497235811</v>
      </c>
      <c r="AC810">
        <v>430</v>
      </c>
      <c r="AD810" s="20">
        <f>Table5[[#This Row],[Total elapsed time]]-B809</f>
        <v>1</v>
      </c>
      <c r="AE810" s="20">
        <f>(Table5[[#This Row],[Motor power]]*1000)*Table5[[#This Row],[Acceleration delT 1 second ]]</f>
        <v>7165.1803497235815</v>
      </c>
      <c r="AF810" s="20">
        <f>Table5[[#This Row],[Etotal]]/3600</f>
        <v>1.9903278749232172</v>
      </c>
      <c r="AG810" s="21">
        <f>Table5[[#This Row],[Average energy consumption]]/96</f>
        <v>2.073258203045018E-2</v>
      </c>
      <c r="AH810" s="20"/>
      <c r="AI810" s="20"/>
    </row>
    <row r="811" spans="2:35">
      <c r="B811" s="15">
        <v>808</v>
      </c>
      <c r="C811" s="8">
        <v>37</v>
      </c>
      <c r="D811" s="9">
        <v>7.0000000000000007E-2</v>
      </c>
      <c r="E811">
        <v>1500</v>
      </c>
      <c r="F811">
        <v>80</v>
      </c>
      <c r="G811">
        <f t="shared" si="84"/>
        <v>1580</v>
      </c>
      <c r="H811">
        <v>9.81</v>
      </c>
      <c r="I811" s="10">
        <v>0</v>
      </c>
      <c r="J811" s="10">
        <v>0</v>
      </c>
      <c r="K811">
        <f t="shared" si="85"/>
        <v>110.60000000000001</v>
      </c>
      <c r="L811">
        <v>1.4999999999999999E-2</v>
      </c>
      <c r="M811">
        <f t="shared" si="86"/>
        <v>365.20543359083308</v>
      </c>
      <c r="N811">
        <v>1.204</v>
      </c>
      <c r="O811">
        <v>1.52</v>
      </c>
      <c r="P811">
        <v>2.52</v>
      </c>
      <c r="Q811">
        <f t="shared" si="87"/>
        <v>10.277777777777779</v>
      </c>
      <c r="R811">
        <f t="shared" si="88"/>
        <v>243.57856444444448</v>
      </c>
      <c r="S811">
        <f t="shared" si="89"/>
        <v>719.38399803527761</v>
      </c>
      <c r="T811" s="11">
        <f t="shared" si="90"/>
        <v>7.3936688686959098</v>
      </c>
      <c r="U811">
        <v>0.26834999999999998</v>
      </c>
      <c r="V811">
        <f>Table5[[#This Row],[Total force ]]*Table5[[#This Row],[Tyre radius]]</f>
        <v>193.04669587276672</v>
      </c>
      <c r="W811">
        <v>8</v>
      </c>
      <c r="X811">
        <v>0.92</v>
      </c>
      <c r="Y811">
        <f>Table5[[#This Row],[Wheel torque]]/Table5[[#This Row],[Final drive ratio ]]/Table5[[#This Row],[Overall efficiency of enery conversion ]]</f>
        <v>26.229170634886781</v>
      </c>
      <c r="Z811">
        <f>(Table5[[#This Row],[Vehicle speed in m/s]]*60)/(2*3.14*Table5[[#This Row],[Tyre radius]])</f>
        <v>365.92259767858707</v>
      </c>
      <c r="AA811">
        <f>Table5[[#This Row],[Wheel speed]]*Table5[[#This Row],[Final drive ratio ]]</f>
        <v>2927.3807814286965</v>
      </c>
      <c r="AB811" s="11">
        <f>(2*3.14*Table5[[#This Row],[Motor speed]]*Table5[[#This Row],[Motor torque]])/(60*1000)/Table5[[#This Row],[Overall efficiency of enery conversion ]]</f>
        <v>8.7354310830528217</v>
      </c>
      <c r="AC811">
        <v>430</v>
      </c>
      <c r="AD811" s="20">
        <f>Table5[[#This Row],[Total elapsed time]]-B810</f>
        <v>1</v>
      </c>
      <c r="AE811" s="20">
        <f>(Table5[[#This Row],[Motor power]]*1000)*Table5[[#This Row],[Acceleration delT 1 second ]]</f>
        <v>8735.4310830528211</v>
      </c>
      <c r="AF811" s="20">
        <f>Table5[[#This Row],[Etotal]]/3600</f>
        <v>2.4265086341813391</v>
      </c>
      <c r="AG811" s="21">
        <f>Table5[[#This Row],[Average energy consumption]]/96</f>
        <v>2.5276131606055616E-2</v>
      </c>
      <c r="AH811" s="20"/>
      <c r="AI811" s="20"/>
    </row>
    <row r="812" spans="2:35">
      <c r="B812" s="15">
        <v>809</v>
      </c>
      <c r="C812" s="8">
        <v>37.4</v>
      </c>
      <c r="D812" s="9">
        <v>0.11</v>
      </c>
      <c r="E812">
        <v>1500</v>
      </c>
      <c r="F812">
        <v>80</v>
      </c>
      <c r="G812">
        <f t="shared" si="84"/>
        <v>1580</v>
      </c>
      <c r="H812">
        <v>9.81</v>
      </c>
      <c r="I812" s="10">
        <v>0</v>
      </c>
      <c r="J812" s="10">
        <v>0</v>
      </c>
      <c r="K812">
        <f t="shared" si="85"/>
        <v>173.8</v>
      </c>
      <c r="L812">
        <v>1.4999999999999999E-2</v>
      </c>
      <c r="M812">
        <f t="shared" si="86"/>
        <v>365.20543359083308</v>
      </c>
      <c r="N812">
        <v>1.204</v>
      </c>
      <c r="O812">
        <v>1.52</v>
      </c>
      <c r="P812">
        <v>2.52</v>
      </c>
      <c r="Q812">
        <f t="shared" si="87"/>
        <v>10.388888888888889</v>
      </c>
      <c r="R812">
        <f t="shared" si="88"/>
        <v>248.8735959111111</v>
      </c>
      <c r="S812">
        <f t="shared" si="89"/>
        <v>787.87902950194416</v>
      </c>
      <c r="T812" s="11">
        <f t="shared" si="90"/>
        <v>8.185187695381309</v>
      </c>
      <c r="U812">
        <v>0.26834999999999998</v>
      </c>
      <c r="V812">
        <f>Table5[[#This Row],[Total force ]]*Table5[[#This Row],[Tyre radius]]</f>
        <v>211.42733756684669</v>
      </c>
      <c r="W812">
        <v>8</v>
      </c>
      <c r="X812">
        <v>0.92</v>
      </c>
      <c r="Y812">
        <f>Table5[[#This Row],[Wheel torque]]/Table5[[#This Row],[Final drive ratio ]]/Table5[[#This Row],[Overall efficiency of enery conversion ]]</f>
        <v>28.726540430278082</v>
      </c>
      <c r="Z812">
        <f>(Table5[[#This Row],[Vehicle speed in m/s]]*60)/(2*3.14*Table5[[#This Row],[Tyre radius]])</f>
        <v>369.87851765349069</v>
      </c>
      <c r="AA812">
        <f>Table5[[#This Row],[Wheel speed]]*Table5[[#This Row],[Final drive ratio ]]</f>
        <v>2959.0281412279255</v>
      </c>
      <c r="AB812" s="11">
        <f>(2*3.14*Table5[[#This Row],[Motor speed]]*Table5[[#This Row],[Motor torque]])/(60*1000)/Table5[[#This Row],[Overall efficiency of enery conversion ]]</f>
        <v>9.670590377340865</v>
      </c>
      <c r="AC812">
        <v>430</v>
      </c>
      <c r="AD812" s="20">
        <f>Table5[[#This Row],[Total elapsed time]]-B811</f>
        <v>1</v>
      </c>
      <c r="AE812" s="20">
        <f>(Table5[[#This Row],[Motor power]]*1000)*Table5[[#This Row],[Acceleration delT 1 second ]]</f>
        <v>9670.5903773408645</v>
      </c>
      <c r="AF812" s="20">
        <f>Table5[[#This Row],[Etotal]]/3600</f>
        <v>2.6862751048169069</v>
      </c>
      <c r="AG812" s="21">
        <f>Table5[[#This Row],[Average energy consumption]]/96</f>
        <v>2.798203234184278E-2</v>
      </c>
      <c r="AH812" s="20"/>
      <c r="AI812" s="20"/>
    </row>
    <row r="813" spans="2:35">
      <c r="B813" s="15">
        <v>810</v>
      </c>
      <c r="C813" s="8">
        <v>37.799999999999997</v>
      </c>
      <c r="D813" s="9">
        <v>0.11</v>
      </c>
      <c r="E813">
        <v>1500</v>
      </c>
      <c r="F813">
        <v>80</v>
      </c>
      <c r="G813">
        <f t="shared" si="84"/>
        <v>1580</v>
      </c>
      <c r="H813">
        <v>9.81</v>
      </c>
      <c r="I813" s="10">
        <v>0</v>
      </c>
      <c r="J813" s="10">
        <v>0</v>
      </c>
      <c r="K813">
        <f t="shared" si="85"/>
        <v>173.8</v>
      </c>
      <c r="L813">
        <v>1.4999999999999999E-2</v>
      </c>
      <c r="M813">
        <f t="shared" si="86"/>
        <v>365.20543359083308</v>
      </c>
      <c r="N813">
        <v>1.204</v>
      </c>
      <c r="O813">
        <v>1.52</v>
      </c>
      <c r="P813">
        <v>2.52</v>
      </c>
      <c r="Q813">
        <f t="shared" si="87"/>
        <v>10.5</v>
      </c>
      <c r="R813">
        <f t="shared" si="88"/>
        <v>254.22556320000001</v>
      </c>
      <c r="S813">
        <f t="shared" si="89"/>
        <v>793.23099679083316</v>
      </c>
      <c r="T813" s="11">
        <f t="shared" si="90"/>
        <v>8.3289254663037475</v>
      </c>
      <c r="U813">
        <v>0.26834999999999998</v>
      </c>
      <c r="V813">
        <f>Table5[[#This Row],[Total force ]]*Table5[[#This Row],[Tyre radius]]</f>
        <v>212.86353798882007</v>
      </c>
      <c r="W813">
        <v>8</v>
      </c>
      <c r="X813">
        <v>0.92</v>
      </c>
      <c r="Y813">
        <f>Table5[[#This Row],[Wheel torque]]/Table5[[#This Row],[Final drive ratio ]]/Table5[[#This Row],[Overall efficiency of enery conversion ]]</f>
        <v>28.92167635717664</v>
      </c>
      <c r="Z813">
        <f>(Table5[[#This Row],[Vehicle speed in m/s]]*60)/(2*3.14*Table5[[#This Row],[Tyre radius]])</f>
        <v>373.83443762839431</v>
      </c>
      <c r="AA813">
        <f>Table5[[#This Row],[Wheel speed]]*Table5[[#This Row],[Final drive ratio ]]</f>
        <v>2990.6755010271545</v>
      </c>
      <c r="AB813" s="11">
        <f>(2*3.14*Table5[[#This Row],[Motor speed]]*Table5[[#This Row],[Motor torque]])/(60*1000)/Table5[[#This Row],[Overall efficiency of enery conversion ]]</f>
        <v>9.8404128855195534</v>
      </c>
      <c r="AC813">
        <v>430</v>
      </c>
      <c r="AD813" s="20">
        <f>Table5[[#This Row],[Total elapsed time]]-B812</f>
        <v>1</v>
      </c>
      <c r="AE813" s="20">
        <f>(Table5[[#This Row],[Motor power]]*1000)*Table5[[#This Row],[Acceleration delT 1 second ]]</f>
        <v>9840.412885519554</v>
      </c>
      <c r="AF813" s="20">
        <f>Table5[[#This Row],[Etotal]]/3600</f>
        <v>2.7334480237554315</v>
      </c>
      <c r="AG813" s="21">
        <f>Table5[[#This Row],[Average energy consumption]]/96</f>
        <v>2.8473416914119077E-2</v>
      </c>
      <c r="AH813" s="20"/>
      <c r="AI813" s="20"/>
    </row>
    <row r="814" spans="2:35">
      <c r="B814" s="15">
        <v>811</v>
      </c>
      <c r="C814" s="8">
        <v>38.200000000000003</v>
      </c>
      <c r="D814" s="9">
        <v>0.11</v>
      </c>
      <c r="E814">
        <v>1500</v>
      </c>
      <c r="F814">
        <v>80</v>
      </c>
      <c r="G814">
        <f t="shared" si="84"/>
        <v>1580</v>
      </c>
      <c r="H814">
        <v>9.81</v>
      </c>
      <c r="I814" s="10">
        <v>0</v>
      </c>
      <c r="J814" s="10">
        <v>0</v>
      </c>
      <c r="K814">
        <f t="shared" si="85"/>
        <v>173.8</v>
      </c>
      <c r="L814">
        <v>1.4999999999999999E-2</v>
      </c>
      <c r="M814">
        <f t="shared" si="86"/>
        <v>365.20543359083308</v>
      </c>
      <c r="N814">
        <v>1.204</v>
      </c>
      <c r="O814">
        <v>1.52</v>
      </c>
      <c r="P814">
        <v>2.52</v>
      </c>
      <c r="Q814">
        <f t="shared" si="87"/>
        <v>10.611111111111112</v>
      </c>
      <c r="R814">
        <f t="shared" si="88"/>
        <v>259.63446631111117</v>
      </c>
      <c r="S814">
        <f t="shared" si="89"/>
        <v>798.63989990194432</v>
      </c>
      <c r="T814" s="11">
        <f t="shared" si="90"/>
        <v>8.4744567156261876</v>
      </c>
      <c r="U814">
        <v>0.26834999999999998</v>
      </c>
      <c r="V814">
        <f>Table5[[#This Row],[Total force ]]*Table5[[#This Row],[Tyre radius]]</f>
        <v>214.31501713868673</v>
      </c>
      <c r="W814">
        <v>8</v>
      </c>
      <c r="X814">
        <v>0.92</v>
      </c>
      <c r="Y814">
        <f>Table5[[#This Row],[Wheel torque]]/Table5[[#This Row],[Final drive ratio ]]/Table5[[#This Row],[Overall efficiency of enery conversion ]]</f>
        <v>29.118888198191129</v>
      </c>
      <c r="Z814">
        <f>(Table5[[#This Row],[Vehicle speed in m/s]]*60)/(2*3.14*Table5[[#This Row],[Tyre radius]])</f>
        <v>377.79035760329799</v>
      </c>
      <c r="AA814">
        <f>Table5[[#This Row],[Wheel speed]]*Table5[[#This Row],[Final drive ratio ]]</f>
        <v>3022.3228608263839</v>
      </c>
      <c r="AB814" s="11">
        <f>(2*3.14*Table5[[#This Row],[Motor speed]]*Table5[[#This Row],[Motor torque]])/(60*1000)/Table5[[#This Row],[Overall efficiency of enery conversion ]]</f>
        <v>10.012354342658536</v>
      </c>
      <c r="AC814">
        <v>430</v>
      </c>
      <c r="AD814" s="20">
        <f>Table5[[#This Row],[Total elapsed time]]-B813</f>
        <v>1</v>
      </c>
      <c r="AE814" s="20">
        <f>(Table5[[#This Row],[Motor power]]*1000)*Table5[[#This Row],[Acceleration delT 1 second ]]</f>
        <v>10012.354342658537</v>
      </c>
      <c r="AF814" s="20">
        <f>Table5[[#This Row],[Etotal]]/3600</f>
        <v>2.7812095396273713</v>
      </c>
      <c r="AG814" s="21">
        <f>Table5[[#This Row],[Average energy consumption]]/96</f>
        <v>2.8970932704451783E-2</v>
      </c>
      <c r="AH814" s="20"/>
      <c r="AI814" s="20"/>
    </row>
    <row r="815" spans="2:35">
      <c r="B815" s="15">
        <v>812</v>
      </c>
      <c r="C815" s="8">
        <v>38.6</v>
      </c>
      <c r="D815" s="9">
        <v>0.11</v>
      </c>
      <c r="E815">
        <v>1500</v>
      </c>
      <c r="F815">
        <v>80</v>
      </c>
      <c r="G815">
        <f t="shared" si="84"/>
        <v>1580</v>
      </c>
      <c r="H815">
        <v>9.81</v>
      </c>
      <c r="I815" s="10">
        <v>0</v>
      </c>
      <c r="J815" s="10">
        <v>0</v>
      </c>
      <c r="K815">
        <f t="shared" si="85"/>
        <v>173.8</v>
      </c>
      <c r="L815">
        <v>1.4999999999999999E-2</v>
      </c>
      <c r="M815">
        <f t="shared" si="86"/>
        <v>365.20543359083308</v>
      </c>
      <c r="N815">
        <v>1.204</v>
      </c>
      <c r="O815">
        <v>1.52</v>
      </c>
      <c r="P815">
        <v>2.52</v>
      </c>
      <c r="Q815">
        <f t="shared" si="87"/>
        <v>10.722222222222223</v>
      </c>
      <c r="R815">
        <f t="shared" si="88"/>
        <v>265.10030524444448</v>
      </c>
      <c r="S815">
        <f t="shared" si="89"/>
        <v>804.10573883527763</v>
      </c>
      <c r="T815" s="11">
        <f t="shared" si="90"/>
        <v>8.6218004219560331</v>
      </c>
      <c r="U815">
        <v>0.26834999999999998</v>
      </c>
      <c r="V815">
        <f>Table5[[#This Row],[Total force ]]*Table5[[#This Row],[Tyre radius]]</f>
        <v>215.78177501644674</v>
      </c>
      <c r="W815">
        <v>8</v>
      </c>
      <c r="X815">
        <v>0.92</v>
      </c>
      <c r="Y815">
        <f>Table5[[#This Row],[Wheel torque]]/Table5[[#This Row],[Final drive ratio ]]/Table5[[#This Row],[Overall efficiency of enery conversion ]]</f>
        <v>29.318175953321568</v>
      </c>
      <c r="Z815">
        <f>(Table5[[#This Row],[Vehicle speed in m/s]]*60)/(2*3.14*Table5[[#This Row],[Tyre radius]])</f>
        <v>381.74627757820161</v>
      </c>
      <c r="AA815">
        <f>Table5[[#This Row],[Wheel speed]]*Table5[[#This Row],[Final drive ratio ]]</f>
        <v>3053.9702206256129</v>
      </c>
      <c r="AB815" s="11">
        <f>(2*3.14*Table5[[#This Row],[Motor speed]]*Table5[[#This Row],[Motor torque]])/(60*1000)/Table5[[#This Row],[Overall efficiency of enery conversion ]]</f>
        <v>10.186437171498147</v>
      </c>
      <c r="AC815">
        <v>430</v>
      </c>
      <c r="AD815" s="20">
        <f>Table5[[#This Row],[Total elapsed time]]-B814</f>
        <v>1</v>
      </c>
      <c r="AE815" s="20">
        <f>(Table5[[#This Row],[Motor power]]*1000)*Table5[[#This Row],[Acceleration delT 1 second ]]</f>
        <v>10186.437171498146</v>
      </c>
      <c r="AF815" s="20">
        <f>Table5[[#This Row],[Etotal]]/3600</f>
        <v>2.8295658809717072</v>
      </c>
      <c r="AG815" s="21">
        <f>Table5[[#This Row],[Average energy consumption]]/96</f>
        <v>2.9474644593455283E-2</v>
      </c>
      <c r="AH815" s="20"/>
      <c r="AI815" s="20"/>
    </row>
    <row r="816" spans="2:35">
      <c r="B816" s="15">
        <v>813</v>
      </c>
      <c r="C816" s="8">
        <v>39</v>
      </c>
      <c r="D816" s="9">
        <v>0.12</v>
      </c>
      <c r="E816">
        <v>1500</v>
      </c>
      <c r="F816">
        <v>80</v>
      </c>
      <c r="G816">
        <f t="shared" si="84"/>
        <v>1580</v>
      </c>
      <c r="H816">
        <v>9.81</v>
      </c>
      <c r="I816" s="10">
        <v>0</v>
      </c>
      <c r="J816" s="10">
        <v>0</v>
      </c>
      <c r="K816">
        <f t="shared" si="85"/>
        <v>189.6</v>
      </c>
      <c r="L816">
        <v>1.4999999999999999E-2</v>
      </c>
      <c r="M816">
        <f t="shared" si="86"/>
        <v>365.20543359083308</v>
      </c>
      <c r="N816">
        <v>1.204</v>
      </c>
      <c r="O816">
        <v>1.52</v>
      </c>
      <c r="P816">
        <v>2.52</v>
      </c>
      <c r="Q816">
        <f t="shared" si="87"/>
        <v>10.833333333333334</v>
      </c>
      <c r="R816">
        <f t="shared" si="88"/>
        <v>270.62308000000002</v>
      </c>
      <c r="S816">
        <f t="shared" si="89"/>
        <v>825.42851359083318</v>
      </c>
      <c r="T816" s="11">
        <f t="shared" si="90"/>
        <v>8.9421422305673612</v>
      </c>
      <c r="U816">
        <v>0.26834999999999998</v>
      </c>
      <c r="V816">
        <f>Table5[[#This Row],[Total force ]]*Table5[[#This Row],[Tyre radius]]</f>
        <v>221.50374162210005</v>
      </c>
      <c r="W816">
        <v>8</v>
      </c>
      <c r="X816">
        <v>0.92</v>
      </c>
      <c r="Y816">
        <f>Table5[[#This Row],[Wheel torque]]/Table5[[#This Row],[Final drive ratio ]]/Table5[[#This Row],[Overall efficiency of enery conversion ]]</f>
        <v>30.095617068220115</v>
      </c>
      <c r="Z816">
        <f>(Table5[[#This Row],[Vehicle speed in m/s]]*60)/(2*3.14*Table5[[#This Row],[Tyre radius]])</f>
        <v>385.70219755310524</v>
      </c>
      <c r="AA816">
        <f>Table5[[#This Row],[Wheel speed]]*Table5[[#This Row],[Final drive ratio ]]</f>
        <v>3085.6175804248419</v>
      </c>
      <c r="AB816" s="11">
        <f>(2*3.14*Table5[[#This Row],[Motor speed]]*Table5[[#This Row],[Motor torque]])/(60*1000)/Table5[[#This Row],[Overall efficiency of enery conversion ]]</f>
        <v>10.564912843297916</v>
      </c>
      <c r="AC816">
        <v>430</v>
      </c>
      <c r="AD816" s="20">
        <f>Table5[[#This Row],[Total elapsed time]]-B815</f>
        <v>1</v>
      </c>
      <c r="AE816" s="20">
        <f>(Table5[[#This Row],[Motor power]]*1000)*Table5[[#This Row],[Acceleration delT 1 second ]]</f>
        <v>10564.912843297916</v>
      </c>
      <c r="AF816" s="20">
        <f>Table5[[#This Row],[Etotal]]/3600</f>
        <v>2.9346980120271988</v>
      </c>
      <c r="AG816" s="21">
        <f>Table5[[#This Row],[Average energy consumption]]/96</f>
        <v>3.0569770958616654E-2</v>
      </c>
      <c r="AH816" s="20"/>
      <c r="AI816" s="20"/>
    </row>
    <row r="817" spans="2:35">
      <c r="B817" s="15">
        <v>814</v>
      </c>
      <c r="C817" s="8">
        <v>39.5</v>
      </c>
      <c r="D817" s="9">
        <v>0.15</v>
      </c>
      <c r="E817">
        <v>1500</v>
      </c>
      <c r="F817">
        <v>80</v>
      </c>
      <c r="G817">
        <f t="shared" si="84"/>
        <v>1580</v>
      </c>
      <c r="H817">
        <v>9.81</v>
      </c>
      <c r="I817" s="10">
        <v>0</v>
      </c>
      <c r="J817" s="10">
        <v>0</v>
      </c>
      <c r="K817">
        <f t="shared" si="85"/>
        <v>237</v>
      </c>
      <c r="L817">
        <v>1.4999999999999999E-2</v>
      </c>
      <c r="M817">
        <f t="shared" si="86"/>
        <v>365.20543359083308</v>
      </c>
      <c r="N817">
        <v>1.204</v>
      </c>
      <c r="O817">
        <v>1.52</v>
      </c>
      <c r="P817">
        <v>2.52</v>
      </c>
      <c r="Q817">
        <f t="shared" si="87"/>
        <v>10.972222222222223</v>
      </c>
      <c r="R817">
        <f t="shared" si="88"/>
        <v>277.60661444444452</v>
      </c>
      <c r="S817">
        <f t="shared" si="89"/>
        <v>879.8120480352776</v>
      </c>
      <c r="T817" s="11">
        <f t="shared" si="90"/>
        <v>9.6534933048315192</v>
      </c>
      <c r="U817">
        <v>0.26834999999999998</v>
      </c>
      <c r="V817">
        <f>Table5[[#This Row],[Total force ]]*Table5[[#This Row],[Tyre radius]]</f>
        <v>236.09756309026673</v>
      </c>
      <c r="W817">
        <v>8</v>
      </c>
      <c r="X817">
        <v>0.92</v>
      </c>
      <c r="Y817">
        <f>Table5[[#This Row],[Wheel torque]]/Table5[[#This Row],[Final drive ratio ]]/Table5[[#This Row],[Overall efficiency of enery conversion ]]</f>
        <v>32.078473245960154</v>
      </c>
      <c r="Z817">
        <f>(Table5[[#This Row],[Vehicle speed in m/s]]*60)/(2*3.14*Table5[[#This Row],[Tyre radius]])</f>
        <v>390.64709752173485</v>
      </c>
      <c r="AA817">
        <f>Table5[[#This Row],[Wheel speed]]*Table5[[#This Row],[Final drive ratio ]]</f>
        <v>3125.1767801738788</v>
      </c>
      <c r="AB817" s="11">
        <f>(2*3.14*Table5[[#This Row],[Motor speed]]*Table5[[#This Row],[Motor torque]])/(60*1000)/Table5[[#This Row],[Overall efficiency of enery conversion ]]</f>
        <v>11.405355983969185</v>
      </c>
      <c r="AC817">
        <v>430</v>
      </c>
      <c r="AD817" s="20">
        <f>Table5[[#This Row],[Total elapsed time]]-B816</f>
        <v>1</v>
      </c>
      <c r="AE817" s="20">
        <f>(Table5[[#This Row],[Motor power]]*1000)*Table5[[#This Row],[Acceleration delT 1 second ]]</f>
        <v>11405.355983969186</v>
      </c>
      <c r="AF817" s="20">
        <f>Table5[[#This Row],[Etotal]]/3600</f>
        <v>3.1681544399914405</v>
      </c>
      <c r="AG817" s="21">
        <f>Table5[[#This Row],[Average energy consumption]]/96</f>
        <v>3.3001608749910837E-2</v>
      </c>
      <c r="AH817" s="20"/>
      <c r="AI817" s="20"/>
    </row>
    <row r="818" spans="2:35">
      <c r="B818" s="15">
        <v>815</v>
      </c>
      <c r="C818" s="8">
        <v>40.1</v>
      </c>
      <c r="D818" s="9">
        <v>0.15</v>
      </c>
      <c r="E818">
        <v>1500</v>
      </c>
      <c r="F818">
        <v>80</v>
      </c>
      <c r="G818">
        <f t="shared" si="84"/>
        <v>1580</v>
      </c>
      <c r="H818">
        <v>9.81</v>
      </c>
      <c r="I818" s="10">
        <v>0</v>
      </c>
      <c r="J818" s="10">
        <v>0</v>
      </c>
      <c r="K818">
        <f t="shared" si="85"/>
        <v>237</v>
      </c>
      <c r="L818">
        <v>1.4999999999999999E-2</v>
      </c>
      <c r="M818">
        <f t="shared" si="86"/>
        <v>365.20543359083308</v>
      </c>
      <c r="N818">
        <v>1.204</v>
      </c>
      <c r="O818">
        <v>1.52</v>
      </c>
      <c r="P818">
        <v>2.52</v>
      </c>
      <c r="Q818">
        <f t="shared" si="87"/>
        <v>11.138888888888889</v>
      </c>
      <c r="R818">
        <f t="shared" si="88"/>
        <v>286.10428591111111</v>
      </c>
      <c r="S818">
        <f t="shared" si="89"/>
        <v>888.30971950194419</v>
      </c>
      <c r="T818" s="11">
        <f t="shared" si="90"/>
        <v>9.8947832644522116</v>
      </c>
      <c r="U818">
        <v>0.26834999999999998</v>
      </c>
      <c r="V818">
        <f>Table5[[#This Row],[Total force ]]*Table5[[#This Row],[Tyre radius]]</f>
        <v>238.3779132283467</v>
      </c>
      <c r="W818">
        <v>8</v>
      </c>
      <c r="X818">
        <v>0.92</v>
      </c>
      <c r="Y818">
        <f>Table5[[#This Row],[Wheel torque]]/Table5[[#This Row],[Final drive ratio ]]/Table5[[#This Row],[Overall efficiency of enery conversion ]]</f>
        <v>32.388303427764498</v>
      </c>
      <c r="Z818">
        <f>(Table5[[#This Row],[Vehicle speed in m/s]]*60)/(2*3.14*Table5[[#This Row],[Tyre radius]])</f>
        <v>396.58097748409028</v>
      </c>
      <c r="AA818">
        <f>Table5[[#This Row],[Wheel speed]]*Table5[[#This Row],[Final drive ratio ]]</f>
        <v>3172.6478198727223</v>
      </c>
      <c r="AB818" s="11">
        <f>(2*3.14*Table5[[#This Row],[Motor speed]]*Table5[[#This Row],[Motor torque]])/(60*1000)/Table5[[#This Row],[Overall efficiency of enery conversion ]]</f>
        <v>11.690433913577754</v>
      </c>
      <c r="AC818">
        <v>430</v>
      </c>
      <c r="AD818" s="20">
        <f>Table5[[#This Row],[Total elapsed time]]-B817</f>
        <v>1</v>
      </c>
      <c r="AE818" s="20">
        <f>(Table5[[#This Row],[Motor power]]*1000)*Table5[[#This Row],[Acceleration delT 1 second ]]</f>
        <v>11690.433913577754</v>
      </c>
      <c r="AF818" s="20">
        <f>Table5[[#This Row],[Etotal]]/3600</f>
        <v>3.2473427537715982</v>
      </c>
      <c r="AG818" s="21">
        <f>Table5[[#This Row],[Average energy consumption]]/96</f>
        <v>3.382648701845415E-2</v>
      </c>
      <c r="AH818" s="20"/>
      <c r="AI818" s="20"/>
    </row>
    <row r="819" spans="2:35">
      <c r="B819" s="15">
        <v>816</v>
      </c>
      <c r="C819" s="8">
        <v>40.6</v>
      </c>
      <c r="D819" s="9">
        <v>0.15</v>
      </c>
      <c r="E819">
        <v>1500</v>
      </c>
      <c r="F819">
        <v>80</v>
      </c>
      <c r="G819">
        <f t="shared" si="84"/>
        <v>1580</v>
      </c>
      <c r="H819">
        <v>9.81</v>
      </c>
      <c r="I819" s="10">
        <v>0</v>
      </c>
      <c r="J819" s="10">
        <v>0</v>
      </c>
      <c r="K819">
        <f t="shared" si="85"/>
        <v>237</v>
      </c>
      <c r="L819">
        <v>1.4999999999999999E-2</v>
      </c>
      <c r="M819">
        <f t="shared" si="86"/>
        <v>365.20543359083308</v>
      </c>
      <c r="N819">
        <v>1.204</v>
      </c>
      <c r="O819">
        <v>1.52</v>
      </c>
      <c r="P819">
        <v>2.52</v>
      </c>
      <c r="Q819">
        <f t="shared" si="87"/>
        <v>11.277777777777779</v>
      </c>
      <c r="R819">
        <f t="shared" si="88"/>
        <v>293.28353724444446</v>
      </c>
      <c r="S819">
        <f t="shared" si="89"/>
        <v>895.48897083527754</v>
      </c>
      <c r="T819" s="11">
        <f t="shared" si="90"/>
        <v>10.099125615531186</v>
      </c>
      <c r="U819">
        <v>0.26834999999999998</v>
      </c>
      <c r="V819">
        <f>Table5[[#This Row],[Total force ]]*Table5[[#This Row],[Tyre radius]]</f>
        <v>240.3044653236467</v>
      </c>
      <c r="W819">
        <v>8</v>
      </c>
      <c r="X819">
        <v>0.92</v>
      </c>
      <c r="Y819">
        <f>Table5[[#This Row],[Wheel torque]]/Table5[[#This Row],[Final drive ratio ]]/Table5[[#This Row],[Overall efficiency of enery conversion ]]</f>
        <v>32.65006322332156</v>
      </c>
      <c r="Z819">
        <f>(Table5[[#This Row],[Vehicle speed in m/s]]*60)/(2*3.14*Table5[[#This Row],[Tyre radius]])</f>
        <v>401.5258774527199</v>
      </c>
      <c r="AA819">
        <f>Table5[[#This Row],[Wheel speed]]*Table5[[#This Row],[Final drive ratio ]]</f>
        <v>3212.2070196217592</v>
      </c>
      <c r="AB819" s="11">
        <f>(2*3.14*Table5[[#This Row],[Motor speed]]*Table5[[#This Row],[Motor torque]])/(60*1000)/Table5[[#This Row],[Overall efficiency of enery conversion ]]</f>
        <v>11.931859186591664</v>
      </c>
      <c r="AC819">
        <v>430</v>
      </c>
      <c r="AD819" s="20">
        <f>Table5[[#This Row],[Total elapsed time]]-B818</f>
        <v>1</v>
      </c>
      <c r="AE819" s="20">
        <f>(Table5[[#This Row],[Motor power]]*1000)*Table5[[#This Row],[Acceleration delT 1 second ]]</f>
        <v>11931.859186591664</v>
      </c>
      <c r="AF819" s="20">
        <f>Table5[[#This Row],[Etotal]]/3600</f>
        <v>3.3144053296087956</v>
      </c>
      <c r="AG819" s="21">
        <f>Table5[[#This Row],[Average energy consumption]]/96</f>
        <v>3.4525055516758288E-2</v>
      </c>
      <c r="AH819" s="20"/>
      <c r="AI819" s="20"/>
    </row>
    <row r="820" spans="2:35">
      <c r="B820" s="15">
        <v>817</v>
      </c>
      <c r="C820" s="8">
        <v>41.2</v>
      </c>
      <c r="D820" s="9">
        <v>0.18</v>
      </c>
      <c r="E820">
        <v>1500</v>
      </c>
      <c r="F820">
        <v>80</v>
      </c>
      <c r="G820">
        <f t="shared" si="84"/>
        <v>1580</v>
      </c>
      <c r="H820">
        <v>9.81</v>
      </c>
      <c r="I820" s="10">
        <v>0</v>
      </c>
      <c r="J820" s="10">
        <v>0</v>
      </c>
      <c r="K820">
        <f t="shared" si="85"/>
        <v>284.39999999999998</v>
      </c>
      <c r="L820">
        <v>1.4999999999999999E-2</v>
      </c>
      <c r="M820">
        <f t="shared" si="86"/>
        <v>365.20543359083308</v>
      </c>
      <c r="N820">
        <v>1.204</v>
      </c>
      <c r="O820">
        <v>1.52</v>
      </c>
      <c r="P820">
        <v>2.52</v>
      </c>
      <c r="Q820">
        <f t="shared" si="87"/>
        <v>11.444444444444446</v>
      </c>
      <c r="R820">
        <f t="shared" si="88"/>
        <v>302.01606897777788</v>
      </c>
      <c r="S820">
        <f t="shared" si="89"/>
        <v>951.62150256861094</v>
      </c>
      <c r="T820" s="11">
        <f t="shared" si="90"/>
        <v>10.890779418285216</v>
      </c>
      <c r="U820">
        <v>0.26834999999999998</v>
      </c>
      <c r="V820">
        <f>Table5[[#This Row],[Total force ]]*Table5[[#This Row],[Tyre radius]]</f>
        <v>255.36763021428672</v>
      </c>
      <c r="W820">
        <v>8</v>
      </c>
      <c r="X820">
        <v>0.92</v>
      </c>
      <c r="Y820">
        <f>Table5[[#This Row],[Wheel torque]]/Table5[[#This Row],[Final drive ratio ]]/Table5[[#This Row],[Overall efficiency of enery conversion ]]</f>
        <v>34.696688887810694</v>
      </c>
      <c r="Z820">
        <f>(Table5[[#This Row],[Vehicle speed in m/s]]*60)/(2*3.14*Table5[[#This Row],[Tyre radius]])</f>
        <v>407.45975741507533</v>
      </c>
      <c r="AA820">
        <f>Table5[[#This Row],[Wheel speed]]*Table5[[#This Row],[Final drive ratio ]]</f>
        <v>3259.6780593206026</v>
      </c>
      <c r="AB820" s="11">
        <f>(2*3.14*Table5[[#This Row],[Motor speed]]*Table5[[#This Row],[Motor torque]])/(60*1000)/Table5[[#This Row],[Overall efficiency of enery conversion ]]</f>
        <v>12.867177951660224</v>
      </c>
      <c r="AC820">
        <v>430</v>
      </c>
      <c r="AD820" s="20">
        <f>Table5[[#This Row],[Total elapsed time]]-B819</f>
        <v>1</v>
      </c>
      <c r="AE820" s="20">
        <f>(Table5[[#This Row],[Motor power]]*1000)*Table5[[#This Row],[Acceleration delT 1 second ]]</f>
        <v>12867.177951660224</v>
      </c>
      <c r="AF820" s="20">
        <f>Table5[[#This Row],[Etotal]]/3600</f>
        <v>3.5742160976833954</v>
      </c>
      <c r="AG820" s="21">
        <f>Table5[[#This Row],[Average energy consumption]]/96</f>
        <v>3.7231417684202038E-2</v>
      </c>
      <c r="AH820" s="20"/>
      <c r="AI820" s="20"/>
    </row>
    <row r="821" spans="2:35">
      <c r="B821" s="15">
        <v>818</v>
      </c>
      <c r="C821" s="8">
        <v>41.9</v>
      </c>
      <c r="D821" s="9">
        <v>0.19</v>
      </c>
      <c r="E821">
        <v>1500</v>
      </c>
      <c r="F821">
        <v>80</v>
      </c>
      <c r="G821">
        <f t="shared" si="84"/>
        <v>1580</v>
      </c>
      <c r="H821">
        <v>9.81</v>
      </c>
      <c r="I821" s="10">
        <v>0</v>
      </c>
      <c r="J821" s="10">
        <v>0</v>
      </c>
      <c r="K821">
        <f t="shared" si="85"/>
        <v>300.2</v>
      </c>
      <c r="L821">
        <v>1.4999999999999999E-2</v>
      </c>
      <c r="M821">
        <f t="shared" si="86"/>
        <v>365.20543359083308</v>
      </c>
      <c r="N821">
        <v>1.204</v>
      </c>
      <c r="O821">
        <v>1.52</v>
      </c>
      <c r="P821">
        <v>2.52</v>
      </c>
      <c r="Q821">
        <f t="shared" si="87"/>
        <v>11.638888888888889</v>
      </c>
      <c r="R821">
        <f t="shared" si="88"/>
        <v>312.36593391111114</v>
      </c>
      <c r="S821">
        <f t="shared" si="89"/>
        <v>977.77136750194427</v>
      </c>
      <c r="T821" s="11">
        <f t="shared" si="90"/>
        <v>11.380172305092074</v>
      </c>
      <c r="U821">
        <v>0.26834999999999998</v>
      </c>
      <c r="V821">
        <f>Table5[[#This Row],[Total force ]]*Table5[[#This Row],[Tyre radius]]</f>
        <v>262.38494646914671</v>
      </c>
      <c r="W821">
        <v>8</v>
      </c>
      <c r="X821">
        <v>0.92</v>
      </c>
      <c r="Y821">
        <f>Table5[[#This Row],[Wheel torque]]/Table5[[#This Row],[Final drive ratio ]]/Table5[[#This Row],[Overall efficiency of enery conversion ]]</f>
        <v>35.65012859635145</v>
      </c>
      <c r="Z821">
        <f>(Table5[[#This Row],[Vehicle speed in m/s]]*60)/(2*3.14*Table5[[#This Row],[Tyre radius]])</f>
        <v>414.3826173711567</v>
      </c>
      <c r="AA821">
        <f>Table5[[#This Row],[Wheel speed]]*Table5[[#This Row],[Final drive ratio ]]</f>
        <v>3315.0609389692536</v>
      </c>
      <c r="AB821" s="11">
        <f>(2*3.14*Table5[[#This Row],[Motor speed]]*Table5[[#This Row],[Motor torque]])/(60*1000)/Table5[[#This Row],[Overall efficiency of enery conversion ]]</f>
        <v>13.445383158190065</v>
      </c>
      <c r="AC821">
        <v>430</v>
      </c>
      <c r="AD821" s="20">
        <f>Table5[[#This Row],[Total elapsed time]]-B820</f>
        <v>1</v>
      </c>
      <c r="AE821" s="20">
        <f>(Table5[[#This Row],[Motor power]]*1000)*Table5[[#This Row],[Acceleration delT 1 second ]]</f>
        <v>13445.383158190065</v>
      </c>
      <c r="AF821" s="20">
        <f>Table5[[#This Row],[Etotal]]/3600</f>
        <v>3.7348286550527958</v>
      </c>
      <c r="AG821" s="21">
        <f>Table5[[#This Row],[Average energy consumption]]/96</f>
        <v>3.8904465156799954E-2</v>
      </c>
      <c r="AH821" s="20"/>
      <c r="AI821" s="20"/>
    </row>
    <row r="822" spans="2:35">
      <c r="B822" s="15">
        <v>819</v>
      </c>
      <c r="C822" s="8">
        <v>42.6</v>
      </c>
      <c r="D822" s="9">
        <v>0.21</v>
      </c>
      <c r="E822">
        <v>1500</v>
      </c>
      <c r="F822">
        <v>80</v>
      </c>
      <c r="G822">
        <f t="shared" si="84"/>
        <v>1580</v>
      </c>
      <c r="H822">
        <v>9.81</v>
      </c>
      <c r="I822" s="10">
        <v>0</v>
      </c>
      <c r="J822" s="10">
        <v>0</v>
      </c>
      <c r="K822">
        <f t="shared" si="85"/>
        <v>331.8</v>
      </c>
      <c r="L822">
        <v>1.4999999999999999E-2</v>
      </c>
      <c r="M822">
        <f t="shared" si="86"/>
        <v>365.20543359083308</v>
      </c>
      <c r="N822">
        <v>1.204</v>
      </c>
      <c r="O822">
        <v>1.52</v>
      </c>
      <c r="P822">
        <v>2.52</v>
      </c>
      <c r="Q822">
        <f t="shared" si="87"/>
        <v>11.833333333333334</v>
      </c>
      <c r="R822">
        <f t="shared" si="88"/>
        <v>322.89016479999998</v>
      </c>
      <c r="S822">
        <f t="shared" si="89"/>
        <v>1019.8955983908331</v>
      </c>
      <c r="T822" s="11">
        <f t="shared" si="90"/>
        <v>12.068764580958192</v>
      </c>
      <c r="U822">
        <v>0.26834999999999998</v>
      </c>
      <c r="V822">
        <f>Table5[[#This Row],[Total force ]]*Table5[[#This Row],[Tyre radius]]</f>
        <v>273.68898382818003</v>
      </c>
      <c r="W822">
        <v>8</v>
      </c>
      <c r="X822">
        <v>0.92</v>
      </c>
      <c r="Y822">
        <f>Table5[[#This Row],[Wheel torque]]/Table5[[#This Row],[Final drive ratio ]]/Table5[[#This Row],[Overall efficiency of enery conversion ]]</f>
        <v>37.18600323752446</v>
      </c>
      <c r="Z822">
        <f>(Table5[[#This Row],[Vehicle speed in m/s]]*60)/(2*3.14*Table5[[#This Row],[Tyre radius]])</f>
        <v>421.30547732723807</v>
      </c>
      <c r="AA822">
        <f>Table5[[#This Row],[Wheel speed]]*Table5[[#This Row],[Final drive ratio ]]</f>
        <v>3370.4438186179045</v>
      </c>
      <c r="AB822" s="11">
        <f>(2*3.14*Table5[[#This Row],[Motor speed]]*Table5[[#This Row],[Motor torque]])/(60*1000)/Table5[[#This Row],[Overall efficiency of enery conversion ]]</f>
        <v>14.258937359355141</v>
      </c>
      <c r="AC822">
        <v>430</v>
      </c>
      <c r="AD822" s="20">
        <f>Table5[[#This Row],[Total elapsed time]]-B821</f>
        <v>1</v>
      </c>
      <c r="AE822" s="20">
        <f>(Table5[[#This Row],[Motor power]]*1000)*Table5[[#This Row],[Acceleration delT 1 second ]]</f>
        <v>14258.937359355141</v>
      </c>
      <c r="AF822" s="20">
        <f>Table5[[#This Row],[Etotal]]/3600</f>
        <v>3.9608159331542057</v>
      </c>
      <c r="AG822" s="21">
        <f>Table5[[#This Row],[Average energy consumption]]/96</f>
        <v>4.125849930368964E-2</v>
      </c>
      <c r="AH822" s="20"/>
      <c r="AI822" s="20"/>
    </row>
    <row r="823" spans="2:35">
      <c r="B823" s="15">
        <v>820</v>
      </c>
      <c r="C823" s="8">
        <v>43.4</v>
      </c>
      <c r="D823" s="9">
        <v>0.22</v>
      </c>
      <c r="E823">
        <v>1500</v>
      </c>
      <c r="F823">
        <v>80</v>
      </c>
      <c r="G823">
        <f t="shared" si="84"/>
        <v>1580</v>
      </c>
      <c r="H823">
        <v>9.81</v>
      </c>
      <c r="I823" s="10">
        <v>0</v>
      </c>
      <c r="J823" s="10">
        <v>0</v>
      </c>
      <c r="K823">
        <f t="shared" si="85"/>
        <v>347.6</v>
      </c>
      <c r="L823">
        <v>1.4999999999999999E-2</v>
      </c>
      <c r="M823">
        <f t="shared" si="86"/>
        <v>365.20543359083308</v>
      </c>
      <c r="N823">
        <v>1.204</v>
      </c>
      <c r="O823">
        <v>1.52</v>
      </c>
      <c r="P823">
        <v>2.52</v>
      </c>
      <c r="Q823">
        <f t="shared" si="87"/>
        <v>12.055555555555555</v>
      </c>
      <c r="R823">
        <f t="shared" si="88"/>
        <v>335.13136657777778</v>
      </c>
      <c r="S823">
        <f t="shared" si="89"/>
        <v>1047.9368001686107</v>
      </c>
      <c r="T823" s="11">
        <f t="shared" si="90"/>
        <v>12.633460313143807</v>
      </c>
      <c r="U823">
        <v>0.26834999999999998</v>
      </c>
      <c r="V823">
        <f>Table5[[#This Row],[Total force ]]*Table5[[#This Row],[Tyre radius]]</f>
        <v>281.21384032524668</v>
      </c>
      <c r="W823">
        <v>8</v>
      </c>
      <c r="X823">
        <v>0.92</v>
      </c>
      <c r="Y823">
        <f>Table5[[#This Row],[Wheel torque]]/Table5[[#This Row],[Final drive ratio ]]/Table5[[#This Row],[Overall efficiency of enery conversion ]]</f>
        <v>38.208402218104169</v>
      </c>
      <c r="Z823">
        <f>(Table5[[#This Row],[Vehicle speed in m/s]]*60)/(2*3.14*Table5[[#This Row],[Tyre radius]])</f>
        <v>429.21731727704537</v>
      </c>
      <c r="AA823">
        <f>Table5[[#This Row],[Wheel speed]]*Table5[[#This Row],[Final drive ratio ]]</f>
        <v>3433.7385382163629</v>
      </c>
      <c r="AB823" s="11">
        <f>(2*3.14*Table5[[#This Row],[Motor speed]]*Table5[[#This Row],[Motor torque]])/(60*1000)/Table5[[#This Row],[Overall efficiency of enery conversion ]]</f>
        <v>14.926110955982759</v>
      </c>
      <c r="AC823">
        <v>430</v>
      </c>
      <c r="AD823" s="20">
        <f>Table5[[#This Row],[Total elapsed time]]-B822</f>
        <v>1</v>
      </c>
      <c r="AE823" s="20">
        <f>(Table5[[#This Row],[Motor power]]*1000)*Table5[[#This Row],[Acceleration delT 1 second ]]</f>
        <v>14926.11095598276</v>
      </c>
      <c r="AF823" s="20">
        <f>Table5[[#This Row],[Etotal]]/3600</f>
        <v>4.1461419322174331</v>
      </c>
      <c r="AG823" s="21">
        <f>Table5[[#This Row],[Average energy consumption]]/96</f>
        <v>4.3188978460598264E-2</v>
      </c>
      <c r="AH823" s="20"/>
      <c r="AI823" s="20"/>
    </row>
    <row r="824" spans="2:35">
      <c r="B824" s="15">
        <v>821</v>
      </c>
      <c r="C824" s="8">
        <v>44.2</v>
      </c>
      <c r="D824" s="9">
        <v>0.22</v>
      </c>
      <c r="E824">
        <v>1500</v>
      </c>
      <c r="F824">
        <v>80</v>
      </c>
      <c r="G824">
        <f t="shared" si="84"/>
        <v>1580</v>
      </c>
      <c r="H824">
        <v>9.81</v>
      </c>
      <c r="I824" s="10">
        <v>0</v>
      </c>
      <c r="J824" s="10">
        <v>0</v>
      </c>
      <c r="K824">
        <f t="shared" si="85"/>
        <v>347.6</v>
      </c>
      <c r="L824">
        <v>1.4999999999999999E-2</v>
      </c>
      <c r="M824">
        <f t="shared" si="86"/>
        <v>365.20543359083308</v>
      </c>
      <c r="N824">
        <v>1.204</v>
      </c>
      <c r="O824">
        <v>1.52</v>
      </c>
      <c r="P824">
        <v>2.52</v>
      </c>
      <c r="Q824">
        <f t="shared" si="87"/>
        <v>12.277777777777779</v>
      </c>
      <c r="R824">
        <f t="shared" si="88"/>
        <v>347.6003116444445</v>
      </c>
      <c r="S824">
        <f t="shared" si="89"/>
        <v>1060.4057452352777</v>
      </c>
      <c r="T824" s="11">
        <f t="shared" si="90"/>
        <v>13.019426094277577</v>
      </c>
      <c r="U824">
        <v>0.26834999999999998</v>
      </c>
      <c r="V824">
        <f>Table5[[#This Row],[Total force ]]*Table5[[#This Row],[Tyre radius]]</f>
        <v>284.55988173388675</v>
      </c>
      <c r="W824">
        <v>8</v>
      </c>
      <c r="X824">
        <v>0.92</v>
      </c>
      <c r="Y824">
        <f>Table5[[#This Row],[Wheel torque]]/Table5[[#This Row],[Final drive ratio ]]/Table5[[#This Row],[Overall efficiency of enery conversion ]]</f>
        <v>38.663027409495484</v>
      </c>
      <c r="Z824">
        <f>(Table5[[#This Row],[Vehicle speed in m/s]]*60)/(2*3.14*Table5[[#This Row],[Tyre radius]])</f>
        <v>437.12915722685267</v>
      </c>
      <c r="AA824">
        <f>Table5[[#This Row],[Wheel speed]]*Table5[[#This Row],[Final drive ratio ]]</f>
        <v>3497.0332578148214</v>
      </c>
      <c r="AB824" s="11">
        <f>(2*3.14*Table5[[#This Row],[Motor speed]]*Table5[[#This Row],[Motor torque]])/(60*1000)/Table5[[#This Row],[Overall efficiency of enery conversion ]]</f>
        <v>15.382119676603944</v>
      </c>
      <c r="AC824">
        <v>430</v>
      </c>
      <c r="AD824" s="20">
        <f>Table5[[#This Row],[Total elapsed time]]-B823</f>
        <v>1</v>
      </c>
      <c r="AE824" s="20">
        <f>(Table5[[#This Row],[Motor power]]*1000)*Table5[[#This Row],[Acceleration delT 1 second ]]</f>
        <v>15382.119676603945</v>
      </c>
      <c r="AF824" s="20">
        <f>Table5[[#This Row],[Etotal]]/3600</f>
        <v>4.2728110212788737</v>
      </c>
      <c r="AG824" s="21">
        <f>Table5[[#This Row],[Average energy consumption]]/96</f>
        <v>4.4508448138321603E-2</v>
      </c>
      <c r="AH824" s="20"/>
      <c r="AI824" s="20"/>
    </row>
    <row r="825" spans="2:35">
      <c r="B825" s="15">
        <v>822</v>
      </c>
      <c r="C825" s="8">
        <v>45</v>
      </c>
      <c r="D825" s="9">
        <v>0.22</v>
      </c>
      <c r="E825">
        <v>1500</v>
      </c>
      <c r="F825">
        <v>80</v>
      </c>
      <c r="G825">
        <f t="shared" si="84"/>
        <v>1580</v>
      </c>
      <c r="H825">
        <v>9.81</v>
      </c>
      <c r="I825" s="10">
        <v>0</v>
      </c>
      <c r="J825" s="10">
        <v>0</v>
      </c>
      <c r="K825">
        <f t="shared" si="85"/>
        <v>347.6</v>
      </c>
      <c r="L825">
        <v>1.4999999999999999E-2</v>
      </c>
      <c r="M825">
        <f t="shared" si="86"/>
        <v>365.20543359083308</v>
      </c>
      <c r="N825">
        <v>1.204</v>
      </c>
      <c r="O825">
        <v>1.52</v>
      </c>
      <c r="P825">
        <v>2.52</v>
      </c>
      <c r="Q825">
        <f t="shared" si="87"/>
        <v>12.5</v>
      </c>
      <c r="R825">
        <f t="shared" si="88"/>
        <v>360.29700000000003</v>
      </c>
      <c r="S825">
        <f t="shared" si="89"/>
        <v>1073.1024335908332</v>
      </c>
      <c r="T825" s="11">
        <f t="shared" si="90"/>
        <v>13.413780419885416</v>
      </c>
      <c r="U825">
        <v>0.26834999999999998</v>
      </c>
      <c r="V825">
        <f>Table5[[#This Row],[Total force ]]*Table5[[#This Row],[Tyre radius]]</f>
        <v>287.9670380541001</v>
      </c>
      <c r="W825">
        <v>8</v>
      </c>
      <c r="X825">
        <v>0.92</v>
      </c>
      <c r="Y825">
        <f>Table5[[#This Row],[Wheel torque]]/Table5[[#This Row],[Final drive ratio ]]/Table5[[#This Row],[Overall efficiency of enery conversion ]]</f>
        <v>39.125956257350552</v>
      </c>
      <c r="Z825">
        <f>(Table5[[#This Row],[Vehicle speed in m/s]]*60)/(2*3.14*Table5[[#This Row],[Tyre radius]])</f>
        <v>445.04099717665991</v>
      </c>
      <c r="AA825">
        <f>Table5[[#This Row],[Wheel speed]]*Table5[[#This Row],[Final drive ratio ]]</f>
        <v>3560.3279774132793</v>
      </c>
      <c r="AB825" s="11">
        <f>(2*3.14*Table5[[#This Row],[Motor speed]]*Table5[[#This Row],[Motor torque]])/(60*1000)/Table5[[#This Row],[Overall efficiency of enery conversion ]]</f>
        <v>15.848039248446852</v>
      </c>
      <c r="AC825">
        <v>430</v>
      </c>
      <c r="AD825" s="20">
        <f>Table5[[#This Row],[Total elapsed time]]-B824</f>
        <v>1</v>
      </c>
      <c r="AE825" s="20">
        <f>(Table5[[#This Row],[Motor power]]*1000)*Table5[[#This Row],[Acceleration delT 1 second ]]</f>
        <v>15848.039248446852</v>
      </c>
      <c r="AF825" s="20">
        <f>Table5[[#This Row],[Etotal]]/3600</f>
        <v>4.4022331245685704</v>
      </c>
      <c r="AG825" s="21">
        <f>Table5[[#This Row],[Average energy consumption]]/96</f>
        <v>4.5856595047589273E-2</v>
      </c>
      <c r="AH825" s="20"/>
      <c r="AI825" s="20"/>
    </row>
    <row r="826" spans="2:35">
      <c r="B826" s="15">
        <v>823</v>
      </c>
      <c r="C826" s="8">
        <v>45.8</v>
      </c>
      <c r="D826" s="9">
        <v>0.25</v>
      </c>
      <c r="E826">
        <v>1500</v>
      </c>
      <c r="F826">
        <v>80</v>
      </c>
      <c r="G826">
        <f t="shared" si="84"/>
        <v>1580</v>
      </c>
      <c r="H826">
        <v>9.81</v>
      </c>
      <c r="I826" s="10">
        <v>0</v>
      </c>
      <c r="J826" s="10">
        <v>0</v>
      </c>
      <c r="K826">
        <f t="shared" si="85"/>
        <v>395</v>
      </c>
      <c r="L826">
        <v>1.4999999999999999E-2</v>
      </c>
      <c r="M826">
        <f t="shared" si="86"/>
        <v>365.20543359083308</v>
      </c>
      <c r="N826">
        <v>1.204</v>
      </c>
      <c r="O826">
        <v>1.52</v>
      </c>
      <c r="P826">
        <v>2.52</v>
      </c>
      <c r="Q826">
        <f t="shared" si="87"/>
        <v>12.722222222222221</v>
      </c>
      <c r="R826">
        <f t="shared" si="88"/>
        <v>373.22143164444435</v>
      </c>
      <c r="S826">
        <f t="shared" si="89"/>
        <v>1133.4268652352775</v>
      </c>
      <c r="T826" s="11">
        <f t="shared" si="90"/>
        <v>14.419708452159918</v>
      </c>
      <c r="U826">
        <v>0.26834999999999998</v>
      </c>
      <c r="V826">
        <f>Table5[[#This Row],[Total force ]]*Table5[[#This Row],[Tyre radius]]</f>
        <v>304.15509928588671</v>
      </c>
      <c r="W826">
        <v>8</v>
      </c>
      <c r="X826">
        <v>0.92</v>
      </c>
      <c r="Y826">
        <f>Table5[[#This Row],[Wheel torque]]/Table5[[#This Row],[Final drive ratio ]]/Table5[[#This Row],[Overall efficiency of enery conversion ]]</f>
        <v>41.32542109862591</v>
      </c>
      <c r="Z826">
        <f>(Table5[[#This Row],[Vehicle speed in m/s]]*60)/(2*3.14*Table5[[#This Row],[Tyre radius]])</f>
        <v>452.95283712646716</v>
      </c>
      <c r="AA826">
        <f>Table5[[#This Row],[Wheel speed]]*Table5[[#This Row],[Final drive ratio ]]</f>
        <v>3623.6226970117373</v>
      </c>
      <c r="AB826" s="11">
        <f>(2*3.14*Table5[[#This Row],[Motor speed]]*Table5[[#This Row],[Motor torque]])/(60*1000)/Table5[[#This Row],[Overall efficiency of enery conversion ]]</f>
        <v>17.036517547447918</v>
      </c>
      <c r="AC826">
        <v>430</v>
      </c>
      <c r="AD826" s="20">
        <f>Table5[[#This Row],[Total elapsed time]]-B825</f>
        <v>1</v>
      </c>
      <c r="AE826" s="20">
        <f>(Table5[[#This Row],[Motor power]]*1000)*Table5[[#This Row],[Acceleration delT 1 second ]]</f>
        <v>17036.517547447918</v>
      </c>
      <c r="AF826" s="20">
        <f>Table5[[#This Row],[Etotal]]/3600</f>
        <v>4.7323659854021995</v>
      </c>
      <c r="AG826" s="21">
        <f>Table5[[#This Row],[Average energy consumption]]/96</f>
        <v>4.9295479014606243E-2</v>
      </c>
      <c r="AH826" s="20"/>
      <c r="AI826" s="20"/>
    </row>
    <row r="827" spans="2:35">
      <c r="B827" s="15">
        <v>824</v>
      </c>
      <c r="C827" s="8">
        <v>46.8</v>
      </c>
      <c r="D827" s="9">
        <v>0.26</v>
      </c>
      <c r="E827">
        <v>1500</v>
      </c>
      <c r="F827">
        <v>80</v>
      </c>
      <c r="G827">
        <f t="shared" si="84"/>
        <v>1580</v>
      </c>
      <c r="H827">
        <v>9.81</v>
      </c>
      <c r="I827" s="10">
        <v>0</v>
      </c>
      <c r="J827" s="10">
        <v>0</v>
      </c>
      <c r="K827">
        <f t="shared" si="85"/>
        <v>410.8</v>
      </c>
      <c r="L827">
        <v>1.4999999999999999E-2</v>
      </c>
      <c r="M827">
        <f t="shared" si="86"/>
        <v>365.20543359083308</v>
      </c>
      <c r="N827">
        <v>1.204</v>
      </c>
      <c r="O827">
        <v>1.52</v>
      </c>
      <c r="P827">
        <v>2.52</v>
      </c>
      <c r="Q827">
        <f t="shared" si="87"/>
        <v>13</v>
      </c>
      <c r="R827">
        <f t="shared" si="88"/>
        <v>389.69723519999991</v>
      </c>
      <c r="S827">
        <f t="shared" si="89"/>
        <v>1165.7026687908331</v>
      </c>
      <c r="T827" s="11">
        <f t="shared" si="90"/>
        <v>15.154134694280831</v>
      </c>
      <c r="U827">
        <v>0.26834999999999998</v>
      </c>
      <c r="V827">
        <f>Table5[[#This Row],[Total force ]]*Table5[[#This Row],[Tyre radius]]</f>
        <v>312.81631117002001</v>
      </c>
      <c r="W827">
        <v>8</v>
      </c>
      <c r="X827">
        <v>0.92</v>
      </c>
      <c r="Y827">
        <f>Table5[[#This Row],[Wheel torque]]/Table5[[#This Row],[Final drive ratio ]]/Table5[[#This Row],[Overall efficiency of enery conversion ]]</f>
        <v>42.502216191578803</v>
      </c>
      <c r="Z827">
        <f>(Table5[[#This Row],[Vehicle speed in m/s]]*60)/(2*3.14*Table5[[#This Row],[Tyre radius]])</f>
        <v>462.84263706372633</v>
      </c>
      <c r="AA827">
        <f>Table5[[#This Row],[Wheel speed]]*Table5[[#This Row],[Final drive ratio ]]</f>
        <v>3702.7410965098106</v>
      </c>
      <c r="AB827" s="11">
        <f>(2*3.14*Table5[[#This Row],[Motor speed]]*Table5[[#This Row],[Motor torque]])/(60*1000)/Table5[[#This Row],[Overall efficiency of enery conversion ]]</f>
        <v>17.904223410067139</v>
      </c>
      <c r="AC827">
        <v>430</v>
      </c>
      <c r="AD827" s="20">
        <f>Table5[[#This Row],[Total elapsed time]]-B826</f>
        <v>1</v>
      </c>
      <c r="AE827" s="20">
        <f>(Table5[[#This Row],[Motor power]]*1000)*Table5[[#This Row],[Acceleration delT 1 second ]]</f>
        <v>17904.223410067138</v>
      </c>
      <c r="AF827" s="20">
        <f>Table5[[#This Row],[Etotal]]/3600</f>
        <v>4.9733953916853162</v>
      </c>
      <c r="AG827" s="21">
        <f>Table5[[#This Row],[Average energy consumption]]/96</f>
        <v>5.1806201996722041E-2</v>
      </c>
      <c r="AH827" s="20"/>
      <c r="AI827" s="20"/>
    </row>
    <row r="828" spans="2:35">
      <c r="B828" s="15">
        <v>825</v>
      </c>
      <c r="C828" s="8">
        <v>47.7</v>
      </c>
      <c r="D828" s="9">
        <v>0.26</v>
      </c>
      <c r="E828">
        <v>1500</v>
      </c>
      <c r="F828">
        <v>80</v>
      </c>
      <c r="G828">
        <f t="shared" si="84"/>
        <v>1580</v>
      </c>
      <c r="H828">
        <v>9.81</v>
      </c>
      <c r="I828" s="10">
        <v>0</v>
      </c>
      <c r="J828" s="10">
        <v>0</v>
      </c>
      <c r="K828">
        <f t="shared" si="85"/>
        <v>410.8</v>
      </c>
      <c r="L828">
        <v>1.4999999999999999E-2</v>
      </c>
      <c r="M828">
        <f t="shared" si="86"/>
        <v>365.20543359083308</v>
      </c>
      <c r="N828">
        <v>1.204</v>
      </c>
      <c r="O828">
        <v>1.52</v>
      </c>
      <c r="P828">
        <v>2.52</v>
      </c>
      <c r="Q828">
        <f t="shared" si="87"/>
        <v>13.250000000000002</v>
      </c>
      <c r="R828">
        <f t="shared" si="88"/>
        <v>404.82970920000014</v>
      </c>
      <c r="S828">
        <f t="shared" si="89"/>
        <v>1180.8351427908333</v>
      </c>
      <c r="T828" s="11">
        <f t="shared" si="90"/>
        <v>15.646065641978543</v>
      </c>
      <c r="U828">
        <v>0.26834999999999998</v>
      </c>
      <c r="V828">
        <f>Table5[[#This Row],[Total force ]]*Table5[[#This Row],[Tyre radius]]</f>
        <v>316.87711056792011</v>
      </c>
      <c r="W828">
        <v>8</v>
      </c>
      <c r="X828">
        <v>0.92</v>
      </c>
      <c r="Y828">
        <f>Table5[[#This Row],[Wheel torque]]/Table5[[#This Row],[Final drive ratio ]]/Table5[[#This Row],[Overall efficiency of enery conversion ]]</f>
        <v>43.053955240206534</v>
      </c>
      <c r="Z828">
        <f>(Table5[[#This Row],[Vehicle speed in m/s]]*60)/(2*3.14*Table5[[#This Row],[Tyre radius]])</f>
        <v>471.74345700725956</v>
      </c>
      <c r="AA828">
        <f>Table5[[#This Row],[Wheel speed]]*Table5[[#This Row],[Final drive ratio ]]</f>
        <v>3773.9476560580765</v>
      </c>
      <c r="AB828" s="11">
        <f>(2*3.14*Table5[[#This Row],[Motor speed]]*Table5[[#This Row],[Motor torque]])/(60*1000)/Table5[[#This Row],[Overall efficiency of enery conversion ]]</f>
        <v>18.4854272707686</v>
      </c>
      <c r="AC828">
        <v>430</v>
      </c>
      <c r="AD828" s="20">
        <f>Table5[[#This Row],[Total elapsed time]]-B827</f>
        <v>1</v>
      </c>
      <c r="AE828" s="20">
        <f>(Table5[[#This Row],[Motor power]]*1000)*Table5[[#This Row],[Acceleration delT 1 second ]]</f>
        <v>18485.4272707686</v>
      </c>
      <c r="AF828" s="20">
        <f>Table5[[#This Row],[Etotal]]/3600</f>
        <v>5.1348409085468329</v>
      </c>
      <c r="AG828" s="21">
        <f>Table5[[#This Row],[Average energy consumption]]/96</f>
        <v>5.3487926130696174E-2</v>
      </c>
      <c r="AH828" s="20"/>
      <c r="AI828" s="20"/>
    </row>
    <row r="829" spans="2:35">
      <c r="B829" s="15">
        <v>826</v>
      </c>
      <c r="C829" s="8">
        <v>48.7</v>
      </c>
      <c r="D829" s="9">
        <v>0.28000000000000003</v>
      </c>
      <c r="E829">
        <v>1500</v>
      </c>
      <c r="F829">
        <v>80</v>
      </c>
      <c r="G829">
        <f t="shared" si="84"/>
        <v>1580</v>
      </c>
      <c r="H829">
        <v>9.81</v>
      </c>
      <c r="I829" s="10">
        <v>0</v>
      </c>
      <c r="J829" s="10">
        <v>0</v>
      </c>
      <c r="K829">
        <f t="shared" si="85"/>
        <v>442.40000000000003</v>
      </c>
      <c r="L829">
        <v>1.4999999999999999E-2</v>
      </c>
      <c r="M829">
        <f t="shared" si="86"/>
        <v>365.20543359083308</v>
      </c>
      <c r="N829">
        <v>1.204</v>
      </c>
      <c r="O829">
        <v>1.52</v>
      </c>
      <c r="P829">
        <v>2.52</v>
      </c>
      <c r="Q829">
        <f t="shared" si="87"/>
        <v>13.527777777777779</v>
      </c>
      <c r="R829">
        <f t="shared" si="88"/>
        <v>421.98162564444448</v>
      </c>
      <c r="S829">
        <f t="shared" si="89"/>
        <v>1229.5870592352776</v>
      </c>
      <c r="T829" s="11">
        <f t="shared" si="90"/>
        <v>16.633580495766118</v>
      </c>
      <c r="U829">
        <v>0.26834999999999998</v>
      </c>
      <c r="V829">
        <f>Table5[[#This Row],[Total force ]]*Table5[[#This Row],[Tyre radius]]</f>
        <v>329.95968734578673</v>
      </c>
      <c r="W829">
        <v>8</v>
      </c>
      <c r="X829">
        <v>0.92</v>
      </c>
      <c r="Y829">
        <f>Table5[[#This Row],[Wheel torque]]/Table5[[#This Row],[Final drive ratio ]]/Table5[[#This Row],[Overall efficiency of enery conversion ]]</f>
        <v>44.831479258938415</v>
      </c>
      <c r="Z829">
        <f>(Table5[[#This Row],[Vehicle speed in m/s]]*60)/(2*3.14*Table5[[#This Row],[Tyre radius]])</f>
        <v>481.63325694451868</v>
      </c>
      <c r="AA829">
        <f>Table5[[#This Row],[Wheel speed]]*Table5[[#This Row],[Final drive ratio ]]</f>
        <v>3853.0660555561494</v>
      </c>
      <c r="AB829" s="11">
        <f>(2*3.14*Table5[[#This Row],[Motor speed]]*Table5[[#This Row],[Motor torque]])/(60*1000)/Table5[[#This Row],[Overall efficiency of enery conversion ]]</f>
        <v>19.652150869288892</v>
      </c>
      <c r="AC829">
        <v>430</v>
      </c>
      <c r="AD829" s="20">
        <f>Table5[[#This Row],[Total elapsed time]]-B828</f>
        <v>1</v>
      </c>
      <c r="AE829" s="20">
        <f>(Table5[[#This Row],[Motor power]]*1000)*Table5[[#This Row],[Acceleration delT 1 second ]]</f>
        <v>19652.150869288893</v>
      </c>
      <c r="AF829" s="20">
        <f>Table5[[#This Row],[Etotal]]/3600</f>
        <v>5.4589307970246921</v>
      </c>
      <c r="AG829" s="21">
        <f>Table5[[#This Row],[Average energy consumption]]/96</f>
        <v>5.6863862469007209E-2</v>
      </c>
      <c r="AH829" s="20"/>
      <c r="AI829" s="20"/>
    </row>
    <row r="830" spans="2:35">
      <c r="B830" s="15">
        <v>827</v>
      </c>
      <c r="C830" s="8">
        <v>49.7</v>
      </c>
      <c r="D830" s="9">
        <v>0.28000000000000003</v>
      </c>
      <c r="E830">
        <v>1500</v>
      </c>
      <c r="F830">
        <v>80</v>
      </c>
      <c r="G830">
        <f t="shared" si="84"/>
        <v>1580</v>
      </c>
      <c r="H830">
        <v>9.81</v>
      </c>
      <c r="I830" s="10">
        <v>0</v>
      </c>
      <c r="J830" s="10">
        <v>0</v>
      </c>
      <c r="K830">
        <f t="shared" si="85"/>
        <v>442.40000000000003</v>
      </c>
      <c r="L830">
        <v>1.4999999999999999E-2</v>
      </c>
      <c r="M830">
        <f t="shared" si="86"/>
        <v>365.20543359083308</v>
      </c>
      <c r="N830">
        <v>1.204</v>
      </c>
      <c r="O830">
        <v>1.52</v>
      </c>
      <c r="P830">
        <v>2.52</v>
      </c>
      <c r="Q830">
        <f t="shared" si="87"/>
        <v>13.805555555555557</v>
      </c>
      <c r="R830">
        <f t="shared" si="88"/>
        <v>439.48939097777787</v>
      </c>
      <c r="S830">
        <f t="shared" si="89"/>
        <v>1247.0948245686111</v>
      </c>
      <c r="T830" s="11">
        <f t="shared" si="90"/>
        <v>17.216836883627774</v>
      </c>
      <c r="U830">
        <v>0.26834999999999998</v>
      </c>
      <c r="V830">
        <f>Table5[[#This Row],[Total force ]]*Table5[[#This Row],[Tyre radius]]</f>
        <v>334.65789617298674</v>
      </c>
      <c r="W830">
        <v>8</v>
      </c>
      <c r="X830">
        <v>0.92</v>
      </c>
      <c r="Y830">
        <f>Table5[[#This Row],[Wheel torque]]/Table5[[#This Row],[Final drive ratio ]]/Table5[[#This Row],[Overall efficiency of enery conversion ]]</f>
        <v>45.469822849590585</v>
      </c>
      <c r="Z830">
        <f>(Table5[[#This Row],[Vehicle speed in m/s]]*60)/(2*3.14*Table5[[#This Row],[Tyre radius]])</f>
        <v>491.52305688177779</v>
      </c>
      <c r="AA830">
        <f>Table5[[#This Row],[Wheel speed]]*Table5[[#This Row],[Final drive ratio ]]</f>
        <v>3932.1844550542223</v>
      </c>
      <c r="AB830" s="11">
        <f>(2*3.14*Table5[[#This Row],[Motor speed]]*Table5[[#This Row],[Motor torque]])/(60*1000)/Table5[[#This Row],[Overall efficiency of enery conversion ]]</f>
        <v>20.341253406932619</v>
      </c>
      <c r="AC830">
        <v>430</v>
      </c>
      <c r="AD830" s="20">
        <f>Table5[[#This Row],[Total elapsed time]]-B829</f>
        <v>1</v>
      </c>
      <c r="AE830" s="20">
        <f>(Table5[[#This Row],[Motor power]]*1000)*Table5[[#This Row],[Acceleration delT 1 second ]]</f>
        <v>20341.253406932618</v>
      </c>
      <c r="AF830" s="20">
        <f>Table5[[#This Row],[Etotal]]/3600</f>
        <v>5.6503481685923935</v>
      </c>
      <c r="AG830" s="21">
        <f>Table5[[#This Row],[Average energy consumption]]/96</f>
        <v>5.885779342283743E-2</v>
      </c>
      <c r="AH830" s="20"/>
      <c r="AI830" s="20"/>
    </row>
    <row r="831" spans="2:35">
      <c r="B831" s="15">
        <v>828</v>
      </c>
      <c r="C831" s="8">
        <v>50.7</v>
      </c>
      <c r="D831" s="9">
        <v>0.26</v>
      </c>
      <c r="E831">
        <v>1500</v>
      </c>
      <c r="F831">
        <v>80</v>
      </c>
      <c r="G831">
        <f t="shared" si="84"/>
        <v>1580</v>
      </c>
      <c r="H831">
        <v>9.81</v>
      </c>
      <c r="I831" s="10">
        <v>0</v>
      </c>
      <c r="J831" s="10">
        <v>0</v>
      </c>
      <c r="K831">
        <f t="shared" si="85"/>
        <v>410.8</v>
      </c>
      <c r="L831">
        <v>1.4999999999999999E-2</v>
      </c>
      <c r="M831">
        <f t="shared" si="86"/>
        <v>365.20543359083308</v>
      </c>
      <c r="N831">
        <v>1.204</v>
      </c>
      <c r="O831">
        <v>1.52</v>
      </c>
      <c r="P831">
        <v>2.52</v>
      </c>
      <c r="Q831">
        <f t="shared" si="87"/>
        <v>14.083333333333334</v>
      </c>
      <c r="R831">
        <f t="shared" si="88"/>
        <v>457.35300520000004</v>
      </c>
      <c r="S831">
        <f t="shared" si="89"/>
        <v>1233.3584387908331</v>
      </c>
      <c r="T831" s="11">
        <f t="shared" si="90"/>
        <v>17.3697980129709</v>
      </c>
      <c r="U831">
        <v>0.26834999999999998</v>
      </c>
      <c r="V831">
        <f>Table5[[#This Row],[Total force ]]*Table5[[#This Row],[Tyre radius]]</f>
        <v>330.97173704952002</v>
      </c>
      <c r="W831">
        <v>8</v>
      </c>
      <c r="X831">
        <v>0.92</v>
      </c>
      <c r="Y831">
        <f>Table5[[#This Row],[Wheel torque]]/Table5[[#This Row],[Final drive ratio ]]/Table5[[#This Row],[Overall efficiency of enery conversion ]]</f>
        <v>44.968986012163043</v>
      </c>
      <c r="Z831">
        <f>(Table5[[#This Row],[Vehicle speed in m/s]]*60)/(2*3.14*Table5[[#This Row],[Tyre radius]])</f>
        <v>501.41285681903685</v>
      </c>
      <c r="AA831">
        <f>Table5[[#This Row],[Wheel speed]]*Table5[[#This Row],[Final drive ratio ]]</f>
        <v>4011.3028545522948</v>
      </c>
      <c r="AB831" s="11">
        <f>(2*3.14*Table5[[#This Row],[Motor speed]]*Table5[[#This Row],[Motor torque]])/(60*1000)/Table5[[#This Row],[Overall efficiency of enery conversion ]]</f>
        <v>20.521973077706637</v>
      </c>
      <c r="AC831">
        <v>430</v>
      </c>
      <c r="AD831" s="20">
        <f>Table5[[#This Row],[Total elapsed time]]-B830</f>
        <v>1</v>
      </c>
      <c r="AE831" s="20">
        <f>(Table5[[#This Row],[Motor power]]*1000)*Table5[[#This Row],[Acceleration delT 1 second ]]</f>
        <v>20521.973077706636</v>
      </c>
      <c r="AF831" s="20">
        <f>Table5[[#This Row],[Etotal]]/3600</f>
        <v>5.7005480771407324</v>
      </c>
      <c r="AG831" s="21">
        <f>Table5[[#This Row],[Average energy consumption]]/96</f>
        <v>5.9380709136882627E-2</v>
      </c>
      <c r="AH831" s="20"/>
      <c r="AI831" s="20"/>
    </row>
    <row r="832" spans="2:35">
      <c r="B832" s="15">
        <v>829</v>
      </c>
      <c r="C832" s="8">
        <v>51.6</v>
      </c>
      <c r="D832" s="9">
        <v>0.25</v>
      </c>
      <c r="E832">
        <v>1500</v>
      </c>
      <c r="F832">
        <v>80</v>
      </c>
      <c r="G832">
        <f t="shared" si="84"/>
        <v>1580</v>
      </c>
      <c r="H832">
        <v>9.81</v>
      </c>
      <c r="I832" s="10">
        <v>0</v>
      </c>
      <c r="J832" s="10">
        <v>0</v>
      </c>
      <c r="K832">
        <f t="shared" si="85"/>
        <v>395</v>
      </c>
      <c r="L832">
        <v>1.4999999999999999E-2</v>
      </c>
      <c r="M832">
        <f t="shared" si="86"/>
        <v>365.20543359083308</v>
      </c>
      <c r="N832">
        <v>1.204</v>
      </c>
      <c r="O832">
        <v>1.52</v>
      </c>
      <c r="P832">
        <v>2.52</v>
      </c>
      <c r="Q832">
        <f t="shared" si="87"/>
        <v>14.333333333333334</v>
      </c>
      <c r="R832">
        <f t="shared" si="88"/>
        <v>473.73450880000013</v>
      </c>
      <c r="S832">
        <f t="shared" si="89"/>
        <v>1233.9399423908333</v>
      </c>
      <c r="T832" s="11">
        <f t="shared" si="90"/>
        <v>17.686472507601945</v>
      </c>
      <c r="U832">
        <v>0.26834999999999998</v>
      </c>
      <c r="V832">
        <f>Table5[[#This Row],[Total force ]]*Table5[[#This Row],[Tyre radius]]</f>
        <v>331.12778354058008</v>
      </c>
      <c r="W832">
        <v>8</v>
      </c>
      <c r="X832">
        <v>0.92</v>
      </c>
      <c r="Y832">
        <f>Table5[[#This Row],[Wheel torque]]/Table5[[#This Row],[Final drive ratio ]]/Table5[[#This Row],[Overall efficiency of enery conversion ]]</f>
        <v>44.990187981057076</v>
      </c>
      <c r="Z832">
        <f>(Table5[[#This Row],[Vehicle speed in m/s]]*60)/(2*3.14*Table5[[#This Row],[Tyre radius]])</f>
        <v>510.31367676257003</v>
      </c>
      <c r="AA832">
        <f>Table5[[#This Row],[Wheel speed]]*Table5[[#This Row],[Final drive ratio ]]</f>
        <v>4082.5094141005602</v>
      </c>
      <c r="AB832" s="11">
        <f>(2*3.14*Table5[[#This Row],[Motor speed]]*Table5[[#This Row],[Motor torque]])/(60*1000)/Table5[[#This Row],[Overall efficiency of enery conversion ]]</f>
        <v>20.896115911628005</v>
      </c>
      <c r="AC832">
        <v>430</v>
      </c>
      <c r="AD832" s="20">
        <f>Table5[[#This Row],[Total elapsed time]]-B831</f>
        <v>1</v>
      </c>
      <c r="AE832" s="20">
        <f>(Table5[[#This Row],[Motor power]]*1000)*Table5[[#This Row],[Acceleration delT 1 second ]]</f>
        <v>20896.115911628007</v>
      </c>
      <c r="AF832" s="20">
        <f>Table5[[#This Row],[Etotal]]/3600</f>
        <v>5.8044766421188907</v>
      </c>
      <c r="AG832" s="21">
        <f>Table5[[#This Row],[Average energy consumption]]/96</f>
        <v>6.0463298355405114E-2</v>
      </c>
      <c r="AH832" s="20"/>
      <c r="AI832" s="20"/>
    </row>
    <row r="833" spans="2:35">
      <c r="B833" s="15">
        <v>830</v>
      </c>
      <c r="C833" s="8">
        <v>52.5</v>
      </c>
      <c r="D833" s="9">
        <v>0.25</v>
      </c>
      <c r="E833">
        <v>1500</v>
      </c>
      <c r="F833">
        <v>80</v>
      </c>
      <c r="G833">
        <f t="shared" si="84"/>
        <v>1580</v>
      </c>
      <c r="H833">
        <v>9.81</v>
      </c>
      <c r="I833" s="10">
        <v>0</v>
      </c>
      <c r="J833" s="10">
        <v>0</v>
      </c>
      <c r="K833">
        <f t="shared" si="85"/>
        <v>395</v>
      </c>
      <c r="L833">
        <v>1.4999999999999999E-2</v>
      </c>
      <c r="M833">
        <f t="shared" si="86"/>
        <v>365.20543359083308</v>
      </c>
      <c r="N833">
        <v>1.204</v>
      </c>
      <c r="O833">
        <v>1.52</v>
      </c>
      <c r="P833">
        <v>2.52</v>
      </c>
      <c r="Q833">
        <f t="shared" si="87"/>
        <v>14.583333333333334</v>
      </c>
      <c r="R833">
        <f t="shared" si="88"/>
        <v>490.40424999999999</v>
      </c>
      <c r="S833">
        <f t="shared" si="89"/>
        <v>1250.6096835908331</v>
      </c>
      <c r="T833" s="11">
        <f t="shared" si="90"/>
        <v>18.23805788569965</v>
      </c>
      <c r="U833">
        <v>0.26834999999999998</v>
      </c>
      <c r="V833">
        <f>Table5[[#This Row],[Total force ]]*Table5[[#This Row],[Tyre radius]]</f>
        <v>335.60110859160005</v>
      </c>
      <c r="W833">
        <v>8</v>
      </c>
      <c r="X833">
        <v>0.92</v>
      </c>
      <c r="Y833">
        <f>Table5[[#This Row],[Wheel torque]]/Table5[[#This Row],[Final drive ratio ]]/Table5[[#This Row],[Overall efficiency of enery conversion ]]</f>
        <v>45.597976710815225</v>
      </c>
      <c r="Z833">
        <f>(Table5[[#This Row],[Vehicle speed in m/s]]*60)/(2*3.14*Table5[[#This Row],[Tyre radius]])</f>
        <v>519.2144967061032</v>
      </c>
      <c r="AA833">
        <f>Table5[[#This Row],[Wheel speed]]*Table5[[#This Row],[Final drive ratio ]]</f>
        <v>4153.7159736488256</v>
      </c>
      <c r="AB833" s="11">
        <f>(2*3.14*Table5[[#This Row],[Motor speed]]*Table5[[#This Row],[Motor torque]])/(60*1000)/Table5[[#This Row],[Overall efficiency of enery conversion ]]</f>
        <v>21.547799959475007</v>
      </c>
      <c r="AC833">
        <v>430</v>
      </c>
      <c r="AD833" s="20">
        <f>Table5[[#This Row],[Total elapsed time]]-B832</f>
        <v>1</v>
      </c>
      <c r="AE833" s="20">
        <f>(Table5[[#This Row],[Motor power]]*1000)*Table5[[#This Row],[Acceleration delT 1 second ]]</f>
        <v>21547.799959475007</v>
      </c>
      <c r="AF833" s="20">
        <f>Table5[[#This Row],[Etotal]]/3600</f>
        <v>5.985499988743058</v>
      </c>
      <c r="AG833" s="21">
        <f>Table5[[#This Row],[Average energy consumption]]/96</f>
        <v>6.2348958216073523E-2</v>
      </c>
      <c r="AH833" s="20"/>
      <c r="AI833" s="20"/>
    </row>
    <row r="834" spans="2:35">
      <c r="B834" s="15">
        <v>831</v>
      </c>
      <c r="C834" s="8">
        <v>53.4</v>
      </c>
      <c r="D834" s="9">
        <v>0.24</v>
      </c>
      <c r="E834">
        <v>1500</v>
      </c>
      <c r="F834">
        <v>80</v>
      </c>
      <c r="G834">
        <f t="shared" si="84"/>
        <v>1580</v>
      </c>
      <c r="H834">
        <v>9.81</v>
      </c>
      <c r="I834" s="10">
        <v>0</v>
      </c>
      <c r="J834" s="10">
        <v>0</v>
      </c>
      <c r="K834">
        <f t="shared" si="85"/>
        <v>379.2</v>
      </c>
      <c r="L834">
        <v>1.4999999999999999E-2</v>
      </c>
      <c r="M834">
        <f t="shared" si="86"/>
        <v>365.20543359083308</v>
      </c>
      <c r="N834">
        <v>1.204</v>
      </c>
      <c r="O834">
        <v>1.52</v>
      </c>
      <c r="P834">
        <v>2.52</v>
      </c>
      <c r="Q834">
        <f t="shared" si="87"/>
        <v>14.833333333333334</v>
      </c>
      <c r="R834">
        <f t="shared" si="88"/>
        <v>507.36222880000003</v>
      </c>
      <c r="S834">
        <f t="shared" si="89"/>
        <v>1251.767662390833</v>
      </c>
      <c r="T834" s="11">
        <f t="shared" si="90"/>
        <v>18.567886992130692</v>
      </c>
      <c r="U834">
        <v>0.26834999999999998</v>
      </c>
      <c r="V834">
        <f>Table5[[#This Row],[Total force ]]*Table5[[#This Row],[Tyre radius]]</f>
        <v>335.91185220258001</v>
      </c>
      <c r="W834">
        <v>8</v>
      </c>
      <c r="X834">
        <v>0.92</v>
      </c>
      <c r="Y834">
        <f>Table5[[#This Row],[Wheel torque]]/Table5[[#This Row],[Final drive ratio ]]/Table5[[#This Row],[Overall efficiency of enery conversion ]]</f>
        <v>45.640197310133154</v>
      </c>
      <c r="Z834">
        <f>(Table5[[#This Row],[Vehicle speed in m/s]]*60)/(2*3.14*Table5[[#This Row],[Tyre radius]])</f>
        <v>528.11531664963638</v>
      </c>
      <c r="AA834">
        <f>Table5[[#This Row],[Wheel speed]]*Table5[[#This Row],[Final drive ratio ]]</f>
        <v>4224.9225331970911</v>
      </c>
      <c r="AB834" s="11">
        <f>(2*3.14*Table5[[#This Row],[Motor speed]]*Table5[[#This Row],[Motor torque]])/(60*1000)/Table5[[#This Row],[Overall efficiency of enery conversion ]]</f>
        <v>21.93748463153436</v>
      </c>
      <c r="AC834">
        <v>430</v>
      </c>
      <c r="AD834" s="20">
        <f>Table5[[#This Row],[Total elapsed time]]-B833</f>
        <v>1</v>
      </c>
      <c r="AE834" s="20">
        <f>(Table5[[#This Row],[Motor power]]*1000)*Table5[[#This Row],[Acceleration delT 1 second ]]</f>
        <v>21937.48463153436</v>
      </c>
      <c r="AF834" s="20">
        <f>Table5[[#This Row],[Etotal]]/3600</f>
        <v>6.0937457309817669</v>
      </c>
      <c r="AG834" s="21">
        <f>Table5[[#This Row],[Average energy consumption]]/96</f>
        <v>6.3476518031060067E-2</v>
      </c>
      <c r="AH834" s="20"/>
      <c r="AI834" s="20"/>
    </row>
    <row r="835" spans="2:35">
      <c r="B835" s="15">
        <v>832</v>
      </c>
      <c r="C835" s="8">
        <v>54.2</v>
      </c>
      <c r="D835" s="9">
        <v>0.21</v>
      </c>
      <c r="E835">
        <v>1500</v>
      </c>
      <c r="F835">
        <v>80</v>
      </c>
      <c r="G835">
        <f t="shared" si="84"/>
        <v>1580</v>
      </c>
      <c r="H835">
        <v>9.81</v>
      </c>
      <c r="I835" s="10">
        <v>0</v>
      </c>
      <c r="J835" s="10">
        <v>0</v>
      </c>
      <c r="K835">
        <f t="shared" si="85"/>
        <v>331.8</v>
      </c>
      <c r="L835">
        <v>1.4999999999999999E-2</v>
      </c>
      <c r="M835">
        <f t="shared" si="86"/>
        <v>365.20543359083308</v>
      </c>
      <c r="N835">
        <v>1.204</v>
      </c>
      <c r="O835">
        <v>1.52</v>
      </c>
      <c r="P835">
        <v>2.52</v>
      </c>
      <c r="Q835">
        <f t="shared" si="87"/>
        <v>15.055555555555557</v>
      </c>
      <c r="R835">
        <f t="shared" si="88"/>
        <v>522.67796497777783</v>
      </c>
      <c r="S835">
        <f t="shared" si="89"/>
        <v>1219.683398568611</v>
      </c>
      <c r="T835" s="11">
        <f t="shared" si="90"/>
        <v>18.363011167338534</v>
      </c>
      <c r="U835">
        <v>0.26834999999999998</v>
      </c>
      <c r="V835">
        <f>Table5[[#This Row],[Total force ]]*Table5[[#This Row],[Tyre radius]]</f>
        <v>327.30204000588674</v>
      </c>
      <c r="W835">
        <v>8</v>
      </c>
      <c r="X835">
        <v>0.92</v>
      </c>
      <c r="Y835">
        <f>Table5[[#This Row],[Wheel torque]]/Table5[[#This Row],[Final drive ratio ]]/Table5[[#This Row],[Overall efficiency of enery conversion ]]</f>
        <v>44.470385870365043</v>
      </c>
      <c r="Z835">
        <f>(Table5[[#This Row],[Vehicle speed in m/s]]*60)/(2*3.14*Table5[[#This Row],[Tyre radius]])</f>
        <v>536.02715659944386</v>
      </c>
      <c r="AA835">
        <f>Table5[[#This Row],[Wheel speed]]*Table5[[#This Row],[Final drive ratio ]]</f>
        <v>4288.2172527955508</v>
      </c>
      <c r="AB835" s="11">
        <f>(2*3.14*Table5[[#This Row],[Motor speed]]*Table5[[#This Row],[Motor torque]])/(60*1000)/Table5[[#This Row],[Overall efficiency of enery conversion ]]</f>
        <v>21.695429072942503</v>
      </c>
      <c r="AC835">
        <v>430</v>
      </c>
      <c r="AD835" s="20">
        <f>Table5[[#This Row],[Total elapsed time]]-B834</f>
        <v>1</v>
      </c>
      <c r="AE835" s="20">
        <f>(Table5[[#This Row],[Motor power]]*1000)*Table5[[#This Row],[Acceleration delT 1 second ]]</f>
        <v>21695.429072942501</v>
      </c>
      <c r="AF835" s="20">
        <f>Table5[[#This Row],[Etotal]]/3600</f>
        <v>6.026508075817361</v>
      </c>
      <c r="AG835" s="21">
        <f>Table5[[#This Row],[Average energy consumption]]/96</f>
        <v>6.2776125789764173E-2</v>
      </c>
      <c r="AH835" s="20"/>
      <c r="AI835" s="20"/>
    </row>
    <row r="836" spans="2:35">
      <c r="B836" s="15">
        <v>833</v>
      </c>
      <c r="C836" s="8">
        <v>54.9</v>
      </c>
      <c r="D836" s="9">
        <v>0.17</v>
      </c>
      <c r="E836">
        <v>1500</v>
      </c>
      <c r="F836">
        <v>80</v>
      </c>
      <c r="G836">
        <f t="shared" ref="G836:G899" si="91">E836+F836</f>
        <v>1580</v>
      </c>
      <c r="H836">
        <v>9.81</v>
      </c>
      <c r="I836" s="10">
        <v>0</v>
      </c>
      <c r="J836" s="10">
        <v>0</v>
      </c>
      <c r="K836">
        <f t="shared" ref="K836:K899" si="92">G836*D836</f>
        <v>268.60000000000002</v>
      </c>
      <c r="L836">
        <v>1.4999999999999999E-2</v>
      </c>
      <c r="M836">
        <f t="shared" ref="M836:M899" si="93">G836*H836*L836*ACOS(I836)</f>
        <v>365.20543359083308</v>
      </c>
      <c r="N836">
        <v>1.204</v>
      </c>
      <c r="O836">
        <v>1.52</v>
      </c>
      <c r="P836">
        <v>2.52</v>
      </c>
      <c r="Q836">
        <f t="shared" ref="Q836:Q899" si="94">C836*(5/18)</f>
        <v>15.25</v>
      </c>
      <c r="R836">
        <f t="shared" ref="R836:R899" si="95">(Q836*P836*O836*N836*Q836)/2</f>
        <v>536.26605480000001</v>
      </c>
      <c r="S836">
        <f t="shared" ref="S836:S899" si="96">R836+M836+K836+J836</f>
        <v>1170.0714883908331</v>
      </c>
      <c r="T836" s="11">
        <f t="shared" ref="T836:T899" si="97">(S836*Q836)/1000</f>
        <v>17.843590197960207</v>
      </c>
      <c r="U836">
        <v>0.26834999999999998</v>
      </c>
      <c r="V836">
        <f>Table5[[#This Row],[Total force ]]*Table5[[#This Row],[Tyre radius]]</f>
        <v>313.98868390968005</v>
      </c>
      <c r="W836">
        <v>8</v>
      </c>
      <c r="X836">
        <v>0.92</v>
      </c>
      <c r="Y836">
        <f>Table5[[#This Row],[Wheel torque]]/Table5[[#This Row],[Final drive ratio ]]/Table5[[#This Row],[Overall efficiency of enery conversion ]]</f>
        <v>42.661505965989136</v>
      </c>
      <c r="Z836">
        <f>(Table5[[#This Row],[Vehicle speed in m/s]]*60)/(2*3.14*Table5[[#This Row],[Tyre radius]])</f>
        <v>542.95001655552505</v>
      </c>
      <c r="AA836">
        <f>Table5[[#This Row],[Wheel speed]]*Table5[[#This Row],[Final drive ratio ]]</f>
        <v>4343.6001324442004</v>
      </c>
      <c r="AB836" s="11">
        <f>(2*3.14*Table5[[#This Row],[Motor speed]]*Table5[[#This Row],[Motor torque]])/(60*1000)/Table5[[#This Row],[Overall efficiency of enery conversion ]]</f>
        <v>21.081746453166588</v>
      </c>
      <c r="AC836">
        <v>430</v>
      </c>
      <c r="AD836" s="20">
        <f>Table5[[#This Row],[Total elapsed time]]-B835</f>
        <v>1</v>
      </c>
      <c r="AE836" s="20">
        <f>(Table5[[#This Row],[Motor power]]*1000)*Table5[[#This Row],[Acceleration delT 1 second ]]</f>
        <v>21081.746453166586</v>
      </c>
      <c r="AF836" s="20">
        <f>Table5[[#This Row],[Etotal]]/3600</f>
        <v>5.8560406814351627</v>
      </c>
      <c r="AG836" s="21">
        <f>Table5[[#This Row],[Average energy consumption]]/96</f>
        <v>6.1000423764949609E-2</v>
      </c>
      <c r="AH836" s="20"/>
      <c r="AI836" s="20"/>
    </row>
    <row r="837" spans="2:35">
      <c r="B837" s="15">
        <v>834</v>
      </c>
      <c r="C837" s="8">
        <v>55.4</v>
      </c>
      <c r="D837" s="9">
        <v>0.12</v>
      </c>
      <c r="E837">
        <v>1500</v>
      </c>
      <c r="F837">
        <v>80</v>
      </c>
      <c r="G837">
        <f t="shared" si="91"/>
        <v>1580</v>
      </c>
      <c r="H837">
        <v>9.81</v>
      </c>
      <c r="I837" s="10">
        <v>0</v>
      </c>
      <c r="J837" s="10">
        <v>0</v>
      </c>
      <c r="K837">
        <f t="shared" si="92"/>
        <v>189.6</v>
      </c>
      <c r="L837">
        <v>1.4999999999999999E-2</v>
      </c>
      <c r="M837">
        <f t="shared" si="93"/>
        <v>365.20543359083308</v>
      </c>
      <c r="N837">
        <v>1.204</v>
      </c>
      <c r="O837">
        <v>1.52</v>
      </c>
      <c r="P837">
        <v>2.52</v>
      </c>
      <c r="Q837">
        <f t="shared" si="94"/>
        <v>15.388888888888889</v>
      </c>
      <c r="R837">
        <f t="shared" si="95"/>
        <v>546.07858791111119</v>
      </c>
      <c r="S837">
        <f t="shared" si="96"/>
        <v>1100.8840215019443</v>
      </c>
      <c r="T837" s="11">
        <f t="shared" si="97"/>
        <v>16.941381886446585</v>
      </c>
      <c r="U837">
        <v>0.26834999999999998</v>
      </c>
      <c r="V837">
        <f>Table5[[#This Row],[Total force ]]*Table5[[#This Row],[Tyre radius]]</f>
        <v>295.42222717004671</v>
      </c>
      <c r="W837">
        <v>8</v>
      </c>
      <c r="X837">
        <v>0.92</v>
      </c>
      <c r="Y837">
        <f>Table5[[#This Row],[Wheel torque]]/Table5[[#This Row],[Final drive ratio ]]/Table5[[#This Row],[Overall efficiency of enery conversion ]]</f>
        <v>40.13888956114765</v>
      </c>
      <c r="Z837">
        <f>(Table5[[#This Row],[Vehicle speed in m/s]]*60)/(2*3.14*Table5[[#This Row],[Tyre radius]])</f>
        <v>547.89491652415472</v>
      </c>
      <c r="AA837">
        <f>Table5[[#This Row],[Wheel speed]]*Table5[[#This Row],[Final drive ratio ]]</f>
        <v>4383.1593321932378</v>
      </c>
      <c r="AB837" s="11">
        <f>(2*3.14*Table5[[#This Row],[Motor speed]]*Table5[[#This Row],[Motor torque]])/(60*1000)/Table5[[#This Row],[Overall efficiency of enery conversion ]]</f>
        <v>20.015810357332924</v>
      </c>
      <c r="AC837">
        <v>430</v>
      </c>
      <c r="AD837" s="20">
        <f>Table5[[#This Row],[Total elapsed time]]-B836</f>
        <v>1</v>
      </c>
      <c r="AE837" s="20">
        <f>(Table5[[#This Row],[Motor power]]*1000)*Table5[[#This Row],[Acceleration delT 1 second ]]</f>
        <v>20015.810357332924</v>
      </c>
      <c r="AF837" s="20">
        <f>Table5[[#This Row],[Etotal]]/3600</f>
        <v>5.5599473214813679</v>
      </c>
      <c r="AG837" s="21">
        <f>Table5[[#This Row],[Average energy consumption]]/96</f>
        <v>5.7916117932097583E-2</v>
      </c>
      <c r="AH837" s="20"/>
      <c r="AI837" s="20"/>
    </row>
    <row r="838" spans="2:35">
      <c r="B838" s="15">
        <v>835</v>
      </c>
      <c r="C838" s="8">
        <v>55.8</v>
      </c>
      <c r="D838" s="9">
        <v>0.11</v>
      </c>
      <c r="E838">
        <v>1500</v>
      </c>
      <c r="F838">
        <v>80</v>
      </c>
      <c r="G838">
        <f t="shared" si="91"/>
        <v>1580</v>
      </c>
      <c r="H838">
        <v>9.81</v>
      </c>
      <c r="I838" s="10">
        <v>0</v>
      </c>
      <c r="J838" s="10">
        <v>0</v>
      </c>
      <c r="K838">
        <f t="shared" si="92"/>
        <v>173.8</v>
      </c>
      <c r="L838">
        <v>1.4999999999999999E-2</v>
      </c>
      <c r="M838">
        <f t="shared" si="93"/>
        <v>365.20543359083308</v>
      </c>
      <c r="N838">
        <v>1.204</v>
      </c>
      <c r="O838">
        <v>1.52</v>
      </c>
      <c r="P838">
        <v>2.52</v>
      </c>
      <c r="Q838">
        <f t="shared" si="94"/>
        <v>15.5</v>
      </c>
      <c r="R838">
        <f t="shared" si="95"/>
        <v>553.99266720000003</v>
      </c>
      <c r="S838">
        <f t="shared" si="96"/>
        <v>1092.9981007908332</v>
      </c>
      <c r="T838" s="11">
        <f t="shared" si="97"/>
        <v>16.941470562257912</v>
      </c>
      <c r="U838">
        <v>0.26834999999999998</v>
      </c>
      <c r="V838">
        <f>Table5[[#This Row],[Total force ]]*Table5[[#This Row],[Tyre radius]]</f>
        <v>293.30604034722006</v>
      </c>
      <c r="W838">
        <v>8</v>
      </c>
      <c r="X838">
        <v>0.92</v>
      </c>
      <c r="Y838">
        <f>Table5[[#This Row],[Wheel torque]]/Table5[[#This Row],[Final drive ratio ]]/Table5[[#This Row],[Overall efficiency of enery conversion ]]</f>
        <v>39.851364177611423</v>
      </c>
      <c r="Z838">
        <f>(Table5[[#This Row],[Vehicle speed in m/s]]*60)/(2*3.14*Table5[[#This Row],[Tyre radius]])</f>
        <v>551.85083649905823</v>
      </c>
      <c r="AA838">
        <f>Table5[[#This Row],[Wheel speed]]*Table5[[#This Row],[Final drive ratio ]]</f>
        <v>4414.8066919924659</v>
      </c>
      <c r="AB838" s="11">
        <f>(2*3.14*Table5[[#This Row],[Motor speed]]*Table5[[#This Row],[Motor torque]])/(60*1000)/Table5[[#This Row],[Overall efficiency of enery conversion ]]</f>
        <v>20.015915125541014</v>
      </c>
      <c r="AC838">
        <v>430</v>
      </c>
      <c r="AD838" s="20">
        <f>Table5[[#This Row],[Total elapsed time]]-B837</f>
        <v>1</v>
      </c>
      <c r="AE838" s="20">
        <f>(Table5[[#This Row],[Motor power]]*1000)*Table5[[#This Row],[Acceleration delT 1 second ]]</f>
        <v>20015.915125541014</v>
      </c>
      <c r="AF838" s="20">
        <f>Table5[[#This Row],[Etotal]]/3600</f>
        <v>5.5599764237613929</v>
      </c>
      <c r="AG838" s="21">
        <f>Table5[[#This Row],[Average energy consumption]]/96</f>
        <v>5.7916421080847845E-2</v>
      </c>
      <c r="AH838" s="20"/>
      <c r="AI838" s="20"/>
    </row>
    <row r="839" spans="2:35">
      <c r="B839" s="15">
        <v>836</v>
      </c>
      <c r="C839" s="8">
        <v>56.2</v>
      </c>
      <c r="D839" s="9">
        <v>0.08</v>
      </c>
      <c r="E839">
        <v>1500</v>
      </c>
      <c r="F839">
        <v>80</v>
      </c>
      <c r="G839">
        <f t="shared" si="91"/>
        <v>1580</v>
      </c>
      <c r="H839">
        <v>9.81</v>
      </c>
      <c r="I839" s="10">
        <v>0</v>
      </c>
      <c r="J839" s="10">
        <v>0</v>
      </c>
      <c r="K839">
        <f t="shared" si="92"/>
        <v>126.4</v>
      </c>
      <c r="L839">
        <v>1.4999999999999999E-2</v>
      </c>
      <c r="M839">
        <f t="shared" si="93"/>
        <v>365.20543359083308</v>
      </c>
      <c r="N839">
        <v>1.204</v>
      </c>
      <c r="O839">
        <v>1.52</v>
      </c>
      <c r="P839">
        <v>2.52</v>
      </c>
      <c r="Q839">
        <f t="shared" si="94"/>
        <v>15.611111111111112</v>
      </c>
      <c r="R839">
        <f t="shared" si="95"/>
        <v>561.96368231111114</v>
      </c>
      <c r="S839">
        <f t="shared" si="96"/>
        <v>1053.5691159019443</v>
      </c>
      <c r="T839" s="11">
        <f t="shared" si="97"/>
        <v>16.447384531580354</v>
      </c>
      <c r="U839">
        <v>0.26834999999999998</v>
      </c>
      <c r="V839">
        <f>Table5[[#This Row],[Total force ]]*Table5[[#This Row],[Tyre radius]]</f>
        <v>282.72527225228674</v>
      </c>
      <c r="W839">
        <v>8</v>
      </c>
      <c r="X839">
        <v>0.92</v>
      </c>
      <c r="Y839">
        <f>Table5[[#This Row],[Wheel torque]]/Table5[[#This Row],[Final drive ratio ]]/Table5[[#This Row],[Overall efficiency of enery conversion ]]</f>
        <v>38.413759816886781</v>
      </c>
      <c r="Z839">
        <f>(Table5[[#This Row],[Vehicle speed in m/s]]*60)/(2*3.14*Table5[[#This Row],[Tyre radius]])</f>
        <v>555.80675647396197</v>
      </c>
      <c r="AA839">
        <f>Table5[[#This Row],[Wheel speed]]*Table5[[#This Row],[Final drive ratio ]]</f>
        <v>4446.4540517916957</v>
      </c>
      <c r="AB839" s="11">
        <f>(2*3.14*Table5[[#This Row],[Motor speed]]*Table5[[#This Row],[Motor torque]])/(60*1000)/Table5[[#This Row],[Overall efficiency of enery conversion ]]</f>
        <v>19.432165089296259</v>
      </c>
      <c r="AC839">
        <v>430</v>
      </c>
      <c r="AD839" s="20">
        <f>Table5[[#This Row],[Total elapsed time]]-B838</f>
        <v>1</v>
      </c>
      <c r="AE839" s="20">
        <f>(Table5[[#This Row],[Motor power]]*1000)*Table5[[#This Row],[Acceleration delT 1 second ]]</f>
        <v>19432.165089296257</v>
      </c>
      <c r="AF839" s="20">
        <f>Table5[[#This Row],[Etotal]]/3600</f>
        <v>5.3978236359156266</v>
      </c>
      <c r="AG839" s="21">
        <f>Table5[[#This Row],[Average energy consumption]]/96</f>
        <v>5.6227329540787775E-2</v>
      </c>
      <c r="AH839" s="20"/>
      <c r="AI839" s="20"/>
    </row>
    <row r="840" spans="2:35">
      <c r="B840" s="15">
        <v>837</v>
      </c>
      <c r="C840" s="8">
        <v>56.4</v>
      </c>
      <c r="D840" s="9">
        <v>7.0000000000000007E-2</v>
      </c>
      <c r="E840">
        <v>1500</v>
      </c>
      <c r="F840">
        <v>80</v>
      </c>
      <c r="G840">
        <f t="shared" si="91"/>
        <v>1580</v>
      </c>
      <c r="H840">
        <v>9.81</v>
      </c>
      <c r="I840" s="10">
        <v>0</v>
      </c>
      <c r="J840" s="10">
        <v>0</v>
      </c>
      <c r="K840">
        <f t="shared" si="92"/>
        <v>110.60000000000001</v>
      </c>
      <c r="L840">
        <v>1.4999999999999999E-2</v>
      </c>
      <c r="M840">
        <f t="shared" si="93"/>
        <v>365.20543359083308</v>
      </c>
      <c r="N840">
        <v>1.204</v>
      </c>
      <c r="O840">
        <v>1.52</v>
      </c>
      <c r="P840">
        <v>2.52</v>
      </c>
      <c r="Q840">
        <f t="shared" si="94"/>
        <v>15.666666666666668</v>
      </c>
      <c r="R840">
        <f t="shared" si="95"/>
        <v>565.97054080000009</v>
      </c>
      <c r="S840">
        <f t="shared" si="96"/>
        <v>1041.7759743908332</v>
      </c>
      <c r="T840" s="11">
        <f t="shared" si="97"/>
        <v>16.321156932123053</v>
      </c>
      <c r="U840">
        <v>0.26834999999999998</v>
      </c>
      <c r="V840">
        <f>Table5[[#This Row],[Total force ]]*Table5[[#This Row],[Tyre radius]]</f>
        <v>279.56058272778006</v>
      </c>
      <c r="W840">
        <v>8</v>
      </c>
      <c r="X840">
        <v>0.92</v>
      </c>
      <c r="Y840">
        <f>Table5[[#This Row],[Wheel torque]]/Table5[[#This Row],[Final drive ratio ]]/Table5[[#This Row],[Overall efficiency of enery conversion ]]</f>
        <v>37.983774827144025</v>
      </c>
      <c r="Z840">
        <f>(Table5[[#This Row],[Vehicle speed in m/s]]*60)/(2*3.14*Table5[[#This Row],[Tyre radius]])</f>
        <v>557.78471646141384</v>
      </c>
      <c r="AA840">
        <f>Table5[[#This Row],[Wheel speed]]*Table5[[#This Row],[Final drive ratio ]]</f>
        <v>4462.2777316913107</v>
      </c>
      <c r="AB840" s="11">
        <f>(2*3.14*Table5[[#This Row],[Motor speed]]*Table5[[#This Row],[Motor torque]])/(60*1000)/Table5[[#This Row],[Overall efficiency of enery conversion ]]</f>
        <v>19.283030401846709</v>
      </c>
      <c r="AC840">
        <v>430</v>
      </c>
      <c r="AD840" s="20">
        <f>Table5[[#This Row],[Total elapsed time]]-B839</f>
        <v>1</v>
      </c>
      <c r="AE840" s="20">
        <f>(Table5[[#This Row],[Motor power]]*1000)*Table5[[#This Row],[Acceleration delT 1 second ]]</f>
        <v>19283.03040184671</v>
      </c>
      <c r="AF840" s="20">
        <f>Table5[[#This Row],[Etotal]]/3600</f>
        <v>5.3563973338463082</v>
      </c>
      <c r="AG840" s="21">
        <f>Table5[[#This Row],[Average energy consumption]]/96</f>
        <v>5.5795805560899046E-2</v>
      </c>
      <c r="AH840" s="20"/>
      <c r="AI840" s="20"/>
    </row>
    <row r="841" spans="2:35">
      <c r="B841" s="15">
        <v>838</v>
      </c>
      <c r="C841" s="8">
        <v>56.7</v>
      </c>
      <c r="D841" s="9">
        <v>0.08</v>
      </c>
      <c r="E841">
        <v>1500</v>
      </c>
      <c r="F841">
        <v>80</v>
      </c>
      <c r="G841">
        <f t="shared" si="91"/>
        <v>1580</v>
      </c>
      <c r="H841">
        <v>9.81</v>
      </c>
      <c r="I841" s="10">
        <v>0</v>
      </c>
      <c r="J841" s="10">
        <v>0</v>
      </c>
      <c r="K841">
        <f t="shared" si="92"/>
        <v>126.4</v>
      </c>
      <c r="L841">
        <v>1.4999999999999999E-2</v>
      </c>
      <c r="M841">
        <f t="shared" si="93"/>
        <v>365.20543359083308</v>
      </c>
      <c r="N841">
        <v>1.204</v>
      </c>
      <c r="O841">
        <v>1.52</v>
      </c>
      <c r="P841">
        <v>2.52</v>
      </c>
      <c r="Q841">
        <f t="shared" si="94"/>
        <v>15.750000000000002</v>
      </c>
      <c r="R841">
        <f t="shared" si="95"/>
        <v>572.00751720000005</v>
      </c>
      <c r="S841">
        <f t="shared" si="96"/>
        <v>1063.6129507908331</v>
      </c>
      <c r="T841" s="11">
        <f t="shared" si="97"/>
        <v>16.751903974955624</v>
      </c>
      <c r="U841">
        <v>0.26834999999999998</v>
      </c>
      <c r="V841">
        <f>Table5[[#This Row],[Total force ]]*Table5[[#This Row],[Tyre radius]]</f>
        <v>285.42053534472007</v>
      </c>
      <c r="W841">
        <v>8</v>
      </c>
      <c r="X841">
        <v>0.92</v>
      </c>
      <c r="Y841">
        <f>Table5[[#This Row],[Wheel torque]]/Table5[[#This Row],[Final drive ratio ]]/Table5[[#This Row],[Overall efficiency of enery conversion ]]</f>
        <v>38.779964041402181</v>
      </c>
      <c r="Z841">
        <f>(Table5[[#This Row],[Vehicle speed in m/s]]*60)/(2*3.14*Table5[[#This Row],[Tyre radius]])</f>
        <v>560.75165644259152</v>
      </c>
      <c r="AA841">
        <f>Table5[[#This Row],[Wheel speed]]*Table5[[#This Row],[Final drive ratio ]]</f>
        <v>4486.0132515407322</v>
      </c>
      <c r="AB841" s="11">
        <f>(2*3.14*Table5[[#This Row],[Motor speed]]*Table5[[#This Row],[Motor torque]])/(60*1000)/Table5[[#This Row],[Overall efficiency of enery conversion ]]</f>
        <v>19.791947040353996</v>
      </c>
      <c r="AC841">
        <v>430</v>
      </c>
      <c r="AD841" s="20">
        <f>Table5[[#This Row],[Total elapsed time]]-B840</f>
        <v>1</v>
      </c>
      <c r="AE841" s="20">
        <f>(Table5[[#This Row],[Motor power]]*1000)*Table5[[#This Row],[Acceleration delT 1 second ]]</f>
        <v>19791.947040353996</v>
      </c>
      <c r="AF841" s="20">
        <f>Table5[[#This Row],[Etotal]]/3600</f>
        <v>5.4977630667649988</v>
      </c>
      <c r="AG841" s="21">
        <f>Table5[[#This Row],[Average energy consumption]]/96</f>
        <v>5.7268365278802073E-2</v>
      </c>
      <c r="AH841" s="20"/>
      <c r="AI841" s="20"/>
    </row>
    <row r="842" spans="2:35">
      <c r="B842" s="15">
        <v>839</v>
      </c>
      <c r="C842" s="8">
        <v>57</v>
      </c>
      <c r="D842" s="9">
        <v>0.1</v>
      </c>
      <c r="E842">
        <v>1500</v>
      </c>
      <c r="F842">
        <v>80</v>
      </c>
      <c r="G842">
        <f t="shared" si="91"/>
        <v>1580</v>
      </c>
      <c r="H842">
        <v>9.81</v>
      </c>
      <c r="I842" s="10">
        <v>0</v>
      </c>
      <c r="J842" s="10">
        <v>0</v>
      </c>
      <c r="K842">
        <f t="shared" si="92"/>
        <v>158</v>
      </c>
      <c r="L842">
        <v>1.4999999999999999E-2</v>
      </c>
      <c r="M842">
        <f t="shared" si="93"/>
        <v>365.20543359083308</v>
      </c>
      <c r="N842">
        <v>1.204</v>
      </c>
      <c r="O842">
        <v>1.52</v>
      </c>
      <c r="P842">
        <v>2.52</v>
      </c>
      <c r="Q842">
        <f t="shared" si="94"/>
        <v>15.833333333333334</v>
      </c>
      <c r="R842">
        <f t="shared" si="95"/>
        <v>578.07651999999996</v>
      </c>
      <c r="S842">
        <f t="shared" si="96"/>
        <v>1101.2819535908329</v>
      </c>
      <c r="T842" s="11">
        <f t="shared" si="97"/>
        <v>17.436964265188188</v>
      </c>
      <c r="U842">
        <v>0.26834999999999998</v>
      </c>
      <c r="V842">
        <f>Table5[[#This Row],[Total force ]]*Table5[[#This Row],[Tyre radius]]</f>
        <v>295.52901224609997</v>
      </c>
      <c r="W842">
        <v>8</v>
      </c>
      <c r="X842">
        <v>0.92</v>
      </c>
      <c r="Y842">
        <f>Table5[[#This Row],[Wheel torque]]/Table5[[#This Row],[Final drive ratio ]]/Table5[[#This Row],[Overall efficiency of enery conversion ]]</f>
        <v>40.153398403002711</v>
      </c>
      <c r="Z842">
        <f>(Table5[[#This Row],[Vehicle speed in m/s]]*60)/(2*3.14*Table5[[#This Row],[Tyre radius]])</f>
        <v>563.71859642376921</v>
      </c>
      <c r="AA842">
        <f>Table5[[#This Row],[Wheel speed]]*Table5[[#This Row],[Final drive ratio ]]</f>
        <v>4509.7487713901537</v>
      </c>
      <c r="AB842" s="11">
        <f>(2*3.14*Table5[[#This Row],[Motor speed]]*Table5[[#This Row],[Motor torque]])/(60*1000)/Table5[[#This Row],[Overall efficiency of enery conversion ]]</f>
        <v>20.601328290628764</v>
      </c>
      <c r="AC842">
        <v>430</v>
      </c>
      <c r="AD842" s="20">
        <f>Table5[[#This Row],[Total elapsed time]]-B841</f>
        <v>1</v>
      </c>
      <c r="AE842" s="20">
        <f>(Table5[[#This Row],[Motor power]]*1000)*Table5[[#This Row],[Acceleration delT 1 second ]]</f>
        <v>20601.328290628764</v>
      </c>
      <c r="AF842" s="20">
        <f>Table5[[#This Row],[Etotal]]/3600</f>
        <v>5.7225911918413237</v>
      </c>
      <c r="AG842" s="21">
        <f>Table5[[#This Row],[Average energy consumption]]/96</f>
        <v>5.9610324915013786E-2</v>
      </c>
      <c r="AH842" s="20"/>
      <c r="AI842" s="20"/>
    </row>
    <row r="843" spans="2:35">
      <c r="B843" s="15">
        <v>840</v>
      </c>
      <c r="C843" s="8">
        <v>57.4</v>
      </c>
      <c r="D843" s="9">
        <v>0.12</v>
      </c>
      <c r="E843">
        <v>1500</v>
      </c>
      <c r="F843">
        <v>80</v>
      </c>
      <c r="G843">
        <f t="shared" si="91"/>
        <v>1580</v>
      </c>
      <c r="H843">
        <v>9.81</v>
      </c>
      <c r="I843" s="10">
        <v>0</v>
      </c>
      <c r="J843" s="10">
        <v>0</v>
      </c>
      <c r="K843">
        <f t="shared" si="92"/>
        <v>189.6</v>
      </c>
      <c r="L843">
        <v>1.4999999999999999E-2</v>
      </c>
      <c r="M843">
        <f t="shared" si="93"/>
        <v>365.20543359083308</v>
      </c>
      <c r="N843">
        <v>1.204</v>
      </c>
      <c r="O843">
        <v>1.52</v>
      </c>
      <c r="P843">
        <v>2.52</v>
      </c>
      <c r="Q843">
        <f t="shared" si="94"/>
        <v>15.944444444444445</v>
      </c>
      <c r="R843">
        <f t="shared" si="95"/>
        <v>586.21834257777778</v>
      </c>
      <c r="S843">
        <f t="shared" si="96"/>
        <v>1141.0237761686108</v>
      </c>
      <c r="T843" s="11">
        <f t="shared" si="97"/>
        <v>18.192990208910629</v>
      </c>
      <c r="U843">
        <v>0.26834999999999998</v>
      </c>
      <c r="V843">
        <f>Table5[[#This Row],[Total force ]]*Table5[[#This Row],[Tyre radius]]</f>
        <v>306.19373033484669</v>
      </c>
      <c r="W843">
        <v>8</v>
      </c>
      <c r="X843">
        <v>0.92</v>
      </c>
      <c r="Y843">
        <f>Table5[[#This Row],[Wheel torque]]/Table5[[#This Row],[Final drive ratio ]]/Table5[[#This Row],[Overall efficiency of enery conversion ]]</f>
        <v>41.602409012886774</v>
      </c>
      <c r="Z843">
        <f>(Table5[[#This Row],[Vehicle speed in m/s]]*60)/(2*3.14*Table5[[#This Row],[Tyre radius]])</f>
        <v>567.67451639867284</v>
      </c>
      <c r="AA843">
        <f>Table5[[#This Row],[Wheel speed]]*Table5[[#This Row],[Final drive ratio ]]</f>
        <v>4541.3961311893827</v>
      </c>
      <c r="AB843" s="11">
        <f>(2*3.14*Table5[[#This Row],[Motor speed]]*Table5[[#This Row],[Motor torque]])/(60*1000)/Table5[[#This Row],[Overall efficiency of enery conversion ]]</f>
        <v>21.494553649469072</v>
      </c>
      <c r="AC843">
        <v>430</v>
      </c>
      <c r="AD843" s="20">
        <f>Table5[[#This Row],[Total elapsed time]]-B842</f>
        <v>1</v>
      </c>
      <c r="AE843" s="20">
        <f>(Table5[[#This Row],[Motor power]]*1000)*Table5[[#This Row],[Acceleration delT 1 second ]]</f>
        <v>21494.553649469071</v>
      </c>
      <c r="AF843" s="20">
        <f>Table5[[#This Row],[Etotal]]/3600</f>
        <v>5.9707093470747417</v>
      </c>
      <c r="AG843" s="21">
        <f>Table5[[#This Row],[Average energy consumption]]/96</f>
        <v>6.2194889032028557E-2</v>
      </c>
      <c r="AH843" s="20"/>
      <c r="AI843" s="20"/>
    </row>
    <row r="844" spans="2:35">
      <c r="B844" s="15">
        <v>841</v>
      </c>
      <c r="C844" s="8">
        <v>57.9</v>
      </c>
      <c r="D844" s="9">
        <v>0.17</v>
      </c>
      <c r="E844">
        <v>1500</v>
      </c>
      <c r="F844">
        <v>80</v>
      </c>
      <c r="G844">
        <f t="shared" si="91"/>
        <v>1580</v>
      </c>
      <c r="H844">
        <v>9.81</v>
      </c>
      <c r="I844" s="10">
        <v>0</v>
      </c>
      <c r="J844" s="10">
        <v>0</v>
      </c>
      <c r="K844">
        <f t="shared" si="92"/>
        <v>268.60000000000002</v>
      </c>
      <c r="L844">
        <v>1.4999999999999999E-2</v>
      </c>
      <c r="M844">
        <f t="shared" si="93"/>
        <v>365.20543359083308</v>
      </c>
      <c r="N844">
        <v>1.204</v>
      </c>
      <c r="O844">
        <v>1.52</v>
      </c>
      <c r="P844">
        <v>2.52</v>
      </c>
      <c r="Q844">
        <f t="shared" si="94"/>
        <v>16.083333333333332</v>
      </c>
      <c r="R844">
        <f t="shared" si="95"/>
        <v>596.47568679999983</v>
      </c>
      <c r="S844">
        <f t="shared" si="96"/>
        <v>1230.2811203908329</v>
      </c>
      <c r="T844" s="11">
        <f t="shared" si="97"/>
        <v>19.787021352952561</v>
      </c>
      <c r="U844">
        <v>0.26834999999999998</v>
      </c>
      <c r="V844">
        <f>Table5[[#This Row],[Total force ]]*Table5[[#This Row],[Tyre radius]]</f>
        <v>330.14593865687999</v>
      </c>
      <c r="W844">
        <v>8</v>
      </c>
      <c r="X844">
        <v>0.92</v>
      </c>
      <c r="Y844">
        <f>Table5[[#This Row],[Wheel torque]]/Table5[[#This Row],[Final drive ratio ]]/Table5[[#This Row],[Overall efficiency of enery conversion ]]</f>
        <v>44.856785143597826</v>
      </c>
      <c r="Z844">
        <f>(Table5[[#This Row],[Vehicle speed in m/s]]*60)/(2*3.14*Table5[[#This Row],[Tyre radius]])</f>
        <v>572.61941636730239</v>
      </c>
      <c r="AA844">
        <f>Table5[[#This Row],[Wheel speed]]*Table5[[#This Row],[Final drive ratio ]]</f>
        <v>4580.9553309384191</v>
      </c>
      <c r="AB844" s="11">
        <f>(2*3.14*Table5[[#This Row],[Motor speed]]*Table5[[#This Row],[Motor torque]])/(60*1000)/Table5[[#This Row],[Overall efficiency of enery conversion ]]</f>
        <v>23.37786076672089</v>
      </c>
      <c r="AC844">
        <v>430</v>
      </c>
      <c r="AD844" s="20">
        <f>Table5[[#This Row],[Total elapsed time]]-B843</f>
        <v>1</v>
      </c>
      <c r="AE844" s="20">
        <f>(Table5[[#This Row],[Motor power]]*1000)*Table5[[#This Row],[Acceleration delT 1 second ]]</f>
        <v>23377.860766720889</v>
      </c>
      <c r="AF844" s="20">
        <f>Table5[[#This Row],[Etotal]]/3600</f>
        <v>6.4938502129780247</v>
      </c>
      <c r="AG844" s="21">
        <f>Table5[[#This Row],[Average energy consumption]]/96</f>
        <v>6.7644273051854428E-2</v>
      </c>
      <c r="AH844" s="20"/>
      <c r="AI844" s="20"/>
    </row>
    <row r="845" spans="2:35">
      <c r="B845" s="15">
        <v>842</v>
      </c>
      <c r="C845" s="8">
        <v>58.6</v>
      </c>
      <c r="D845" s="9">
        <v>0.19</v>
      </c>
      <c r="E845">
        <v>1500</v>
      </c>
      <c r="F845">
        <v>80</v>
      </c>
      <c r="G845">
        <f t="shared" si="91"/>
        <v>1580</v>
      </c>
      <c r="H845">
        <v>9.81</v>
      </c>
      <c r="I845" s="10">
        <v>0</v>
      </c>
      <c r="J845" s="10">
        <v>0</v>
      </c>
      <c r="K845">
        <f t="shared" si="92"/>
        <v>300.2</v>
      </c>
      <c r="L845">
        <v>1.4999999999999999E-2</v>
      </c>
      <c r="M845">
        <f t="shared" si="93"/>
        <v>365.20543359083308</v>
      </c>
      <c r="N845">
        <v>1.204</v>
      </c>
      <c r="O845">
        <v>1.52</v>
      </c>
      <c r="P845">
        <v>2.52</v>
      </c>
      <c r="Q845">
        <f t="shared" si="94"/>
        <v>16.277777777777779</v>
      </c>
      <c r="R845">
        <f t="shared" si="95"/>
        <v>610.98542524444451</v>
      </c>
      <c r="S845">
        <f t="shared" si="96"/>
        <v>1276.3908588352776</v>
      </c>
      <c r="T845" s="11">
        <f t="shared" si="97"/>
        <v>20.776806757707575</v>
      </c>
      <c r="U845">
        <v>0.26834999999999998</v>
      </c>
      <c r="V845">
        <f>Table5[[#This Row],[Total force ]]*Table5[[#This Row],[Tyre radius]]</f>
        <v>342.5194869684467</v>
      </c>
      <c r="W845">
        <v>8</v>
      </c>
      <c r="X845">
        <v>0.92</v>
      </c>
      <c r="Y845">
        <f>Table5[[#This Row],[Wheel torque]]/Table5[[#This Row],[Final drive ratio ]]/Table5[[#This Row],[Overall efficiency of enery conversion ]]</f>
        <v>46.537973772886779</v>
      </c>
      <c r="Z845">
        <f>(Table5[[#This Row],[Vehicle speed in m/s]]*60)/(2*3.14*Table5[[#This Row],[Tyre radius]])</f>
        <v>579.54227632338382</v>
      </c>
      <c r="AA845">
        <f>Table5[[#This Row],[Wheel speed]]*Table5[[#This Row],[Final drive ratio ]]</f>
        <v>4636.3382105870705</v>
      </c>
      <c r="AB845" s="11">
        <f>(2*3.14*Table5[[#This Row],[Motor speed]]*Table5[[#This Row],[Motor torque]])/(60*1000)/Table5[[#This Row],[Overall efficiency of enery conversion ]]</f>
        <v>24.547266963265088</v>
      </c>
      <c r="AC845">
        <v>430</v>
      </c>
      <c r="AD845" s="20">
        <f>Table5[[#This Row],[Total elapsed time]]-B844</f>
        <v>1</v>
      </c>
      <c r="AE845" s="20">
        <f>(Table5[[#This Row],[Motor power]]*1000)*Table5[[#This Row],[Acceleration delT 1 second ]]</f>
        <v>24547.266963265087</v>
      </c>
      <c r="AF845" s="20">
        <f>Table5[[#This Row],[Etotal]]/3600</f>
        <v>6.8186852675736356</v>
      </c>
      <c r="AG845" s="21">
        <f>Table5[[#This Row],[Average energy consumption]]/96</f>
        <v>7.1027971537225371E-2</v>
      </c>
      <c r="AH845" s="20"/>
      <c r="AI845" s="20"/>
    </row>
    <row r="846" spans="2:35">
      <c r="B846" s="15">
        <v>843</v>
      </c>
      <c r="C846" s="8">
        <v>59.3</v>
      </c>
      <c r="D846" s="9">
        <v>0.21</v>
      </c>
      <c r="E846">
        <v>1500</v>
      </c>
      <c r="F846">
        <v>80</v>
      </c>
      <c r="G846">
        <f t="shared" si="91"/>
        <v>1580</v>
      </c>
      <c r="H846">
        <v>9.81</v>
      </c>
      <c r="I846" s="10">
        <v>0</v>
      </c>
      <c r="J846" s="10">
        <v>0</v>
      </c>
      <c r="K846">
        <f t="shared" si="92"/>
        <v>331.8</v>
      </c>
      <c r="L846">
        <v>1.4999999999999999E-2</v>
      </c>
      <c r="M846">
        <f t="shared" si="93"/>
        <v>365.20543359083308</v>
      </c>
      <c r="N846">
        <v>1.204</v>
      </c>
      <c r="O846">
        <v>1.52</v>
      </c>
      <c r="P846">
        <v>2.52</v>
      </c>
      <c r="Q846">
        <f t="shared" si="94"/>
        <v>16.472222222222221</v>
      </c>
      <c r="R846">
        <f t="shared" si="95"/>
        <v>625.66952964444442</v>
      </c>
      <c r="S846">
        <f t="shared" si="96"/>
        <v>1322.6749632352776</v>
      </c>
      <c r="T846" s="11">
        <f t="shared" si="97"/>
        <v>21.787395922181098</v>
      </c>
      <c r="U846">
        <v>0.26834999999999998</v>
      </c>
      <c r="V846">
        <f>Table5[[#This Row],[Total force ]]*Table5[[#This Row],[Tyre radius]]</f>
        <v>354.93982638418669</v>
      </c>
      <c r="W846">
        <v>8</v>
      </c>
      <c r="X846">
        <v>0.92</v>
      </c>
      <c r="Y846">
        <f>Table5[[#This Row],[Wheel torque]]/Table5[[#This Row],[Final drive ratio ]]/Table5[[#This Row],[Overall efficiency of enery conversion ]]</f>
        <v>48.225519889155798</v>
      </c>
      <c r="Z846">
        <f>(Table5[[#This Row],[Vehicle speed in m/s]]*60)/(2*3.14*Table5[[#This Row],[Tyre radius]])</f>
        <v>586.46513627946513</v>
      </c>
      <c r="AA846">
        <f>Table5[[#This Row],[Wheel speed]]*Table5[[#This Row],[Final drive ratio ]]</f>
        <v>4691.721090235721</v>
      </c>
      <c r="AB846" s="11">
        <f>(2*3.14*Table5[[#This Row],[Motor speed]]*Table5[[#This Row],[Motor torque]])/(60*1000)/Table5[[#This Row],[Overall efficiency of enery conversion ]]</f>
        <v>25.741252271007912</v>
      </c>
      <c r="AC846">
        <v>430</v>
      </c>
      <c r="AD846" s="20">
        <f>Table5[[#This Row],[Total elapsed time]]-B845</f>
        <v>1</v>
      </c>
      <c r="AE846" s="20">
        <f>(Table5[[#This Row],[Motor power]]*1000)*Table5[[#This Row],[Acceleration delT 1 second ]]</f>
        <v>25741.252271007914</v>
      </c>
      <c r="AF846" s="20">
        <f>Table5[[#This Row],[Etotal]]/3600</f>
        <v>7.1503478530577542</v>
      </c>
      <c r="AG846" s="21">
        <f>Table5[[#This Row],[Average energy consumption]]/96</f>
        <v>7.4482790136018273E-2</v>
      </c>
      <c r="AH846" s="20"/>
      <c r="AI846" s="20"/>
    </row>
    <row r="847" spans="2:35">
      <c r="B847" s="15">
        <v>844</v>
      </c>
      <c r="C847" s="8">
        <v>60.1</v>
      </c>
      <c r="D847" s="9">
        <v>0.21</v>
      </c>
      <c r="E847">
        <v>1500</v>
      </c>
      <c r="F847">
        <v>80</v>
      </c>
      <c r="G847">
        <f t="shared" si="91"/>
        <v>1580</v>
      </c>
      <c r="H847">
        <v>9.81</v>
      </c>
      <c r="I847" s="10">
        <v>0</v>
      </c>
      <c r="J847" s="10">
        <v>0</v>
      </c>
      <c r="K847">
        <f t="shared" si="92"/>
        <v>331.8</v>
      </c>
      <c r="L847">
        <v>1.4999999999999999E-2</v>
      </c>
      <c r="M847">
        <f t="shared" si="93"/>
        <v>365.20543359083308</v>
      </c>
      <c r="N847">
        <v>1.204</v>
      </c>
      <c r="O847">
        <v>1.52</v>
      </c>
      <c r="P847">
        <v>2.52</v>
      </c>
      <c r="Q847">
        <f t="shared" si="94"/>
        <v>16.694444444444446</v>
      </c>
      <c r="R847">
        <f t="shared" si="95"/>
        <v>642.66487257777794</v>
      </c>
      <c r="S847">
        <f t="shared" si="96"/>
        <v>1339.670306168611</v>
      </c>
      <c r="T847" s="11">
        <f t="shared" si="97"/>
        <v>22.365051500203759</v>
      </c>
      <c r="U847">
        <v>0.26834999999999998</v>
      </c>
      <c r="V847">
        <f>Table5[[#This Row],[Total force ]]*Table5[[#This Row],[Tyre radius]]</f>
        <v>359.50052666034674</v>
      </c>
      <c r="W847">
        <v>8</v>
      </c>
      <c r="X847">
        <v>0.92</v>
      </c>
      <c r="Y847">
        <f>Table5[[#This Row],[Wheel torque]]/Table5[[#This Row],[Final drive ratio ]]/Table5[[#This Row],[Overall efficiency of enery conversion ]]</f>
        <v>48.8451802527645</v>
      </c>
      <c r="Z847">
        <f>(Table5[[#This Row],[Vehicle speed in m/s]]*60)/(2*3.14*Table5[[#This Row],[Tyre radius]])</f>
        <v>594.37697622927249</v>
      </c>
      <c r="AA847">
        <f>Table5[[#This Row],[Wheel speed]]*Table5[[#This Row],[Final drive ratio ]]</f>
        <v>4755.0158098341799</v>
      </c>
      <c r="AB847" s="11">
        <f>(2*3.14*Table5[[#This Row],[Motor speed]]*Table5[[#This Row],[Motor torque]])/(60*1000)/Table5[[#This Row],[Overall efficiency of enery conversion ]]</f>
        <v>26.423737594758691</v>
      </c>
      <c r="AC847">
        <v>430</v>
      </c>
      <c r="AD847" s="20">
        <f>Table5[[#This Row],[Total elapsed time]]-B846</f>
        <v>1</v>
      </c>
      <c r="AE847" s="20">
        <f>(Table5[[#This Row],[Motor power]]*1000)*Table5[[#This Row],[Acceleration delT 1 second ]]</f>
        <v>26423.737594758692</v>
      </c>
      <c r="AF847" s="20">
        <f>Table5[[#This Row],[Etotal]]/3600</f>
        <v>7.3399271096551919</v>
      </c>
      <c r="AG847" s="21">
        <f>Table5[[#This Row],[Average energy consumption]]/96</f>
        <v>7.6457574058908254E-2</v>
      </c>
      <c r="AH847" s="20"/>
      <c r="AI847" s="20"/>
    </row>
    <row r="848" spans="2:35">
      <c r="B848" s="15">
        <v>845</v>
      </c>
      <c r="C848" s="8">
        <v>60.8</v>
      </c>
      <c r="D848" s="9">
        <v>0.17</v>
      </c>
      <c r="E848">
        <v>1500</v>
      </c>
      <c r="F848">
        <v>80</v>
      </c>
      <c r="G848">
        <f t="shared" si="91"/>
        <v>1580</v>
      </c>
      <c r="H848">
        <v>9.81</v>
      </c>
      <c r="I848" s="10">
        <v>0</v>
      </c>
      <c r="J848" s="10">
        <v>0</v>
      </c>
      <c r="K848">
        <f t="shared" si="92"/>
        <v>268.60000000000002</v>
      </c>
      <c r="L848">
        <v>1.4999999999999999E-2</v>
      </c>
      <c r="M848">
        <f t="shared" si="93"/>
        <v>365.20543359083308</v>
      </c>
      <c r="N848">
        <v>1.204</v>
      </c>
      <c r="O848">
        <v>1.52</v>
      </c>
      <c r="P848">
        <v>2.52</v>
      </c>
      <c r="Q848">
        <f t="shared" si="94"/>
        <v>16.888888888888889</v>
      </c>
      <c r="R848">
        <f t="shared" si="95"/>
        <v>657.72261831111121</v>
      </c>
      <c r="S848">
        <f t="shared" si="96"/>
        <v>1291.5280519019443</v>
      </c>
      <c r="T848" s="11">
        <f t="shared" si="97"/>
        <v>21.81247376545506</v>
      </c>
      <c r="U848">
        <v>0.26834999999999998</v>
      </c>
      <c r="V848">
        <f>Table5[[#This Row],[Total force ]]*Table5[[#This Row],[Tyre radius]]</f>
        <v>346.58155272788673</v>
      </c>
      <c r="W848">
        <v>8</v>
      </c>
      <c r="X848">
        <v>0.92</v>
      </c>
      <c r="Y848">
        <f>Table5[[#This Row],[Wheel torque]]/Table5[[#This Row],[Final drive ratio ]]/Table5[[#This Row],[Overall efficiency of enery conversion ]]</f>
        <v>47.08988488150635</v>
      </c>
      <c r="Z848">
        <f>(Table5[[#This Row],[Vehicle speed in m/s]]*60)/(2*3.14*Table5[[#This Row],[Tyre radius]])</f>
        <v>601.29983618535391</v>
      </c>
      <c r="AA848">
        <f>Table5[[#This Row],[Wheel speed]]*Table5[[#This Row],[Final drive ratio ]]</f>
        <v>4810.3986894828313</v>
      </c>
      <c r="AB848" s="11">
        <f>(2*3.14*Table5[[#This Row],[Motor speed]]*Table5[[#This Row],[Motor torque]])/(60*1000)/Table5[[#This Row],[Overall efficiency of enery conversion ]]</f>
        <v>25.77088110285333</v>
      </c>
      <c r="AC848">
        <v>430</v>
      </c>
      <c r="AD848" s="20">
        <f>Table5[[#This Row],[Total elapsed time]]-B847</f>
        <v>1</v>
      </c>
      <c r="AE848" s="20">
        <f>(Table5[[#This Row],[Motor power]]*1000)*Table5[[#This Row],[Acceleration delT 1 second ]]</f>
        <v>25770.881102853331</v>
      </c>
      <c r="AF848" s="20">
        <f>Table5[[#This Row],[Etotal]]/3600</f>
        <v>7.1585780841259252</v>
      </c>
      <c r="AG848" s="21">
        <f>Table5[[#This Row],[Average energy consumption]]/96</f>
        <v>7.456852170964505E-2</v>
      </c>
      <c r="AH848" s="20"/>
      <c r="AI848" s="20"/>
    </row>
    <row r="849" spans="2:35">
      <c r="B849" s="15">
        <v>846</v>
      </c>
      <c r="C849" s="8">
        <v>61.3</v>
      </c>
      <c r="D849" s="9">
        <v>0.1</v>
      </c>
      <c r="E849">
        <v>1500</v>
      </c>
      <c r="F849">
        <v>80</v>
      </c>
      <c r="G849">
        <f t="shared" si="91"/>
        <v>1580</v>
      </c>
      <c r="H849">
        <v>9.81</v>
      </c>
      <c r="I849" s="10">
        <v>0</v>
      </c>
      <c r="J849" s="10">
        <v>0</v>
      </c>
      <c r="K849">
        <f t="shared" si="92"/>
        <v>158</v>
      </c>
      <c r="L849">
        <v>1.4999999999999999E-2</v>
      </c>
      <c r="M849">
        <f t="shared" si="93"/>
        <v>365.20543359083308</v>
      </c>
      <c r="N849">
        <v>1.204</v>
      </c>
      <c r="O849">
        <v>1.52</v>
      </c>
      <c r="P849">
        <v>2.52</v>
      </c>
      <c r="Q849">
        <f t="shared" si="94"/>
        <v>17.027777777777779</v>
      </c>
      <c r="R849">
        <f t="shared" si="95"/>
        <v>668.58490564444446</v>
      </c>
      <c r="S849">
        <f t="shared" si="96"/>
        <v>1191.7903392352775</v>
      </c>
      <c r="T849" s="11">
        <f t="shared" si="97"/>
        <v>20.293541054200698</v>
      </c>
      <c r="U849">
        <v>0.26834999999999998</v>
      </c>
      <c r="V849">
        <f>Table5[[#This Row],[Total force ]]*Table5[[#This Row],[Tyre radius]]</f>
        <v>319.8169375337867</v>
      </c>
      <c r="W849">
        <v>8</v>
      </c>
      <c r="X849">
        <v>0.92</v>
      </c>
      <c r="Y849">
        <f>Table5[[#This Row],[Wheel torque]]/Table5[[#This Row],[Final drive ratio ]]/Table5[[#This Row],[Overall efficiency of enery conversion ]]</f>
        <v>43.453388251873193</v>
      </c>
      <c r="Z849">
        <f>(Table5[[#This Row],[Vehicle speed in m/s]]*60)/(2*3.14*Table5[[#This Row],[Tyre radius]])</f>
        <v>606.24473615398347</v>
      </c>
      <c r="AA849">
        <f>Table5[[#This Row],[Wheel speed]]*Table5[[#This Row],[Final drive ratio ]]</f>
        <v>4849.9578892318677</v>
      </c>
      <c r="AB849" s="11">
        <f>(2*3.14*Table5[[#This Row],[Motor speed]]*Table5[[#This Row],[Motor torque]])/(60*1000)/Table5[[#This Row],[Overall efficiency of enery conversion ]]</f>
        <v>23.976300867439384</v>
      </c>
      <c r="AC849">
        <v>430</v>
      </c>
      <c r="AD849" s="20">
        <f>Table5[[#This Row],[Total elapsed time]]-B848</f>
        <v>1</v>
      </c>
      <c r="AE849" s="20">
        <f>(Table5[[#This Row],[Motor power]]*1000)*Table5[[#This Row],[Acceleration delT 1 second ]]</f>
        <v>23976.300867439386</v>
      </c>
      <c r="AF849" s="20">
        <f>Table5[[#This Row],[Etotal]]/3600</f>
        <v>6.6600835742887181</v>
      </c>
      <c r="AG849" s="21">
        <f>Table5[[#This Row],[Average energy consumption]]/96</f>
        <v>6.937587056550748E-2</v>
      </c>
      <c r="AH849" s="20"/>
      <c r="AI849" s="20"/>
    </row>
    <row r="850" spans="2:35">
      <c r="B850" s="15">
        <v>847</v>
      </c>
      <c r="C850" s="8">
        <v>61.5</v>
      </c>
      <c r="D850" s="9">
        <v>0.03</v>
      </c>
      <c r="E850">
        <v>1500</v>
      </c>
      <c r="F850">
        <v>80</v>
      </c>
      <c r="G850">
        <f t="shared" si="91"/>
        <v>1580</v>
      </c>
      <c r="H850">
        <v>9.81</v>
      </c>
      <c r="I850" s="10">
        <v>0</v>
      </c>
      <c r="J850" s="10">
        <v>0</v>
      </c>
      <c r="K850">
        <f t="shared" si="92"/>
        <v>47.4</v>
      </c>
      <c r="L850">
        <v>1.4999999999999999E-2</v>
      </c>
      <c r="M850">
        <f t="shared" si="93"/>
        <v>365.20543359083308</v>
      </c>
      <c r="N850">
        <v>1.204</v>
      </c>
      <c r="O850">
        <v>1.52</v>
      </c>
      <c r="P850">
        <v>2.52</v>
      </c>
      <c r="Q850">
        <f t="shared" si="94"/>
        <v>17.083333333333336</v>
      </c>
      <c r="R850">
        <f t="shared" si="95"/>
        <v>672.95473000000015</v>
      </c>
      <c r="S850">
        <f t="shared" si="96"/>
        <v>1085.5601635908333</v>
      </c>
      <c r="T850" s="11">
        <f t="shared" si="97"/>
        <v>18.54498612801007</v>
      </c>
      <c r="U850">
        <v>0.26834999999999998</v>
      </c>
      <c r="V850">
        <f>Table5[[#This Row],[Total force ]]*Table5[[#This Row],[Tyre radius]]</f>
        <v>291.31006989960008</v>
      </c>
      <c r="W850">
        <v>8</v>
      </c>
      <c r="X850">
        <v>0.92</v>
      </c>
      <c r="Y850">
        <f>Table5[[#This Row],[Wheel torque]]/Table5[[#This Row],[Final drive ratio ]]/Table5[[#This Row],[Overall efficiency of enery conversion ]]</f>
        <v>39.580172540706528</v>
      </c>
      <c r="Z850">
        <f>(Table5[[#This Row],[Vehicle speed in m/s]]*60)/(2*3.14*Table5[[#This Row],[Tyre radius]])</f>
        <v>608.22269614143534</v>
      </c>
      <c r="AA850">
        <f>Table5[[#This Row],[Wheel speed]]*Table5[[#This Row],[Final drive ratio ]]</f>
        <v>4865.7815691314827</v>
      </c>
      <c r="AB850" s="11">
        <f>(2*3.14*Table5[[#This Row],[Motor speed]]*Table5[[#This Row],[Motor torque]])/(60*1000)/Table5[[#This Row],[Overall efficiency of enery conversion ]]</f>
        <v>21.910427845002438</v>
      </c>
      <c r="AC850">
        <v>430</v>
      </c>
      <c r="AD850" s="20">
        <f>Table5[[#This Row],[Total elapsed time]]-B849</f>
        <v>1</v>
      </c>
      <c r="AE850" s="20">
        <f>(Table5[[#This Row],[Motor power]]*1000)*Table5[[#This Row],[Acceleration delT 1 second ]]</f>
        <v>21910.427845002439</v>
      </c>
      <c r="AF850" s="20">
        <f>Table5[[#This Row],[Etotal]]/3600</f>
        <v>6.0862299569451217</v>
      </c>
      <c r="AG850" s="21">
        <f>Table5[[#This Row],[Average energy consumption]]/96</f>
        <v>6.3398228718178351E-2</v>
      </c>
      <c r="AH850" s="20"/>
      <c r="AI850" s="20"/>
    </row>
    <row r="851" spans="2:35">
      <c r="B851" s="15">
        <v>848</v>
      </c>
      <c r="C851" s="8">
        <v>61.5</v>
      </c>
      <c r="D851" s="9">
        <v>-0.01</v>
      </c>
      <c r="E851">
        <v>1500</v>
      </c>
      <c r="F851">
        <v>80</v>
      </c>
      <c r="G851">
        <f t="shared" si="91"/>
        <v>1580</v>
      </c>
      <c r="H851">
        <v>9.81</v>
      </c>
      <c r="I851" s="10">
        <v>0</v>
      </c>
      <c r="J851" s="10">
        <v>0</v>
      </c>
      <c r="K851">
        <f t="shared" si="92"/>
        <v>-15.8</v>
      </c>
      <c r="L851">
        <v>1.4999999999999999E-2</v>
      </c>
      <c r="M851">
        <f t="shared" si="93"/>
        <v>365.20543359083308</v>
      </c>
      <c r="N851">
        <v>1.204</v>
      </c>
      <c r="O851">
        <v>1.52</v>
      </c>
      <c r="P851">
        <v>2.52</v>
      </c>
      <c r="Q851">
        <f t="shared" si="94"/>
        <v>17.083333333333336</v>
      </c>
      <c r="R851">
        <f t="shared" si="95"/>
        <v>672.95473000000015</v>
      </c>
      <c r="S851">
        <f t="shared" si="96"/>
        <v>1022.3601635908333</v>
      </c>
      <c r="T851" s="11">
        <f t="shared" si="97"/>
        <v>17.465319461343402</v>
      </c>
      <c r="U851">
        <v>0.26834999999999998</v>
      </c>
      <c r="V851">
        <f>Table5[[#This Row],[Total force ]]*Table5[[#This Row],[Tyre radius]]</f>
        <v>274.35034989960008</v>
      </c>
      <c r="W851">
        <v>8</v>
      </c>
      <c r="X851">
        <v>0.92</v>
      </c>
      <c r="Y851">
        <f>Table5[[#This Row],[Wheel torque]]/Table5[[#This Row],[Final drive ratio ]]/Table5[[#This Row],[Overall efficiency of enery conversion ]]</f>
        <v>37.275862758097837</v>
      </c>
      <c r="Z851">
        <f>(Table5[[#This Row],[Vehicle speed in m/s]]*60)/(2*3.14*Table5[[#This Row],[Tyre radius]])</f>
        <v>608.22269614143534</v>
      </c>
      <c r="AA851">
        <f>Table5[[#This Row],[Wheel speed]]*Table5[[#This Row],[Final drive ratio ]]</f>
        <v>4865.7815691314827</v>
      </c>
      <c r="AB851" s="11">
        <f>(2*3.14*Table5[[#This Row],[Motor speed]]*Table5[[#This Row],[Motor torque]])/(60*1000)/Table5[[#This Row],[Overall efficiency of enery conversion ]]</f>
        <v>20.634829231265833</v>
      </c>
      <c r="AC851">
        <v>430</v>
      </c>
      <c r="AD851" s="20">
        <f>Table5[[#This Row],[Total elapsed time]]-B850</f>
        <v>1</v>
      </c>
      <c r="AE851" s="20">
        <f>(Table5[[#This Row],[Motor power]]*1000)*Table5[[#This Row],[Acceleration delT 1 second ]]</f>
        <v>20634.829231265834</v>
      </c>
      <c r="AF851" s="20">
        <f>Table5[[#This Row],[Etotal]]/3600</f>
        <v>5.7318970086849541</v>
      </c>
      <c r="AG851" s="21">
        <f>Table5[[#This Row],[Average energy consumption]]/96</f>
        <v>5.9707260507134936E-2</v>
      </c>
      <c r="AH851" s="20"/>
      <c r="AI851" s="20"/>
    </row>
    <row r="852" spans="2:35">
      <c r="B852" s="15">
        <v>849</v>
      </c>
      <c r="C852" s="8">
        <v>61.4</v>
      </c>
      <c r="D852" s="9">
        <v>-0.04</v>
      </c>
      <c r="E852">
        <v>1500</v>
      </c>
      <c r="F852">
        <v>80</v>
      </c>
      <c r="G852">
        <f t="shared" si="91"/>
        <v>1580</v>
      </c>
      <c r="H852">
        <v>9.81</v>
      </c>
      <c r="I852" s="10">
        <v>0</v>
      </c>
      <c r="J852" s="10">
        <v>0</v>
      </c>
      <c r="K852">
        <f t="shared" si="92"/>
        <v>-63.2</v>
      </c>
      <c r="L852">
        <v>1.4999999999999999E-2</v>
      </c>
      <c r="M852">
        <f t="shared" si="93"/>
        <v>365.20543359083308</v>
      </c>
      <c r="N852">
        <v>1.204</v>
      </c>
      <c r="O852">
        <v>1.52</v>
      </c>
      <c r="P852">
        <v>2.52</v>
      </c>
      <c r="Q852">
        <f t="shared" si="94"/>
        <v>17.055555555555557</v>
      </c>
      <c r="R852">
        <f t="shared" si="95"/>
        <v>670.76803857777793</v>
      </c>
      <c r="S852">
        <f t="shared" si="96"/>
        <v>972.77347216861085</v>
      </c>
      <c r="T852" s="11">
        <f t="shared" si="97"/>
        <v>16.59119199754242</v>
      </c>
      <c r="U852">
        <v>0.26834999999999998</v>
      </c>
      <c r="V852">
        <f>Table5[[#This Row],[Total force ]]*Table5[[#This Row],[Tyre radius]]</f>
        <v>261.04376125644671</v>
      </c>
      <c r="W852">
        <v>8</v>
      </c>
      <c r="X852">
        <v>0.92</v>
      </c>
      <c r="Y852">
        <f>Table5[[#This Row],[Wheel torque]]/Table5[[#This Row],[Final drive ratio ]]/Table5[[#This Row],[Overall efficiency of enery conversion ]]</f>
        <v>35.467902344625912</v>
      </c>
      <c r="Z852">
        <f>(Table5[[#This Row],[Vehicle speed in m/s]]*60)/(2*3.14*Table5[[#This Row],[Tyre radius]])</f>
        <v>607.2337161477094</v>
      </c>
      <c r="AA852">
        <f>Table5[[#This Row],[Wheel speed]]*Table5[[#This Row],[Final drive ratio ]]</f>
        <v>4857.8697291816752</v>
      </c>
      <c r="AB852" s="11">
        <f>(2*3.14*Table5[[#This Row],[Motor speed]]*Table5[[#This Row],[Motor torque]])/(60*1000)/Table5[[#This Row],[Overall efficiency of enery conversion ]]</f>
        <v>19.602069940385658</v>
      </c>
      <c r="AC852">
        <v>430</v>
      </c>
      <c r="AD852" s="20">
        <f>Table5[[#This Row],[Total elapsed time]]-B851</f>
        <v>1</v>
      </c>
      <c r="AE852" s="20">
        <f>(Table5[[#This Row],[Motor power]]*1000)*Table5[[#This Row],[Acceleration delT 1 second ]]</f>
        <v>19602.069940385656</v>
      </c>
      <c r="AF852" s="20">
        <f>Table5[[#This Row],[Etotal]]/3600</f>
        <v>5.4450194278849047</v>
      </c>
      <c r="AG852" s="21">
        <f>Table5[[#This Row],[Average energy consumption]]/96</f>
        <v>5.671895237380109E-2</v>
      </c>
      <c r="AH852" s="20"/>
      <c r="AI852" s="20"/>
    </row>
    <row r="853" spans="2:35">
      <c r="B853" s="15">
        <v>850</v>
      </c>
      <c r="C853" s="8">
        <v>61.2</v>
      </c>
      <c r="D853" s="9">
        <v>-0.11</v>
      </c>
      <c r="E853">
        <v>1500</v>
      </c>
      <c r="F853">
        <v>80</v>
      </c>
      <c r="G853">
        <f t="shared" si="91"/>
        <v>1580</v>
      </c>
      <c r="H853">
        <v>9.81</v>
      </c>
      <c r="I853" s="10">
        <v>0</v>
      </c>
      <c r="J853" s="10">
        <v>0</v>
      </c>
      <c r="K853">
        <f t="shared" si="92"/>
        <v>-173.8</v>
      </c>
      <c r="L853">
        <v>1.4999999999999999E-2</v>
      </c>
      <c r="M853">
        <f t="shared" si="93"/>
        <v>365.20543359083308</v>
      </c>
      <c r="N853">
        <v>1.204</v>
      </c>
      <c r="O853">
        <v>1.52</v>
      </c>
      <c r="P853">
        <v>2.52</v>
      </c>
      <c r="Q853">
        <f t="shared" si="94"/>
        <v>17</v>
      </c>
      <c r="R853">
        <f t="shared" si="95"/>
        <v>666.40533120000009</v>
      </c>
      <c r="S853">
        <f t="shared" si="96"/>
        <v>857.81076479083322</v>
      </c>
      <c r="T853" s="11">
        <f t="shared" si="97"/>
        <v>14.582783001444165</v>
      </c>
      <c r="U853">
        <v>0.26834999999999998</v>
      </c>
      <c r="V853">
        <f>Table5[[#This Row],[Total force ]]*Table5[[#This Row],[Tyre radius]]</f>
        <v>230.19351873162009</v>
      </c>
      <c r="W853">
        <v>8</v>
      </c>
      <c r="X853">
        <v>0.92</v>
      </c>
      <c r="Y853">
        <f>Table5[[#This Row],[Wheel torque]]/Table5[[#This Row],[Final drive ratio ]]/Table5[[#This Row],[Overall efficiency of enery conversion ]]</f>
        <v>31.276293305926639</v>
      </c>
      <c r="Z853">
        <f>(Table5[[#This Row],[Vehicle speed in m/s]]*60)/(2*3.14*Table5[[#This Row],[Tyre radius]])</f>
        <v>605.25575616025753</v>
      </c>
      <c r="AA853">
        <f>Table5[[#This Row],[Wheel speed]]*Table5[[#This Row],[Final drive ratio ]]</f>
        <v>4842.0460492820603</v>
      </c>
      <c r="AB853" s="11">
        <f>(2*3.14*Table5[[#This Row],[Motor speed]]*Table5[[#This Row],[Motor torque]])/(60*1000)/Table5[[#This Row],[Overall efficiency of enery conversion ]]</f>
        <v>17.229185965789419</v>
      </c>
      <c r="AC853">
        <v>430</v>
      </c>
      <c r="AD853" s="20">
        <f>Table5[[#This Row],[Total elapsed time]]-B852</f>
        <v>1</v>
      </c>
      <c r="AE853" s="20">
        <f>(Table5[[#This Row],[Motor power]]*1000)*Table5[[#This Row],[Acceleration delT 1 second ]]</f>
        <v>17229.18596578942</v>
      </c>
      <c r="AF853" s="20">
        <f>Table5[[#This Row],[Etotal]]/3600</f>
        <v>4.7858849904970615</v>
      </c>
      <c r="AG853" s="21">
        <f>Table5[[#This Row],[Average energy consumption]]/96</f>
        <v>4.9852968651011055E-2</v>
      </c>
      <c r="AH853" s="20"/>
      <c r="AI853" s="20"/>
    </row>
    <row r="854" spans="2:35">
      <c r="B854" s="15">
        <v>851</v>
      </c>
      <c r="C854" s="8">
        <v>60.6</v>
      </c>
      <c r="D854" s="9">
        <v>-0.17</v>
      </c>
      <c r="E854">
        <v>1500</v>
      </c>
      <c r="F854">
        <v>80</v>
      </c>
      <c r="G854">
        <f t="shared" si="91"/>
        <v>1580</v>
      </c>
      <c r="H854">
        <v>9.81</v>
      </c>
      <c r="I854" s="10">
        <v>0</v>
      </c>
      <c r="J854" s="10">
        <v>0</v>
      </c>
      <c r="K854">
        <f t="shared" si="92"/>
        <v>-268.60000000000002</v>
      </c>
      <c r="L854">
        <v>1.4999999999999999E-2</v>
      </c>
      <c r="M854">
        <f t="shared" si="93"/>
        <v>365.20543359083308</v>
      </c>
      <c r="N854">
        <v>1.204</v>
      </c>
      <c r="O854">
        <v>1.52</v>
      </c>
      <c r="P854">
        <v>2.52</v>
      </c>
      <c r="Q854">
        <f t="shared" si="94"/>
        <v>16.833333333333336</v>
      </c>
      <c r="R854">
        <f t="shared" si="95"/>
        <v>653.40261280000016</v>
      </c>
      <c r="S854">
        <f t="shared" si="96"/>
        <v>750.00804639083321</v>
      </c>
      <c r="T854" s="11">
        <f t="shared" si="97"/>
        <v>12.625135447579027</v>
      </c>
      <c r="U854">
        <v>0.26834999999999998</v>
      </c>
      <c r="V854">
        <f>Table5[[#This Row],[Total force ]]*Table5[[#This Row],[Tyre radius]]</f>
        <v>201.26465924898008</v>
      </c>
      <c r="W854">
        <v>8</v>
      </c>
      <c r="X854">
        <v>0.92</v>
      </c>
      <c r="Y854">
        <f>Table5[[#This Row],[Wheel torque]]/Table5[[#This Row],[Final drive ratio ]]/Table5[[#This Row],[Overall efficiency of enery conversion ]]</f>
        <v>27.345741745785336</v>
      </c>
      <c r="Z854">
        <f>(Table5[[#This Row],[Vehicle speed in m/s]]*60)/(2*3.14*Table5[[#This Row],[Tyre radius]])</f>
        <v>599.32187619790204</v>
      </c>
      <c r="AA854">
        <f>Table5[[#This Row],[Wheel speed]]*Table5[[#This Row],[Final drive ratio ]]</f>
        <v>4794.5750095832163</v>
      </c>
      <c r="AB854" s="11">
        <f>(2*3.14*Table5[[#This Row],[Motor speed]]*Table5[[#This Row],[Motor torque]])/(60*1000)/Table5[[#This Row],[Overall efficiency of enery conversion ]]</f>
        <v>14.91627533976728</v>
      </c>
      <c r="AC854">
        <v>430</v>
      </c>
      <c r="AD854" s="20">
        <f>Table5[[#This Row],[Total elapsed time]]-B853</f>
        <v>1</v>
      </c>
      <c r="AE854" s="20">
        <f>(Table5[[#This Row],[Motor power]]*1000)*Table5[[#This Row],[Acceleration delT 1 second ]]</f>
        <v>14916.27533976728</v>
      </c>
      <c r="AF854" s="20">
        <f>Table5[[#This Row],[Etotal]]/3600</f>
        <v>4.1434098166020226</v>
      </c>
      <c r="AG854" s="21">
        <f>Table5[[#This Row],[Average energy consumption]]/96</f>
        <v>4.3160518922937735E-2</v>
      </c>
      <c r="AH854" s="20"/>
      <c r="AI854" s="20"/>
    </row>
    <row r="855" spans="2:35">
      <c r="B855" s="15">
        <v>852</v>
      </c>
      <c r="C855" s="8">
        <v>60</v>
      </c>
      <c r="D855" s="9">
        <v>-0.17</v>
      </c>
      <c r="E855">
        <v>1500</v>
      </c>
      <c r="F855">
        <v>80</v>
      </c>
      <c r="G855">
        <f t="shared" si="91"/>
        <v>1580</v>
      </c>
      <c r="H855">
        <v>9.81</v>
      </c>
      <c r="I855" s="10">
        <v>0</v>
      </c>
      <c r="J855" s="10">
        <v>0</v>
      </c>
      <c r="K855">
        <f t="shared" si="92"/>
        <v>-268.60000000000002</v>
      </c>
      <c r="L855">
        <v>1.4999999999999999E-2</v>
      </c>
      <c r="M855">
        <f t="shared" si="93"/>
        <v>365.20543359083308</v>
      </c>
      <c r="N855">
        <v>1.204</v>
      </c>
      <c r="O855">
        <v>1.52</v>
      </c>
      <c r="P855">
        <v>2.52</v>
      </c>
      <c r="Q855">
        <f t="shared" si="94"/>
        <v>16.666666666666668</v>
      </c>
      <c r="R855">
        <f t="shared" si="95"/>
        <v>640.52800000000002</v>
      </c>
      <c r="S855">
        <f t="shared" si="96"/>
        <v>737.13343359083308</v>
      </c>
      <c r="T855" s="11">
        <f t="shared" si="97"/>
        <v>12.285557226513886</v>
      </c>
      <c r="U855">
        <v>0.26834999999999998</v>
      </c>
      <c r="V855">
        <f>Table5[[#This Row],[Total force ]]*Table5[[#This Row],[Tyre radius]]</f>
        <v>197.80975690410003</v>
      </c>
      <c r="W855">
        <v>8</v>
      </c>
      <c r="X855">
        <v>0.92</v>
      </c>
      <c r="Y855">
        <f>Table5[[#This Row],[Wheel torque]]/Table5[[#This Row],[Final drive ratio ]]/Table5[[#This Row],[Overall efficiency of enery conversion ]]</f>
        <v>26.876325666317936</v>
      </c>
      <c r="Z855">
        <f>(Table5[[#This Row],[Vehicle speed in m/s]]*60)/(2*3.14*Table5[[#This Row],[Tyre radius]])</f>
        <v>593.38799623554667</v>
      </c>
      <c r="AA855">
        <f>Table5[[#This Row],[Wheel speed]]*Table5[[#This Row],[Final drive ratio ]]</f>
        <v>4747.1039698843733</v>
      </c>
      <c r="AB855" s="11">
        <f>(2*3.14*Table5[[#This Row],[Motor speed]]*Table5[[#This Row],[Motor torque]])/(60*1000)/Table5[[#This Row],[Overall efficiency of enery conversion ]]</f>
        <v>14.515072337563662</v>
      </c>
      <c r="AC855">
        <v>430</v>
      </c>
      <c r="AD855" s="20">
        <f>Table5[[#This Row],[Total elapsed time]]-B854</f>
        <v>1</v>
      </c>
      <c r="AE855" s="20">
        <f>(Table5[[#This Row],[Motor power]]*1000)*Table5[[#This Row],[Acceleration delT 1 second ]]</f>
        <v>14515.072337563663</v>
      </c>
      <c r="AF855" s="20">
        <f>Table5[[#This Row],[Etotal]]/3600</f>
        <v>4.0319645382121285</v>
      </c>
      <c r="AG855" s="21">
        <f>Table5[[#This Row],[Average energy consumption]]/96</f>
        <v>4.1999630606376341E-2</v>
      </c>
      <c r="AH855" s="20"/>
      <c r="AI855" s="20"/>
    </row>
    <row r="856" spans="2:35">
      <c r="B856" s="15">
        <v>853</v>
      </c>
      <c r="C856" s="8">
        <v>59.4</v>
      </c>
      <c r="D856" s="9">
        <v>-0.15</v>
      </c>
      <c r="E856">
        <v>1500</v>
      </c>
      <c r="F856">
        <v>80</v>
      </c>
      <c r="G856">
        <f t="shared" si="91"/>
        <v>1580</v>
      </c>
      <c r="H856">
        <v>9.81</v>
      </c>
      <c r="I856" s="10">
        <v>0</v>
      </c>
      <c r="J856" s="10">
        <v>0</v>
      </c>
      <c r="K856">
        <f t="shared" si="92"/>
        <v>-237</v>
      </c>
      <c r="L856">
        <v>1.4999999999999999E-2</v>
      </c>
      <c r="M856">
        <f t="shared" si="93"/>
        <v>365.20543359083308</v>
      </c>
      <c r="N856">
        <v>1.204</v>
      </c>
      <c r="O856">
        <v>1.52</v>
      </c>
      <c r="P856">
        <v>2.52</v>
      </c>
      <c r="Q856">
        <f t="shared" si="94"/>
        <v>16.5</v>
      </c>
      <c r="R856">
        <f t="shared" si="95"/>
        <v>627.78149280000002</v>
      </c>
      <c r="S856">
        <f t="shared" si="96"/>
        <v>755.9869263908331</v>
      </c>
      <c r="T856" s="11">
        <f t="shared" si="97"/>
        <v>12.473784285448746</v>
      </c>
      <c r="U856">
        <v>0.26834999999999998</v>
      </c>
      <c r="V856">
        <f>Table5[[#This Row],[Total force ]]*Table5[[#This Row],[Tyre radius]]</f>
        <v>202.86909169698004</v>
      </c>
      <c r="W856">
        <v>8</v>
      </c>
      <c r="X856">
        <v>0.92</v>
      </c>
      <c r="Y856">
        <f>Table5[[#This Row],[Wheel torque]]/Table5[[#This Row],[Final drive ratio ]]/Table5[[#This Row],[Overall efficiency of enery conversion ]]</f>
        <v>27.563735284915765</v>
      </c>
      <c r="Z856">
        <f>(Table5[[#This Row],[Vehicle speed in m/s]]*60)/(2*3.14*Table5[[#This Row],[Tyre radius]])</f>
        <v>587.45411627319106</v>
      </c>
      <c r="AA856">
        <f>Table5[[#This Row],[Wheel speed]]*Table5[[#This Row],[Final drive ratio ]]</f>
        <v>4699.6329301855285</v>
      </c>
      <c r="AB856" s="11">
        <f>(2*3.14*Table5[[#This Row],[Motor speed]]*Table5[[#This Row],[Motor torque]])/(60*1000)/Table5[[#This Row],[Overall efficiency of enery conversion ]]</f>
        <v>14.73745780416912</v>
      </c>
      <c r="AC856">
        <v>430</v>
      </c>
      <c r="AD856" s="20">
        <f>Table5[[#This Row],[Total elapsed time]]-B855</f>
        <v>1</v>
      </c>
      <c r="AE856" s="20">
        <f>(Table5[[#This Row],[Motor power]]*1000)*Table5[[#This Row],[Acceleration delT 1 second ]]</f>
        <v>14737.45780416912</v>
      </c>
      <c r="AF856" s="20">
        <f>Table5[[#This Row],[Etotal]]/3600</f>
        <v>4.0937382789358665</v>
      </c>
      <c r="AG856" s="21">
        <f>Table5[[#This Row],[Average energy consumption]]/96</f>
        <v>4.2643107072248609E-2</v>
      </c>
      <c r="AH856" s="20"/>
      <c r="AI856" s="20"/>
    </row>
    <row r="857" spans="2:35">
      <c r="B857" s="15">
        <v>854</v>
      </c>
      <c r="C857" s="8">
        <v>58.9</v>
      </c>
      <c r="D857" s="9">
        <v>-0.14000000000000001</v>
      </c>
      <c r="E857">
        <v>1500</v>
      </c>
      <c r="F857">
        <v>80</v>
      </c>
      <c r="G857">
        <f t="shared" si="91"/>
        <v>1580</v>
      </c>
      <c r="H857">
        <v>9.81</v>
      </c>
      <c r="I857" s="10">
        <v>0</v>
      </c>
      <c r="J857" s="10">
        <v>0</v>
      </c>
      <c r="K857">
        <f t="shared" si="92"/>
        <v>-221.20000000000002</v>
      </c>
      <c r="L857">
        <v>1.4999999999999999E-2</v>
      </c>
      <c r="M857">
        <f t="shared" si="93"/>
        <v>365.20543359083308</v>
      </c>
      <c r="N857">
        <v>1.204</v>
      </c>
      <c r="O857">
        <v>1.52</v>
      </c>
      <c r="P857">
        <v>2.52</v>
      </c>
      <c r="Q857">
        <f t="shared" si="94"/>
        <v>16.361111111111111</v>
      </c>
      <c r="R857">
        <f t="shared" si="95"/>
        <v>617.25726191111107</v>
      </c>
      <c r="S857">
        <f t="shared" si="96"/>
        <v>761.26269550194411</v>
      </c>
      <c r="T857" s="11">
        <f t="shared" si="97"/>
        <v>12.455103545851252</v>
      </c>
      <c r="U857">
        <v>0.26834999999999998</v>
      </c>
      <c r="V857">
        <f>Table5[[#This Row],[Total force ]]*Table5[[#This Row],[Tyre radius]]</f>
        <v>204.28484433794668</v>
      </c>
      <c r="W857">
        <v>8</v>
      </c>
      <c r="X857">
        <v>0.92</v>
      </c>
      <c r="Y857">
        <f>Table5[[#This Row],[Wheel torque]]/Table5[[#This Row],[Final drive ratio ]]/Table5[[#This Row],[Overall efficiency of enery conversion ]]</f>
        <v>27.756092980699275</v>
      </c>
      <c r="Z857">
        <f>(Table5[[#This Row],[Vehicle speed in m/s]]*60)/(2*3.14*Table5[[#This Row],[Tyre radius]])</f>
        <v>582.50921630456151</v>
      </c>
      <c r="AA857">
        <f>Table5[[#This Row],[Wheel speed]]*Table5[[#This Row],[Final drive ratio ]]</f>
        <v>4660.073730436492</v>
      </c>
      <c r="AB857" s="11">
        <f>(2*3.14*Table5[[#This Row],[Motor speed]]*Table5[[#This Row],[Motor torque]])/(60*1000)/Table5[[#This Row],[Overall efficiency of enery conversion ]]</f>
        <v>14.715386987064331</v>
      </c>
      <c r="AC857">
        <v>430</v>
      </c>
      <c r="AD857" s="20">
        <f>Table5[[#This Row],[Total elapsed time]]-B856</f>
        <v>1</v>
      </c>
      <c r="AE857" s="20">
        <f>(Table5[[#This Row],[Motor power]]*1000)*Table5[[#This Row],[Acceleration delT 1 second ]]</f>
        <v>14715.386987064332</v>
      </c>
      <c r="AF857" s="20">
        <f>Table5[[#This Row],[Etotal]]/3600</f>
        <v>4.0876074964067586</v>
      </c>
      <c r="AG857" s="21">
        <f>Table5[[#This Row],[Average energy consumption]]/96</f>
        <v>4.2579244754237071E-2</v>
      </c>
      <c r="AH857" s="20"/>
      <c r="AI857" s="20"/>
    </row>
    <row r="858" spans="2:35">
      <c r="B858" s="15">
        <v>855</v>
      </c>
      <c r="C858" s="8">
        <v>58.4</v>
      </c>
      <c r="D858" s="9">
        <v>-0.14000000000000001</v>
      </c>
      <c r="E858">
        <v>1500</v>
      </c>
      <c r="F858">
        <v>80</v>
      </c>
      <c r="G858">
        <f t="shared" si="91"/>
        <v>1580</v>
      </c>
      <c r="H858">
        <v>9.81</v>
      </c>
      <c r="I858" s="10">
        <v>0</v>
      </c>
      <c r="J858" s="10">
        <v>0</v>
      </c>
      <c r="K858">
        <f t="shared" si="92"/>
        <v>-221.20000000000002</v>
      </c>
      <c r="L858">
        <v>1.4999999999999999E-2</v>
      </c>
      <c r="M858">
        <f t="shared" si="93"/>
        <v>365.20543359083308</v>
      </c>
      <c r="N858">
        <v>1.204</v>
      </c>
      <c r="O858">
        <v>1.52</v>
      </c>
      <c r="P858">
        <v>2.52</v>
      </c>
      <c r="Q858">
        <f t="shared" si="94"/>
        <v>16.222222222222221</v>
      </c>
      <c r="R858">
        <f t="shared" si="95"/>
        <v>606.82199324444434</v>
      </c>
      <c r="S858">
        <f t="shared" si="96"/>
        <v>750.82742683527738</v>
      </c>
      <c r="T858" s="11">
        <f t="shared" si="97"/>
        <v>12.180089368661164</v>
      </c>
      <c r="U858">
        <v>0.26834999999999998</v>
      </c>
      <c r="V858">
        <f>Table5[[#This Row],[Total force ]]*Table5[[#This Row],[Tyre radius]]</f>
        <v>201.48453999124666</v>
      </c>
      <c r="W858">
        <v>8</v>
      </c>
      <c r="X858">
        <v>0.92</v>
      </c>
      <c r="Y858">
        <f>Table5[[#This Row],[Wheel torque]]/Table5[[#This Row],[Final drive ratio ]]/Table5[[#This Row],[Overall efficiency of enery conversion ]]</f>
        <v>27.375616846636774</v>
      </c>
      <c r="Z858">
        <f>(Table5[[#This Row],[Vehicle speed in m/s]]*60)/(2*3.14*Table5[[#This Row],[Tyre radius]])</f>
        <v>577.56431633593195</v>
      </c>
      <c r="AA858">
        <f>Table5[[#This Row],[Wheel speed]]*Table5[[#This Row],[Final drive ratio ]]</f>
        <v>4620.5145306874556</v>
      </c>
      <c r="AB858" s="11">
        <f>(2*3.14*Table5[[#This Row],[Motor speed]]*Table5[[#This Row],[Motor torque]])/(60*1000)/Table5[[#This Row],[Overall efficiency of enery conversion ]]</f>
        <v>14.390464755034458</v>
      </c>
      <c r="AC858">
        <v>430</v>
      </c>
      <c r="AD858" s="20">
        <f>Table5[[#This Row],[Total elapsed time]]-B857</f>
        <v>1</v>
      </c>
      <c r="AE858" s="20">
        <f>(Table5[[#This Row],[Motor power]]*1000)*Table5[[#This Row],[Acceleration delT 1 second ]]</f>
        <v>14390.464755034458</v>
      </c>
      <c r="AF858" s="20">
        <f>Table5[[#This Row],[Etotal]]/3600</f>
        <v>3.9973513208429048</v>
      </c>
      <c r="AG858" s="21">
        <f>Table5[[#This Row],[Average energy consumption]]/96</f>
        <v>4.1639076258780258E-2</v>
      </c>
      <c r="AH858" s="20"/>
      <c r="AI858" s="20"/>
    </row>
    <row r="859" spans="2:35">
      <c r="B859" s="15">
        <v>856</v>
      </c>
      <c r="C859" s="8">
        <v>57.9</v>
      </c>
      <c r="D859" s="9">
        <v>-0.12</v>
      </c>
      <c r="E859">
        <v>1500</v>
      </c>
      <c r="F859">
        <v>80</v>
      </c>
      <c r="G859">
        <f t="shared" si="91"/>
        <v>1580</v>
      </c>
      <c r="H859">
        <v>9.81</v>
      </c>
      <c r="I859" s="10">
        <v>0</v>
      </c>
      <c r="J859" s="10">
        <v>0</v>
      </c>
      <c r="K859">
        <f t="shared" si="92"/>
        <v>-189.6</v>
      </c>
      <c r="L859">
        <v>1.4999999999999999E-2</v>
      </c>
      <c r="M859">
        <f t="shared" si="93"/>
        <v>365.20543359083308</v>
      </c>
      <c r="N859">
        <v>1.204</v>
      </c>
      <c r="O859">
        <v>1.52</v>
      </c>
      <c r="P859">
        <v>2.52</v>
      </c>
      <c r="Q859">
        <f t="shared" si="94"/>
        <v>16.083333333333332</v>
      </c>
      <c r="R859">
        <f t="shared" si="95"/>
        <v>596.47568679999983</v>
      </c>
      <c r="S859">
        <f t="shared" si="96"/>
        <v>772.08112039083289</v>
      </c>
      <c r="T859" s="11">
        <f t="shared" si="97"/>
        <v>12.417638019619227</v>
      </c>
      <c r="U859">
        <v>0.26834999999999998</v>
      </c>
      <c r="V859">
        <f>Table5[[#This Row],[Total force ]]*Table5[[#This Row],[Tyre radius]]</f>
        <v>207.18796865688</v>
      </c>
      <c r="W859">
        <v>8</v>
      </c>
      <c r="X859">
        <v>0.92</v>
      </c>
      <c r="Y859">
        <f>Table5[[#This Row],[Wheel torque]]/Table5[[#This Row],[Final drive ratio ]]/Table5[[#This Row],[Overall efficiency of enery conversion ]]</f>
        <v>28.150539219684781</v>
      </c>
      <c r="Z859">
        <f>(Table5[[#This Row],[Vehicle speed in m/s]]*60)/(2*3.14*Table5[[#This Row],[Tyre radius]])</f>
        <v>572.61941636730239</v>
      </c>
      <c r="AA859">
        <f>Table5[[#This Row],[Wheel speed]]*Table5[[#This Row],[Final drive ratio ]]</f>
        <v>4580.9553309384191</v>
      </c>
      <c r="AB859" s="11">
        <f>(2*3.14*Table5[[#This Row],[Motor speed]]*Table5[[#This Row],[Motor torque]])/(60*1000)/Table5[[#This Row],[Overall efficiency of enery conversion ]]</f>
        <v>14.67112242393576</v>
      </c>
      <c r="AC859">
        <v>430</v>
      </c>
      <c r="AD859" s="20">
        <f>Table5[[#This Row],[Total elapsed time]]-B858</f>
        <v>1</v>
      </c>
      <c r="AE859" s="20">
        <f>(Table5[[#This Row],[Motor power]]*1000)*Table5[[#This Row],[Acceleration delT 1 second ]]</f>
        <v>14671.12242393576</v>
      </c>
      <c r="AF859" s="20">
        <f>Table5[[#This Row],[Etotal]]/3600</f>
        <v>4.0753117844266002</v>
      </c>
      <c r="AG859" s="21">
        <f>Table5[[#This Row],[Average energy consumption]]/96</f>
        <v>4.2451164421110417E-2</v>
      </c>
      <c r="AH859" s="20"/>
      <c r="AI859" s="20"/>
    </row>
    <row r="860" spans="2:35">
      <c r="B860" s="15">
        <v>857</v>
      </c>
      <c r="C860" s="8">
        <v>57.5</v>
      </c>
      <c r="D860" s="9">
        <v>-0.12</v>
      </c>
      <c r="E860">
        <v>1500</v>
      </c>
      <c r="F860">
        <v>80</v>
      </c>
      <c r="G860">
        <f t="shared" si="91"/>
        <v>1580</v>
      </c>
      <c r="H860">
        <v>9.81</v>
      </c>
      <c r="I860" s="10">
        <v>0</v>
      </c>
      <c r="J860" s="10">
        <v>0</v>
      </c>
      <c r="K860">
        <f t="shared" si="92"/>
        <v>-189.6</v>
      </c>
      <c r="L860">
        <v>1.4999999999999999E-2</v>
      </c>
      <c r="M860">
        <f t="shared" si="93"/>
        <v>365.20543359083308</v>
      </c>
      <c r="N860">
        <v>1.204</v>
      </c>
      <c r="O860">
        <v>1.52</v>
      </c>
      <c r="P860">
        <v>2.52</v>
      </c>
      <c r="Q860">
        <f t="shared" si="94"/>
        <v>15.972222222222223</v>
      </c>
      <c r="R860">
        <f t="shared" si="95"/>
        <v>588.26269444444449</v>
      </c>
      <c r="S860">
        <f t="shared" si="96"/>
        <v>763.86812803527755</v>
      </c>
      <c r="T860" s="11">
        <f t="shared" si="97"/>
        <v>12.20067148945235</v>
      </c>
      <c r="U860">
        <v>0.26834999999999998</v>
      </c>
      <c r="V860">
        <f>Table5[[#This Row],[Total force ]]*Table5[[#This Row],[Tyre radius]]</f>
        <v>204.98401215826672</v>
      </c>
      <c r="W860">
        <v>8</v>
      </c>
      <c r="X860">
        <v>0.92</v>
      </c>
      <c r="Y860">
        <f>Table5[[#This Row],[Wheel torque]]/Table5[[#This Row],[Final drive ratio ]]/Table5[[#This Row],[Overall efficiency of enery conversion ]]</f>
        <v>27.851088608460152</v>
      </c>
      <c r="Z860">
        <f>(Table5[[#This Row],[Vehicle speed in m/s]]*60)/(2*3.14*Table5[[#This Row],[Tyre radius]])</f>
        <v>568.66349639239877</v>
      </c>
      <c r="AA860">
        <f>Table5[[#This Row],[Wheel speed]]*Table5[[#This Row],[Final drive ratio ]]</f>
        <v>4549.3079711391902</v>
      </c>
      <c r="AB860" s="11">
        <f>(2*3.14*Table5[[#This Row],[Motor speed]]*Table5[[#This Row],[Motor torque]])/(60*1000)/Table5[[#This Row],[Overall efficiency of enery conversion ]]</f>
        <v>14.414782005496631</v>
      </c>
      <c r="AC860">
        <v>430</v>
      </c>
      <c r="AD860" s="20">
        <f>Table5[[#This Row],[Total elapsed time]]-B859</f>
        <v>1</v>
      </c>
      <c r="AE860" s="20">
        <f>(Table5[[#This Row],[Motor power]]*1000)*Table5[[#This Row],[Acceleration delT 1 second ]]</f>
        <v>14414.782005496631</v>
      </c>
      <c r="AF860" s="20">
        <f>Table5[[#This Row],[Etotal]]/3600</f>
        <v>4.0041061126379534</v>
      </c>
      <c r="AG860" s="21">
        <f>Table5[[#This Row],[Average energy consumption]]/96</f>
        <v>4.1709438673312012E-2</v>
      </c>
      <c r="AH860" s="20"/>
      <c r="AI860" s="20"/>
    </row>
    <row r="861" spans="2:35">
      <c r="B861" s="15">
        <v>858</v>
      </c>
      <c r="C861" s="8">
        <v>57</v>
      </c>
      <c r="D861" s="9">
        <v>-0.11</v>
      </c>
      <c r="E861">
        <v>1500</v>
      </c>
      <c r="F861">
        <v>80</v>
      </c>
      <c r="G861">
        <f t="shared" si="91"/>
        <v>1580</v>
      </c>
      <c r="H861">
        <v>9.81</v>
      </c>
      <c r="I861" s="10">
        <v>0</v>
      </c>
      <c r="J861" s="10">
        <v>0</v>
      </c>
      <c r="K861">
        <f t="shared" si="92"/>
        <v>-173.8</v>
      </c>
      <c r="L861">
        <v>1.4999999999999999E-2</v>
      </c>
      <c r="M861">
        <f t="shared" si="93"/>
        <v>365.20543359083308</v>
      </c>
      <c r="N861">
        <v>1.204</v>
      </c>
      <c r="O861">
        <v>1.52</v>
      </c>
      <c r="P861">
        <v>2.52</v>
      </c>
      <c r="Q861">
        <f t="shared" si="94"/>
        <v>15.833333333333334</v>
      </c>
      <c r="R861">
        <f t="shared" si="95"/>
        <v>578.07651999999996</v>
      </c>
      <c r="S861">
        <f t="shared" si="96"/>
        <v>769.48195359083297</v>
      </c>
      <c r="T861" s="11">
        <f t="shared" si="97"/>
        <v>12.18346426518819</v>
      </c>
      <c r="U861">
        <v>0.26834999999999998</v>
      </c>
      <c r="V861">
        <f>Table5[[#This Row],[Total force ]]*Table5[[#This Row],[Tyre radius]]</f>
        <v>206.49048224610002</v>
      </c>
      <c r="W861">
        <v>8</v>
      </c>
      <c r="X861">
        <v>0.92</v>
      </c>
      <c r="Y861">
        <f>Table5[[#This Row],[Wheel torque]]/Table5[[#This Row],[Final drive ratio ]]/Table5[[#This Row],[Overall efficiency of enery conversion ]]</f>
        <v>28.055772044307066</v>
      </c>
      <c r="Z861">
        <f>(Table5[[#This Row],[Vehicle speed in m/s]]*60)/(2*3.14*Table5[[#This Row],[Tyre radius]])</f>
        <v>563.71859642376921</v>
      </c>
      <c r="AA861">
        <f>Table5[[#This Row],[Wheel speed]]*Table5[[#This Row],[Final drive ratio ]]</f>
        <v>4509.7487713901537</v>
      </c>
      <c r="AB861" s="11">
        <f>(2*3.14*Table5[[#This Row],[Motor speed]]*Table5[[#This Row],[Motor torque]])/(60*1000)/Table5[[#This Row],[Overall efficiency of enery conversion ]]</f>
        <v>14.394452109154289</v>
      </c>
      <c r="AC861">
        <v>430</v>
      </c>
      <c r="AD861" s="20">
        <f>Table5[[#This Row],[Total elapsed time]]-B860</f>
        <v>1</v>
      </c>
      <c r="AE861" s="20">
        <f>(Table5[[#This Row],[Motor power]]*1000)*Table5[[#This Row],[Acceleration delT 1 second ]]</f>
        <v>14394.452109154288</v>
      </c>
      <c r="AF861" s="20">
        <f>Table5[[#This Row],[Etotal]]/3600</f>
        <v>3.9984589192095243</v>
      </c>
      <c r="AG861" s="21">
        <f>Table5[[#This Row],[Average energy consumption]]/96</f>
        <v>4.1650613741765881E-2</v>
      </c>
      <c r="AH861" s="20"/>
      <c r="AI861" s="20"/>
    </row>
    <row r="862" spans="2:35">
      <c r="B862" s="15">
        <v>859</v>
      </c>
      <c r="C862" s="8">
        <v>56.7</v>
      </c>
      <c r="D862" s="9">
        <v>-0.1</v>
      </c>
      <c r="E862">
        <v>1500</v>
      </c>
      <c r="F862">
        <v>80</v>
      </c>
      <c r="G862">
        <f t="shared" si="91"/>
        <v>1580</v>
      </c>
      <c r="H862">
        <v>9.81</v>
      </c>
      <c r="I862" s="10">
        <v>0</v>
      </c>
      <c r="J862" s="10">
        <v>0</v>
      </c>
      <c r="K862">
        <f t="shared" si="92"/>
        <v>-158</v>
      </c>
      <c r="L862">
        <v>1.4999999999999999E-2</v>
      </c>
      <c r="M862">
        <f t="shared" si="93"/>
        <v>365.20543359083308</v>
      </c>
      <c r="N862">
        <v>1.204</v>
      </c>
      <c r="O862">
        <v>1.52</v>
      </c>
      <c r="P862">
        <v>2.52</v>
      </c>
      <c r="Q862">
        <f t="shared" si="94"/>
        <v>15.750000000000002</v>
      </c>
      <c r="R862">
        <f t="shared" si="95"/>
        <v>572.00751720000005</v>
      </c>
      <c r="S862">
        <f t="shared" si="96"/>
        <v>779.21295079083313</v>
      </c>
      <c r="T862" s="11">
        <f t="shared" si="97"/>
        <v>12.272603974955624</v>
      </c>
      <c r="U862">
        <v>0.26834999999999998</v>
      </c>
      <c r="V862">
        <f>Table5[[#This Row],[Total force ]]*Table5[[#This Row],[Tyre radius]]</f>
        <v>209.10179534472005</v>
      </c>
      <c r="W862">
        <v>8</v>
      </c>
      <c r="X862">
        <v>0.92</v>
      </c>
      <c r="Y862">
        <f>Table5[[#This Row],[Wheel torque]]/Table5[[#This Row],[Final drive ratio ]]/Table5[[#This Row],[Overall efficiency of enery conversion ]]</f>
        <v>28.410570019663048</v>
      </c>
      <c r="Z862">
        <f>(Table5[[#This Row],[Vehicle speed in m/s]]*60)/(2*3.14*Table5[[#This Row],[Tyre radius]])</f>
        <v>560.75165644259152</v>
      </c>
      <c r="AA862">
        <f>Table5[[#This Row],[Wheel speed]]*Table5[[#This Row],[Final drive ratio ]]</f>
        <v>4486.0132515407322</v>
      </c>
      <c r="AB862" s="11">
        <f>(2*3.14*Table5[[#This Row],[Motor speed]]*Table5[[#This Row],[Motor torque]])/(60*1000)/Table5[[#This Row],[Overall efficiency of enery conversion ]]</f>
        <v>14.499768401412593</v>
      </c>
      <c r="AC862">
        <v>430</v>
      </c>
      <c r="AD862" s="20">
        <f>Table5[[#This Row],[Total elapsed time]]-B861</f>
        <v>1</v>
      </c>
      <c r="AE862" s="20">
        <f>(Table5[[#This Row],[Motor power]]*1000)*Table5[[#This Row],[Acceleration delT 1 second ]]</f>
        <v>14499.768401412593</v>
      </c>
      <c r="AF862" s="20">
        <f>Table5[[#This Row],[Etotal]]/3600</f>
        <v>4.0277134448368317</v>
      </c>
      <c r="AG862" s="21">
        <f>Table5[[#This Row],[Average energy consumption]]/96</f>
        <v>4.1955348383716999E-2</v>
      </c>
      <c r="AH862" s="20"/>
      <c r="AI862" s="20"/>
    </row>
    <row r="863" spans="2:35">
      <c r="B863" s="15">
        <v>860</v>
      </c>
      <c r="C863" s="8">
        <v>56.3</v>
      </c>
      <c r="D863" s="9">
        <v>-0.1</v>
      </c>
      <c r="E863">
        <v>1500</v>
      </c>
      <c r="F863">
        <v>80</v>
      </c>
      <c r="G863">
        <f t="shared" si="91"/>
        <v>1580</v>
      </c>
      <c r="H863">
        <v>9.81</v>
      </c>
      <c r="I863" s="10">
        <v>0</v>
      </c>
      <c r="J863" s="10">
        <v>0</v>
      </c>
      <c r="K863">
        <f t="shared" si="92"/>
        <v>-158</v>
      </c>
      <c r="L863">
        <v>1.4999999999999999E-2</v>
      </c>
      <c r="M863">
        <f t="shared" si="93"/>
        <v>365.20543359083308</v>
      </c>
      <c r="N863">
        <v>1.204</v>
      </c>
      <c r="O863">
        <v>1.52</v>
      </c>
      <c r="P863">
        <v>2.52</v>
      </c>
      <c r="Q863">
        <f t="shared" si="94"/>
        <v>15.638888888888889</v>
      </c>
      <c r="R863">
        <f t="shared" si="95"/>
        <v>563.96533231111118</v>
      </c>
      <c r="S863">
        <f t="shared" si="96"/>
        <v>771.17076590194426</v>
      </c>
      <c r="T863" s="11">
        <f t="shared" si="97"/>
        <v>12.060253922299852</v>
      </c>
      <c r="U863">
        <v>0.26834999999999998</v>
      </c>
      <c r="V863">
        <f>Table5[[#This Row],[Total force ]]*Table5[[#This Row],[Tyre radius]]</f>
        <v>206.94367502978673</v>
      </c>
      <c r="W863">
        <v>8</v>
      </c>
      <c r="X863">
        <v>0.92</v>
      </c>
      <c r="Y863">
        <f>Table5[[#This Row],[Wheel torque]]/Table5[[#This Row],[Final drive ratio ]]/Table5[[#This Row],[Overall efficiency of enery conversion ]]</f>
        <v>28.117347150786241</v>
      </c>
      <c r="Z863">
        <f>(Table5[[#This Row],[Vehicle speed in m/s]]*60)/(2*3.14*Table5[[#This Row],[Tyre radius]])</f>
        <v>556.7957364676879</v>
      </c>
      <c r="AA863">
        <f>Table5[[#This Row],[Wheel speed]]*Table5[[#This Row],[Final drive ratio ]]</f>
        <v>4454.3658917415032</v>
      </c>
      <c r="AB863" s="11">
        <f>(2*3.14*Table5[[#This Row],[Motor speed]]*Table5[[#This Row],[Motor torque]])/(60*1000)/Table5[[#This Row],[Overall efficiency of enery conversion ]]</f>
        <v>14.248882233341032</v>
      </c>
      <c r="AC863">
        <v>430</v>
      </c>
      <c r="AD863" s="20">
        <f>Table5[[#This Row],[Total elapsed time]]-B862</f>
        <v>1</v>
      </c>
      <c r="AE863" s="20">
        <f>(Table5[[#This Row],[Motor power]]*1000)*Table5[[#This Row],[Acceleration delT 1 second ]]</f>
        <v>14248.882233341032</v>
      </c>
      <c r="AF863" s="20">
        <f>Table5[[#This Row],[Etotal]]/3600</f>
        <v>3.958022842594731</v>
      </c>
      <c r="AG863" s="21">
        <f>Table5[[#This Row],[Average energy consumption]]/96</f>
        <v>4.1229404610361779E-2</v>
      </c>
      <c r="AH863" s="20"/>
      <c r="AI863" s="20"/>
    </row>
    <row r="864" spans="2:35">
      <c r="B864" s="15">
        <v>861</v>
      </c>
      <c r="C864" s="8">
        <v>56</v>
      </c>
      <c r="D864" s="9">
        <v>-7.0000000000000007E-2</v>
      </c>
      <c r="E864">
        <v>1500</v>
      </c>
      <c r="F864">
        <v>80</v>
      </c>
      <c r="G864">
        <f t="shared" si="91"/>
        <v>1580</v>
      </c>
      <c r="H864">
        <v>9.81</v>
      </c>
      <c r="I864" s="10">
        <v>0</v>
      </c>
      <c r="J864" s="10">
        <v>0</v>
      </c>
      <c r="K864">
        <f t="shared" si="92"/>
        <v>-110.60000000000001</v>
      </c>
      <c r="L864">
        <v>1.4999999999999999E-2</v>
      </c>
      <c r="M864">
        <f t="shared" si="93"/>
        <v>365.20543359083308</v>
      </c>
      <c r="N864">
        <v>1.204</v>
      </c>
      <c r="O864">
        <v>1.52</v>
      </c>
      <c r="P864">
        <v>2.52</v>
      </c>
      <c r="Q864">
        <f t="shared" si="94"/>
        <v>15.555555555555557</v>
      </c>
      <c r="R864">
        <f t="shared" si="95"/>
        <v>557.9710577777779</v>
      </c>
      <c r="S864">
        <f t="shared" si="96"/>
        <v>812.57649136861096</v>
      </c>
      <c r="T864" s="11">
        <f t="shared" si="97"/>
        <v>12.640078754622838</v>
      </c>
      <c r="U864">
        <v>0.26834999999999998</v>
      </c>
      <c r="V864">
        <f>Table5[[#This Row],[Total force ]]*Table5[[#This Row],[Tyre radius]]</f>
        <v>218.05490145876672</v>
      </c>
      <c r="W864">
        <v>8</v>
      </c>
      <c r="X864">
        <v>0.92</v>
      </c>
      <c r="Y864">
        <f>Table5[[#This Row],[Wheel torque]]/Table5[[#This Row],[Final drive ratio ]]/Table5[[#This Row],[Overall efficiency of enery conversion ]]</f>
        <v>29.627024654723737</v>
      </c>
      <c r="Z864">
        <f>(Table5[[#This Row],[Vehicle speed in m/s]]*60)/(2*3.14*Table5[[#This Row],[Tyre radius]])</f>
        <v>553.82879648651021</v>
      </c>
      <c r="AA864">
        <f>Table5[[#This Row],[Wheel speed]]*Table5[[#This Row],[Final drive ratio ]]</f>
        <v>4430.6303718920817</v>
      </c>
      <c r="AB864" s="11">
        <f>(2*3.14*Table5[[#This Row],[Motor speed]]*Table5[[#This Row],[Motor torque]])/(60*1000)/Table5[[#This Row],[Overall efficiency of enery conversion ]]</f>
        <v>14.933930475688607</v>
      </c>
      <c r="AC864">
        <v>430</v>
      </c>
      <c r="AD864" s="20">
        <f>Table5[[#This Row],[Total elapsed time]]-B863</f>
        <v>1</v>
      </c>
      <c r="AE864" s="20">
        <f>(Table5[[#This Row],[Motor power]]*1000)*Table5[[#This Row],[Acceleration delT 1 second ]]</f>
        <v>14933.930475688607</v>
      </c>
      <c r="AF864" s="20">
        <f>Table5[[#This Row],[Etotal]]/3600</f>
        <v>4.1483140210246132</v>
      </c>
      <c r="AG864" s="21">
        <f>Table5[[#This Row],[Average energy consumption]]/96</f>
        <v>4.3211604385673057E-2</v>
      </c>
      <c r="AH864" s="20"/>
      <c r="AI864" s="20"/>
    </row>
    <row r="865" spans="2:35">
      <c r="B865" s="15">
        <v>862</v>
      </c>
      <c r="C865" s="8">
        <v>55.8</v>
      </c>
      <c r="D865" s="9">
        <v>-0.06</v>
      </c>
      <c r="E865">
        <v>1500</v>
      </c>
      <c r="F865">
        <v>80</v>
      </c>
      <c r="G865">
        <f t="shared" si="91"/>
        <v>1580</v>
      </c>
      <c r="H865">
        <v>9.81</v>
      </c>
      <c r="I865" s="10">
        <v>0</v>
      </c>
      <c r="J865" s="10">
        <v>0</v>
      </c>
      <c r="K865">
        <f t="shared" si="92"/>
        <v>-94.8</v>
      </c>
      <c r="L865">
        <v>1.4999999999999999E-2</v>
      </c>
      <c r="M865">
        <f t="shared" si="93"/>
        <v>365.20543359083308</v>
      </c>
      <c r="N865">
        <v>1.204</v>
      </c>
      <c r="O865">
        <v>1.52</v>
      </c>
      <c r="P865">
        <v>2.52</v>
      </c>
      <c r="Q865">
        <f t="shared" si="94"/>
        <v>15.5</v>
      </c>
      <c r="R865">
        <f t="shared" si="95"/>
        <v>553.99266720000003</v>
      </c>
      <c r="S865">
        <f t="shared" si="96"/>
        <v>824.39810079083315</v>
      </c>
      <c r="T865" s="11">
        <f t="shared" si="97"/>
        <v>12.778170562257914</v>
      </c>
      <c r="U865">
        <v>0.26834999999999998</v>
      </c>
      <c r="V865">
        <f>Table5[[#This Row],[Total force ]]*Table5[[#This Row],[Tyre radius]]</f>
        <v>221.22723034722006</v>
      </c>
      <c r="W865">
        <v>8</v>
      </c>
      <c r="X865">
        <v>0.92</v>
      </c>
      <c r="Y865">
        <f>Table5[[#This Row],[Wheel torque]]/Table5[[#This Row],[Final drive ratio ]]/Table5[[#This Row],[Overall efficiency of enery conversion ]]</f>
        <v>30.058047601524464</v>
      </c>
      <c r="Z865">
        <f>(Table5[[#This Row],[Vehicle speed in m/s]]*60)/(2*3.14*Table5[[#This Row],[Tyre radius]])</f>
        <v>551.85083649905823</v>
      </c>
      <c r="AA865">
        <f>Table5[[#This Row],[Wheel speed]]*Table5[[#This Row],[Final drive ratio ]]</f>
        <v>4414.8066919924659</v>
      </c>
      <c r="AB865" s="11">
        <f>(2*3.14*Table5[[#This Row],[Motor speed]]*Table5[[#This Row],[Motor torque]])/(60*1000)/Table5[[#This Row],[Overall efficiency of enery conversion ]]</f>
        <v>15.0970824223274</v>
      </c>
      <c r="AC865">
        <v>430</v>
      </c>
      <c r="AD865" s="20">
        <f>Table5[[#This Row],[Total elapsed time]]-B864</f>
        <v>1</v>
      </c>
      <c r="AE865" s="20">
        <f>(Table5[[#This Row],[Motor power]]*1000)*Table5[[#This Row],[Acceleration delT 1 second ]]</f>
        <v>15097.082422327399</v>
      </c>
      <c r="AF865" s="20">
        <f>Table5[[#This Row],[Etotal]]/3600</f>
        <v>4.1936340062020552</v>
      </c>
      <c r="AG865" s="21">
        <f>Table5[[#This Row],[Average energy consumption]]/96</f>
        <v>4.3683687564604744E-2</v>
      </c>
      <c r="AH865" s="20"/>
      <c r="AI865" s="20"/>
    </row>
    <row r="866" spans="2:35">
      <c r="B866" s="15">
        <v>863</v>
      </c>
      <c r="C866" s="8">
        <v>55.6</v>
      </c>
      <c r="D866" s="9">
        <v>-7.0000000000000007E-2</v>
      </c>
      <c r="E866">
        <v>1500</v>
      </c>
      <c r="F866">
        <v>80</v>
      </c>
      <c r="G866">
        <f t="shared" si="91"/>
        <v>1580</v>
      </c>
      <c r="H866">
        <v>9.81</v>
      </c>
      <c r="I866" s="10">
        <v>0</v>
      </c>
      <c r="J866" s="10">
        <v>0</v>
      </c>
      <c r="K866">
        <f t="shared" si="92"/>
        <v>-110.60000000000001</v>
      </c>
      <c r="L866">
        <v>1.4999999999999999E-2</v>
      </c>
      <c r="M866">
        <f t="shared" si="93"/>
        <v>365.20543359083308</v>
      </c>
      <c r="N866">
        <v>1.204</v>
      </c>
      <c r="O866">
        <v>1.52</v>
      </c>
      <c r="P866">
        <v>2.52</v>
      </c>
      <c r="Q866">
        <f t="shared" si="94"/>
        <v>15.444444444444445</v>
      </c>
      <c r="R866">
        <f t="shared" si="95"/>
        <v>550.02851057777775</v>
      </c>
      <c r="S866">
        <f t="shared" si="96"/>
        <v>804.63394416861081</v>
      </c>
      <c r="T866" s="11">
        <f t="shared" si="97"/>
        <v>12.427124248826324</v>
      </c>
      <c r="U866">
        <v>0.26834999999999998</v>
      </c>
      <c r="V866">
        <f>Table5[[#This Row],[Total force ]]*Table5[[#This Row],[Tyre radius]]</f>
        <v>215.9235189176467</v>
      </c>
      <c r="W866">
        <v>8</v>
      </c>
      <c r="X866">
        <v>0.92</v>
      </c>
      <c r="Y866">
        <f>Table5[[#This Row],[Wheel torque]]/Table5[[#This Row],[Final drive ratio ]]/Table5[[#This Row],[Overall efficiency of enery conversion ]]</f>
        <v>29.337434635549823</v>
      </c>
      <c r="Z866">
        <f>(Table5[[#This Row],[Vehicle speed in m/s]]*60)/(2*3.14*Table5[[#This Row],[Tyre radius]])</f>
        <v>549.87287651160648</v>
      </c>
      <c r="AA866">
        <f>Table5[[#This Row],[Wheel speed]]*Table5[[#This Row],[Final drive ratio ]]</f>
        <v>4398.9830120928518</v>
      </c>
      <c r="AB866" s="11">
        <f>(2*3.14*Table5[[#This Row],[Motor speed]]*Table5[[#This Row],[Motor torque]])/(60*1000)/Table5[[#This Row],[Overall efficiency of enery conversion ]]</f>
        <v>14.682330161656809</v>
      </c>
      <c r="AC866">
        <v>430</v>
      </c>
      <c r="AD866" s="20">
        <f>Table5[[#This Row],[Total elapsed time]]-B865</f>
        <v>1</v>
      </c>
      <c r="AE866" s="20">
        <f>(Table5[[#This Row],[Motor power]]*1000)*Table5[[#This Row],[Acceleration delT 1 second ]]</f>
        <v>14682.33016165681</v>
      </c>
      <c r="AF866" s="20">
        <f>Table5[[#This Row],[Etotal]]/3600</f>
        <v>4.0784250449046695</v>
      </c>
      <c r="AG866" s="21">
        <f>Table5[[#This Row],[Average energy consumption]]/96</f>
        <v>4.2483594217756972E-2</v>
      </c>
      <c r="AH866" s="20"/>
      <c r="AI866" s="20"/>
    </row>
    <row r="867" spans="2:35">
      <c r="B867" s="15">
        <v>864</v>
      </c>
      <c r="C867" s="8">
        <v>55.3</v>
      </c>
      <c r="D867" s="9">
        <v>-0.08</v>
      </c>
      <c r="E867">
        <v>1500</v>
      </c>
      <c r="F867">
        <v>80</v>
      </c>
      <c r="G867">
        <f t="shared" si="91"/>
        <v>1580</v>
      </c>
      <c r="H867">
        <v>9.81</v>
      </c>
      <c r="I867" s="10">
        <v>0</v>
      </c>
      <c r="J867" s="10">
        <v>0</v>
      </c>
      <c r="K867">
        <f t="shared" si="92"/>
        <v>-126.4</v>
      </c>
      <c r="L867">
        <v>1.4999999999999999E-2</v>
      </c>
      <c r="M867">
        <f t="shared" si="93"/>
        <v>365.20543359083308</v>
      </c>
      <c r="N867">
        <v>1.204</v>
      </c>
      <c r="O867">
        <v>1.52</v>
      </c>
      <c r="P867">
        <v>2.52</v>
      </c>
      <c r="Q867">
        <f t="shared" si="94"/>
        <v>15.361111111111111</v>
      </c>
      <c r="R867">
        <f t="shared" si="95"/>
        <v>544.10896431111109</v>
      </c>
      <c r="S867">
        <f t="shared" si="96"/>
        <v>782.9143979019442</v>
      </c>
      <c r="T867" s="11">
        <f t="shared" si="97"/>
        <v>12.026435056660421</v>
      </c>
      <c r="U867">
        <v>0.26834999999999998</v>
      </c>
      <c r="V867">
        <f>Table5[[#This Row],[Total force ]]*Table5[[#This Row],[Tyre radius]]</f>
        <v>210.0950786769867</v>
      </c>
      <c r="W867">
        <v>8</v>
      </c>
      <c r="X867">
        <v>0.92</v>
      </c>
      <c r="Y867">
        <f>Table5[[#This Row],[Wheel torque]]/Table5[[#This Row],[Final drive ratio ]]/Table5[[#This Row],[Overall efficiency of enery conversion ]]</f>
        <v>28.5455269941558</v>
      </c>
      <c r="Z867">
        <f>(Table5[[#This Row],[Vehicle speed in m/s]]*60)/(2*3.14*Table5[[#This Row],[Tyre radius]])</f>
        <v>546.90593653042868</v>
      </c>
      <c r="AA867">
        <f>Table5[[#This Row],[Wheel speed]]*Table5[[#This Row],[Final drive ratio ]]</f>
        <v>4375.2474922434294</v>
      </c>
      <c r="AB867" s="11">
        <f>(2*3.14*Table5[[#This Row],[Motor speed]]*Table5[[#This Row],[Motor torque]])/(60*1000)/Table5[[#This Row],[Overall efficiency of enery conversion ]]</f>
        <v>14.20892610664038</v>
      </c>
      <c r="AC867">
        <v>430</v>
      </c>
      <c r="AD867" s="20">
        <f>Table5[[#This Row],[Total elapsed time]]-B866</f>
        <v>1</v>
      </c>
      <c r="AE867" s="20">
        <f>(Table5[[#This Row],[Motor power]]*1000)*Table5[[#This Row],[Acceleration delT 1 second ]]</f>
        <v>14208.92610664038</v>
      </c>
      <c r="AF867" s="20">
        <f>Table5[[#This Row],[Etotal]]/3600</f>
        <v>3.9469239185112164</v>
      </c>
      <c r="AG867" s="21">
        <f>Table5[[#This Row],[Average energy consumption]]/96</f>
        <v>4.1113790817825173E-2</v>
      </c>
      <c r="AH867" s="20"/>
      <c r="AI867" s="20"/>
    </row>
    <row r="868" spans="2:35">
      <c r="B868" s="15">
        <v>865</v>
      </c>
      <c r="C868" s="8">
        <v>55</v>
      </c>
      <c r="D868" s="9">
        <v>-0.1</v>
      </c>
      <c r="E868">
        <v>1500</v>
      </c>
      <c r="F868">
        <v>80</v>
      </c>
      <c r="G868">
        <f t="shared" si="91"/>
        <v>1580</v>
      </c>
      <c r="H868">
        <v>9.81</v>
      </c>
      <c r="I868" s="10">
        <v>0</v>
      </c>
      <c r="J868" s="10">
        <v>0</v>
      </c>
      <c r="K868">
        <f t="shared" si="92"/>
        <v>-158</v>
      </c>
      <c r="L868">
        <v>1.4999999999999999E-2</v>
      </c>
      <c r="M868">
        <f t="shared" si="93"/>
        <v>365.20543359083308</v>
      </c>
      <c r="N868">
        <v>1.204</v>
      </c>
      <c r="O868">
        <v>1.52</v>
      </c>
      <c r="P868">
        <v>2.52</v>
      </c>
      <c r="Q868">
        <f t="shared" si="94"/>
        <v>15.277777777777779</v>
      </c>
      <c r="R868">
        <f t="shared" si="95"/>
        <v>538.22144444444439</v>
      </c>
      <c r="S868">
        <f t="shared" si="96"/>
        <v>745.42687803527747</v>
      </c>
      <c r="T868" s="11">
        <f t="shared" si="97"/>
        <v>11.388466192205629</v>
      </c>
      <c r="U868">
        <v>0.26834999999999998</v>
      </c>
      <c r="V868">
        <f>Table5[[#This Row],[Total force ]]*Table5[[#This Row],[Tyre radius]]</f>
        <v>200.03530272076668</v>
      </c>
      <c r="W868">
        <v>8</v>
      </c>
      <c r="X868">
        <v>0.92</v>
      </c>
      <c r="Y868">
        <f>Table5[[#This Row],[Wheel torque]]/Table5[[#This Row],[Final drive ratio ]]/Table5[[#This Row],[Overall efficiency of enery conversion ]]</f>
        <v>27.178709608799821</v>
      </c>
      <c r="Z868">
        <f>(Table5[[#This Row],[Vehicle speed in m/s]]*60)/(2*3.14*Table5[[#This Row],[Tyre radius]])</f>
        <v>543.9389965492511</v>
      </c>
      <c r="AA868">
        <f>Table5[[#This Row],[Wheel speed]]*Table5[[#This Row],[Final drive ratio ]]</f>
        <v>4351.5119723940088</v>
      </c>
      <c r="AB868" s="11">
        <f>(2*3.14*Table5[[#This Row],[Motor speed]]*Table5[[#This Row],[Motor torque]])/(60*1000)/Table5[[#This Row],[Overall efficiency of enery conversion ]]</f>
        <v>13.455182174155988</v>
      </c>
      <c r="AC868">
        <v>430</v>
      </c>
      <c r="AD868" s="20">
        <f>Table5[[#This Row],[Total elapsed time]]-B867</f>
        <v>1</v>
      </c>
      <c r="AE868" s="20">
        <f>(Table5[[#This Row],[Motor power]]*1000)*Table5[[#This Row],[Acceleration delT 1 second ]]</f>
        <v>13455.182174155989</v>
      </c>
      <c r="AF868" s="20">
        <f>Table5[[#This Row],[Etotal]]/3600</f>
        <v>3.7375506039322191</v>
      </c>
      <c r="AG868" s="21">
        <f>Table5[[#This Row],[Average energy consumption]]/96</f>
        <v>3.8932818790960617E-2</v>
      </c>
      <c r="AH868" s="20"/>
      <c r="AI868" s="20"/>
    </row>
    <row r="869" spans="2:35">
      <c r="B869" s="15">
        <v>866</v>
      </c>
      <c r="C869" s="8">
        <v>54.6</v>
      </c>
      <c r="D869" s="9">
        <v>-0.08</v>
      </c>
      <c r="E869">
        <v>1500</v>
      </c>
      <c r="F869">
        <v>80</v>
      </c>
      <c r="G869">
        <f t="shared" si="91"/>
        <v>1580</v>
      </c>
      <c r="H869">
        <v>9.81</v>
      </c>
      <c r="I869" s="10">
        <v>0</v>
      </c>
      <c r="J869" s="10">
        <v>0</v>
      </c>
      <c r="K869">
        <f t="shared" si="92"/>
        <v>-126.4</v>
      </c>
      <c r="L869">
        <v>1.4999999999999999E-2</v>
      </c>
      <c r="M869">
        <f t="shared" si="93"/>
        <v>365.20543359083308</v>
      </c>
      <c r="N869">
        <v>1.204</v>
      </c>
      <c r="O869">
        <v>1.52</v>
      </c>
      <c r="P869">
        <v>2.52</v>
      </c>
      <c r="Q869">
        <f t="shared" si="94"/>
        <v>15.166666666666668</v>
      </c>
      <c r="R869">
        <f t="shared" si="95"/>
        <v>530.42123680000009</v>
      </c>
      <c r="S869">
        <f t="shared" si="96"/>
        <v>769.22667039083319</v>
      </c>
      <c r="T869" s="11">
        <f t="shared" si="97"/>
        <v>11.666604500927637</v>
      </c>
      <c r="U869">
        <v>0.26834999999999998</v>
      </c>
      <c r="V869">
        <f>Table5[[#This Row],[Total force ]]*Table5[[#This Row],[Tyre radius]]</f>
        <v>206.42197699938006</v>
      </c>
      <c r="W869">
        <v>8</v>
      </c>
      <c r="X869">
        <v>0.92</v>
      </c>
      <c r="Y869">
        <f>Table5[[#This Row],[Wheel torque]]/Table5[[#This Row],[Final drive ratio ]]/Table5[[#This Row],[Overall efficiency of enery conversion ]]</f>
        <v>28.046464266220116</v>
      </c>
      <c r="Z869">
        <f>(Table5[[#This Row],[Vehicle speed in m/s]]*60)/(2*3.14*Table5[[#This Row],[Tyre radius]])</f>
        <v>539.98307657434748</v>
      </c>
      <c r="AA869">
        <f>Table5[[#This Row],[Wheel speed]]*Table5[[#This Row],[Final drive ratio ]]</f>
        <v>4319.8646125947798</v>
      </c>
      <c r="AB869" s="11">
        <f>(2*3.14*Table5[[#This Row],[Motor speed]]*Table5[[#This Row],[Motor torque]])/(60*1000)/Table5[[#This Row],[Overall efficiency of enery conversion ]]</f>
        <v>13.783795487863465</v>
      </c>
      <c r="AC869">
        <v>430</v>
      </c>
      <c r="AD869" s="20">
        <f>Table5[[#This Row],[Total elapsed time]]-B868</f>
        <v>1</v>
      </c>
      <c r="AE869" s="20">
        <f>(Table5[[#This Row],[Motor power]]*1000)*Table5[[#This Row],[Acceleration delT 1 second ]]</f>
        <v>13783.795487863465</v>
      </c>
      <c r="AF869" s="20">
        <f>Table5[[#This Row],[Etotal]]/3600</f>
        <v>3.8288320799620736</v>
      </c>
      <c r="AG869" s="21">
        <f>Table5[[#This Row],[Average energy consumption]]/96</f>
        <v>3.9883667499604931E-2</v>
      </c>
      <c r="AH869" s="20"/>
      <c r="AI869" s="20"/>
    </row>
    <row r="870" spans="2:35">
      <c r="B870" s="15">
        <v>867</v>
      </c>
      <c r="C870" s="8">
        <v>54.4</v>
      </c>
      <c r="D870" s="9">
        <v>-0.06</v>
      </c>
      <c r="E870">
        <v>1500</v>
      </c>
      <c r="F870">
        <v>80</v>
      </c>
      <c r="G870">
        <f t="shared" si="91"/>
        <v>1580</v>
      </c>
      <c r="H870">
        <v>9.81</v>
      </c>
      <c r="I870" s="10">
        <v>0</v>
      </c>
      <c r="J870" s="10">
        <v>0</v>
      </c>
      <c r="K870">
        <f t="shared" si="92"/>
        <v>-94.8</v>
      </c>
      <c r="L870">
        <v>1.4999999999999999E-2</v>
      </c>
      <c r="M870">
        <f t="shared" si="93"/>
        <v>365.20543359083308</v>
      </c>
      <c r="N870">
        <v>1.204</v>
      </c>
      <c r="O870">
        <v>1.52</v>
      </c>
      <c r="P870">
        <v>2.52</v>
      </c>
      <c r="Q870">
        <f t="shared" si="94"/>
        <v>15.111111111111111</v>
      </c>
      <c r="R870">
        <f t="shared" si="95"/>
        <v>526.54248391111105</v>
      </c>
      <c r="S870">
        <f t="shared" si="96"/>
        <v>796.94791750194418</v>
      </c>
      <c r="T870" s="11">
        <f t="shared" si="97"/>
        <v>12.042768531140489</v>
      </c>
      <c r="U870">
        <v>0.26834999999999998</v>
      </c>
      <c r="V870">
        <f>Table5[[#This Row],[Total force ]]*Table5[[#This Row],[Tyre radius]]</f>
        <v>213.86097366164671</v>
      </c>
      <c r="W870">
        <v>8</v>
      </c>
      <c r="X870">
        <v>0.92</v>
      </c>
      <c r="Y870">
        <f>Table5[[#This Row],[Wheel torque]]/Table5[[#This Row],[Final drive ratio ]]/Table5[[#This Row],[Overall efficiency of enery conversion ]]</f>
        <v>29.057197508375911</v>
      </c>
      <c r="Z870">
        <f>(Table5[[#This Row],[Vehicle speed in m/s]]*60)/(2*3.14*Table5[[#This Row],[Tyre radius]])</f>
        <v>538.0051165868955</v>
      </c>
      <c r="AA870">
        <f>Table5[[#This Row],[Wheel speed]]*Table5[[#This Row],[Final drive ratio ]]</f>
        <v>4304.040932695164</v>
      </c>
      <c r="AB870" s="11">
        <f>(2*3.14*Table5[[#This Row],[Motor speed]]*Table5[[#This Row],[Motor torque]])/(60*1000)/Table5[[#This Row],[Overall efficiency of enery conversion ]]</f>
        <v>14.228223689910784</v>
      </c>
      <c r="AC870">
        <v>430</v>
      </c>
      <c r="AD870" s="20">
        <f>Table5[[#This Row],[Total elapsed time]]-B869</f>
        <v>1</v>
      </c>
      <c r="AE870" s="20">
        <f>(Table5[[#This Row],[Motor power]]*1000)*Table5[[#This Row],[Acceleration delT 1 second ]]</f>
        <v>14228.223689910785</v>
      </c>
      <c r="AF870" s="20">
        <f>Table5[[#This Row],[Etotal]]/3600</f>
        <v>3.9522843583085514</v>
      </c>
      <c r="AG870" s="21">
        <f>Table5[[#This Row],[Average energy consumption]]/96</f>
        <v>4.1169628732380746E-2</v>
      </c>
      <c r="AH870" s="20"/>
      <c r="AI870" s="20"/>
    </row>
    <row r="871" spans="2:35">
      <c r="B871" s="15">
        <v>868</v>
      </c>
      <c r="C871" s="8">
        <v>54.2</v>
      </c>
      <c r="D871" s="9">
        <v>-0.06</v>
      </c>
      <c r="E871">
        <v>1500</v>
      </c>
      <c r="F871">
        <v>80</v>
      </c>
      <c r="G871">
        <f t="shared" si="91"/>
        <v>1580</v>
      </c>
      <c r="H871">
        <v>9.81</v>
      </c>
      <c r="I871" s="10">
        <v>0</v>
      </c>
      <c r="J871" s="10">
        <v>0</v>
      </c>
      <c r="K871">
        <f t="shared" si="92"/>
        <v>-94.8</v>
      </c>
      <c r="L871">
        <v>1.4999999999999999E-2</v>
      </c>
      <c r="M871">
        <f t="shared" si="93"/>
        <v>365.20543359083308</v>
      </c>
      <c r="N871">
        <v>1.204</v>
      </c>
      <c r="O871">
        <v>1.52</v>
      </c>
      <c r="P871">
        <v>2.52</v>
      </c>
      <c r="Q871">
        <f t="shared" si="94"/>
        <v>15.055555555555557</v>
      </c>
      <c r="R871">
        <f t="shared" si="95"/>
        <v>522.67796497777783</v>
      </c>
      <c r="S871">
        <f t="shared" si="96"/>
        <v>793.08339856861096</v>
      </c>
      <c r="T871" s="11">
        <f t="shared" si="97"/>
        <v>11.940311167338534</v>
      </c>
      <c r="U871">
        <v>0.26834999999999998</v>
      </c>
      <c r="V871">
        <f>Table5[[#This Row],[Total force ]]*Table5[[#This Row],[Tyre radius]]</f>
        <v>212.82393000588672</v>
      </c>
      <c r="W871">
        <v>8</v>
      </c>
      <c r="X871">
        <v>0.92</v>
      </c>
      <c r="Y871">
        <f>Table5[[#This Row],[Wheel torque]]/Table5[[#This Row],[Final drive ratio ]]/Table5[[#This Row],[Overall efficiency of enery conversion ]]</f>
        <v>28.916294837756347</v>
      </c>
      <c r="Z871">
        <f>(Table5[[#This Row],[Vehicle speed in m/s]]*60)/(2*3.14*Table5[[#This Row],[Tyre radius]])</f>
        <v>536.02715659944386</v>
      </c>
      <c r="AA871">
        <f>Table5[[#This Row],[Wheel speed]]*Table5[[#This Row],[Final drive ratio ]]</f>
        <v>4288.2172527955508</v>
      </c>
      <c r="AB871" s="11">
        <f>(2*3.14*Table5[[#This Row],[Motor speed]]*Table5[[#This Row],[Motor torque]])/(60*1000)/Table5[[#This Row],[Overall efficiency of enery conversion ]]</f>
        <v>14.107172929275203</v>
      </c>
      <c r="AC871">
        <v>430</v>
      </c>
      <c r="AD871" s="20">
        <f>Table5[[#This Row],[Total elapsed time]]-B870</f>
        <v>1</v>
      </c>
      <c r="AE871" s="20">
        <f>(Table5[[#This Row],[Motor power]]*1000)*Table5[[#This Row],[Acceleration delT 1 second ]]</f>
        <v>14107.172929275202</v>
      </c>
      <c r="AF871" s="20">
        <f>Table5[[#This Row],[Etotal]]/3600</f>
        <v>3.9186591470208896</v>
      </c>
      <c r="AG871" s="21">
        <f>Table5[[#This Row],[Average energy consumption]]/96</f>
        <v>4.0819366114800935E-2</v>
      </c>
      <c r="AH871" s="20"/>
      <c r="AI871" s="20"/>
    </row>
    <row r="872" spans="2:35">
      <c r="B872" s="15">
        <v>869</v>
      </c>
      <c r="C872" s="8">
        <v>54</v>
      </c>
      <c r="D872" s="9">
        <v>-0.04</v>
      </c>
      <c r="E872">
        <v>1500</v>
      </c>
      <c r="F872">
        <v>80</v>
      </c>
      <c r="G872">
        <f t="shared" si="91"/>
        <v>1580</v>
      </c>
      <c r="H872">
        <v>9.81</v>
      </c>
      <c r="I872" s="10">
        <v>0</v>
      </c>
      <c r="J872" s="10">
        <v>0</v>
      </c>
      <c r="K872">
        <f t="shared" si="92"/>
        <v>-63.2</v>
      </c>
      <c r="L872">
        <v>1.4999999999999999E-2</v>
      </c>
      <c r="M872">
        <f t="shared" si="93"/>
        <v>365.20543359083308</v>
      </c>
      <c r="N872">
        <v>1.204</v>
      </c>
      <c r="O872">
        <v>1.52</v>
      </c>
      <c r="P872">
        <v>2.52</v>
      </c>
      <c r="Q872">
        <f t="shared" si="94"/>
        <v>15</v>
      </c>
      <c r="R872">
        <f t="shared" si="95"/>
        <v>518.82767999999987</v>
      </c>
      <c r="S872">
        <f t="shared" si="96"/>
        <v>820.83311359083291</v>
      </c>
      <c r="T872" s="11">
        <f t="shared" si="97"/>
        <v>12.312496703862493</v>
      </c>
      <c r="U872">
        <v>0.26834999999999998</v>
      </c>
      <c r="V872">
        <f>Table5[[#This Row],[Total force ]]*Table5[[#This Row],[Tyre radius]]</f>
        <v>220.27056603209999</v>
      </c>
      <c r="W872">
        <v>8</v>
      </c>
      <c r="X872">
        <v>0.92</v>
      </c>
      <c r="Y872">
        <f>Table5[[#This Row],[Wheel torque]]/Table5[[#This Row],[Final drive ratio ]]/Table5[[#This Row],[Overall efficiency of enery conversion ]]</f>
        <v>29.928066036970108</v>
      </c>
      <c r="Z872">
        <f>(Table5[[#This Row],[Vehicle speed in m/s]]*60)/(2*3.14*Table5[[#This Row],[Tyre radius]])</f>
        <v>534.04919661199187</v>
      </c>
      <c r="AA872">
        <f>Table5[[#This Row],[Wheel speed]]*Table5[[#This Row],[Final drive ratio ]]</f>
        <v>4272.393572895935</v>
      </c>
      <c r="AB872" s="11">
        <f>(2*3.14*Table5[[#This Row],[Motor speed]]*Table5[[#This Row],[Motor torque]])/(60*1000)/Table5[[#This Row],[Overall efficiency of enery conversion ]]</f>
        <v>14.546900642559656</v>
      </c>
      <c r="AC872">
        <v>430</v>
      </c>
      <c r="AD872" s="20">
        <f>Table5[[#This Row],[Total elapsed time]]-B871</f>
        <v>1</v>
      </c>
      <c r="AE872" s="20">
        <f>(Table5[[#This Row],[Motor power]]*1000)*Table5[[#This Row],[Acceleration delT 1 second ]]</f>
        <v>14546.900642559656</v>
      </c>
      <c r="AF872" s="20">
        <f>Table5[[#This Row],[Etotal]]/3600</f>
        <v>4.0408057340443486</v>
      </c>
      <c r="AG872" s="21">
        <f>Table5[[#This Row],[Average energy consumption]]/96</f>
        <v>4.2091726396295298E-2</v>
      </c>
      <c r="AH872" s="20"/>
      <c r="AI872" s="20"/>
    </row>
    <row r="873" spans="2:35">
      <c r="B873" s="15">
        <v>870</v>
      </c>
      <c r="C873" s="8">
        <v>53.9</v>
      </c>
      <c r="D873" s="9">
        <v>-0.04</v>
      </c>
      <c r="E873">
        <v>1500</v>
      </c>
      <c r="F873">
        <v>80</v>
      </c>
      <c r="G873">
        <f t="shared" si="91"/>
        <v>1580</v>
      </c>
      <c r="H873">
        <v>9.81</v>
      </c>
      <c r="I873" s="10">
        <v>0</v>
      </c>
      <c r="J873" s="10">
        <v>0</v>
      </c>
      <c r="K873">
        <f t="shared" si="92"/>
        <v>-63.2</v>
      </c>
      <c r="L873">
        <v>1.4999999999999999E-2</v>
      </c>
      <c r="M873">
        <f t="shared" si="93"/>
        <v>365.20543359083308</v>
      </c>
      <c r="N873">
        <v>1.204</v>
      </c>
      <c r="O873">
        <v>1.52</v>
      </c>
      <c r="P873">
        <v>2.52</v>
      </c>
      <c r="Q873">
        <f t="shared" si="94"/>
        <v>14.972222222222223</v>
      </c>
      <c r="R873">
        <f t="shared" si="95"/>
        <v>516.90787524444454</v>
      </c>
      <c r="S873">
        <f t="shared" si="96"/>
        <v>818.91330883527758</v>
      </c>
      <c r="T873" s="11">
        <f t="shared" si="97"/>
        <v>12.260952040617074</v>
      </c>
      <c r="U873">
        <v>0.26834999999999998</v>
      </c>
      <c r="V873">
        <f>Table5[[#This Row],[Total force ]]*Table5[[#This Row],[Tyre radius]]</f>
        <v>219.75538642594671</v>
      </c>
      <c r="W873">
        <v>8</v>
      </c>
      <c r="X873">
        <v>0.92</v>
      </c>
      <c r="Y873">
        <f>Table5[[#This Row],[Wheel torque]]/Table5[[#This Row],[Final drive ratio ]]/Table5[[#This Row],[Overall efficiency of enery conversion ]]</f>
        <v>29.858068807873192</v>
      </c>
      <c r="Z873">
        <f>(Table5[[#This Row],[Vehicle speed in m/s]]*60)/(2*3.14*Table5[[#This Row],[Tyre radius]])</f>
        <v>533.06021661826605</v>
      </c>
      <c r="AA873">
        <f>Table5[[#This Row],[Wheel speed]]*Table5[[#This Row],[Final drive ratio ]]</f>
        <v>4264.4817329461284</v>
      </c>
      <c r="AB873" s="11">
        <f>(2*3.14*Table5[[#This Row],[Motor speed]]*Table5[[#This Row],[Motor torque]])/(60*1000)/Table5[[#This Row],[Overall efficiency of enery conversion ]]</f>
        <v>14.486001938347201</v>
      </c>
      <c r="AC873">
        <v>430</v>
      </c>
      <c r="AD873" s="20">
        <f>Table5[[#This Row],[Total elapsed time]]-B872</f>
        <v>1</v>
      </c>
      <c r="AE873" s="20">
        <f>(Table5[[#This Row],[Motor power]]*1000)*Table5[[#This Row],[Acceleration delT 1 second ]]</f>
        <v>14486.001938347201</v>
      </c>
      <c r="AF873" s="20">
        <f>Table5[[#This Row],[Etotal]]/3600</f>
        <v>4.0238894273186672</v>
      </c>
      <c r="AG873" s="21">
        <f>Table5[[#This Row],[Average energy consumption]]/96</f>
        <v>4.1915514867902785E-2</v>
      </c>
      <c r="AH873" s="20"/>
      <c r="AI873" s="20"/>
    </row>
    <row r="874" spans="2:35">
      <c r="B874" s="15">
        <v>871</v>
      </c>
      <c r="C874" s="8">
        <v>53.7</v>
      </c>
      <c r="D874" s="9">
        <v>-0.04</v>
      </c>
      <c r="E874">
        <v>1500</v>
      </c>
      <c r="F874">
        <v>80</v>
      </c>
      <c r="G874">
        <f t="shared" si="91"/>
        <v>1580</v>
      </c>
      <c r="H874">
        <v>9.81</v>
      </c>
      <c r="I874" s="10">
        <v>0</v>
      </c>
      <c r="J874" s="10">
        <v>0</v>
      </c>
      <c r="K874">
        <f t="shared" si="92"/>
        <v>-63.2</v>
      </c>
      <c r="L874">
        <v>1.4999999999999999E-2</v>
      </c>
      <c r="M874">
        <f t="shared" si="93"/>
        <v>365.20543359083308</v>
      </c>
      <c r="N874">
        <v>1.204</v>
      </c>
      <c r="O874">
        <v>1.52</v>
      </c>
      <c r="P874">
        <v>2.52</v>
      </c>
      <c r="Q874">
        <f t="shared" si="94"/>
        <v>14.916666666666668</v>
      </c>
      <c r="R874">
        <f t="shared" si="95"/>
        <v>513.07894120000014</v>
      </c>
      <c r="S874">
        <f t="shared" si="96"/>
        <v>815.08437479083318</v>
      </c>
      <c r="T874" s="11">
        <f t="shared" si="97"/>
        <v>12.158341923963262</v>
      </c>
      <c r="U874">
        <v>0.26834999999999998</v>
      </c>
      <c r="V874">
        <f>Table5[[#This Row],[Total force ]]*Table5[[#This Row],[Tyre radius]]</f>
        <v>218.72789197512006</v>
      </c>
      <c r="W874">
        <v>8</v>
      </c>
      <c r="X874">
        <v>0.92</v>
      </c>
      <c r="Y874">
        <f>Table5[[#This Row],[Wheel torque]]/Table5[[#This Row],[Final drive ratio ]]/Table5[[#This Row],[Overall efficiency of enery conversion ]]</f>
        <v>29.718463583576092</v>
      </c>
      <c r="Z874">
        <f>(Table5[[#This Row],[Vehicle speed in m/s]]*60)/(2*3.14*Table5[[#This Row],[Tyre radius]])</f>
        <v>531.08225663081419</v>
      </c>
      <c r="AA874">
        <f>Table5[[#This Row],[Wheel speed]]*Table5[[#This Row],[Final drive ratio ]]</f>
        <v>4248.6580530465135</v>
      </c>
      <c r="AB874" s="11">
        <f>(2*3.14*Table5[[#This Row],[Motor speed]]*Table5[[#This Row],[Motor torque]])/(60*1000)/Table5[[#This Row],[Overall efficiency of enery conversion ]]</f>
        <v>14.364770704115383</v>
      </c>
      <c r="AC874">
        <v>430</v>
      </c>
      <c r="AD874" s="20">
        <f>Table5[[#This Row],[Total elapsed time]]-B873</f>
        <v>1</v>
      </c>
      <c r="AE874" s="20">
        <f>(Table5[[#This Row],[Motor power]]*1000)*Table5[[#This Row],[Acceleration delT 1 second ]]</f>
        <v>14364.770704115383</v>
      </c>
      <c r="AF874" s="20">
        <f>Table5[[#This Row],[Etotal]]/3600</f>
        <v>3.9902140844764951</v>
      </c>
      <c r="AG874" s="21">
        <f>Table5[[#This Row],[Average energy consumption]]/96</f>
        <v>4.1564730046630159E-2</v>
      </c>
      <c r="AH874" s="20"/>
      <c r="AI874" s="20"/>
    </row>
    <row r="875" spans="2:35">
      <c r="B875" s="15">
        <v>872</v>
      </c>
      <c r="C875" s="8">
        <v>53.6</v>
      </c>
      <c r="D875" s="9">
        <v>-0.03</v>
      </c>
      <c r="E875">
        <v>1500</v>
      </c>
      <c r="F875">
        <v>80</v>
      </c>
      <c r="G875">
        <f t="shared" si="91"/>
        <v>1580</v>
      </c>
      <c r="H875">
        <v>9.81</v>
      </c>
      <c r="I875" s="10">
        <v>0</v>
      </c>
      <c r="J875" s="10">
        <v>0</v>
      </c>
      <c r="K875">
        <f t="shared" si="92"/>
        <v>-47.4</v>
      </c>
      <c r="L875">
        <v>1.4999999999999999E-2</v>
      </c>
      <c r="M875">
        <f t="shared" si="93"/>
        <v>365.20543359083308</v>
      </c>
      <c r="N875">
        <v>1.204</v>
      </c>
      <c r="O875">
        <v>1.52</v>
      </c>
      <c r="P875">
        <v>2.52</v>
      </c>
      <c r="Q875">
        <f t="shared" si="94"/>
        <v>14.888888888888889</v>
      </c>
      <c r="R875">
        <f t="shared" si="95"/>
        <v>511.1698119111112</v>
      </c>
      <c r="S875">
        <f t="shared" si="96"/>
        <v>828.9752455019443</v>
      </c>
      <c r="T875" s="11">
        <f t="shared" si="97"/>
        <v>12.342520321917839</v>
      </c>
      <c r="U875">
        <v>0.26834999999999998</v>
      </c>
      <c r="V875">
        <f>Table5[[#This Row],[Total force ]]*Table5[[#This Row],[Tyre radius]]</f>
        <v>222.45550713044673</v>
      </c>
      <c r="W875">
        <v>8</v>
      </c>
      <c r="X875">
        <v>0.92</v>
      </c>
      <c r="Y875">
        <f>Table5[[#This Row],[Wheel torque]]/Table5[[#This Row],[Final drive ratio ]]/Table5[[#This Row],[Overall efficiency of enery conversion ]]</f>
        <v>30.224933034028087</v>
      </c>
      <c r="Z875">
        <f>(Table5[[#This Row],[Vehicle speed in m/s]]*60)/(2*3.14*Table5[[#This Row],[Tyre radius]])</f>
        <v>530.09327663708825</v>
      </c>
      <c r="AA875">
        <f>Table5[[#This Row],[Wheel speed]]*Table5[[#This Row],[Final drive ratio ]]</f>
        <v>4240.746213096706</v>
      </c>
      <c r="AB875" s="11">
        <f>(2*3.14*Table5[[#This Row],[Motor speed]]*Table5[[#This Row],[Motor torque]])/(60*1000)/Table5[[#This Row],[Overall efficiency of enery conversion ]]</f>
        <v>14.58237278109385</v>
      </c>
      <c r="AC875">
        <v>430</v>
      </c>
      <c r="AD875" s="20">
        <f>Table5[[#This Row],[Total elapsed time]]-B874</f>
        <v>1</v>
      </c>
      <c r="AE875" s="20">
        <f>(Table5[[#This Row],[Motor power]]*1000)*Table5[[#This Row],[Acceleration delT 1 second ]]</f>
        <v>14582.372781093851</v>
      </c>
      <c r="AF875" s="20">
        <f>Table5[[#This Row],[Etotal]]/3600</f>
        <v>4.0506591058594026</v>
      </c>
      <c r="AG875" s="21">
        <f>Table5[[#This Row],[Average energy consumption]]/96</f>
        <v>4.2194365686035441E-2</v>
      </c>
      <c r="AH875" s="20"/>
      <c r="AI875" s="20"/>
    </row>
    <row r="876" spans="2:35">
      <c r="B876" s="15">
        <v>873</v>
      </c>
      <c r="C876" s="8">
        <v>53.5</v>
      </c>
      <c r="D876" s="9">
        <v>-0.03</v>
      </c>
      <c r="E876">
        <v>1500</v>
      </c>
      <c r="F876">
        <v>80</v>
      </c>
      <c r="G876">
        <f t="shared" si="91"/>
        <v>1580</v>
      </c>
      <c r="H876">
        <v>9.81</v>
      </c>
      <c r="I876" s="10">
        <v>0</v>
      </c>
      <c r="J876" s="10">
        <v>0</v>
      </c>
      <c r="K876">
        <f t="shared" si="92"/>
        <v>-47.4</v>
      </c>
      <c r="L876">
        <v>1.4999999999999999E-2</v>
      </c>
      <c r="M876">
        <f t="shared" si="93"/>
        <v>365.20543359083308</v>
      </c>
      <c r="N876">
        <v>1.204</v>
      </c>
      <c r="O876">
        <v>1.52</v>
      </c>
      <c r="P876">
        <v>2.52</v>
      </c>
      <c r="Q876">
        <f t="shared" si="94"/>
        <v>14.861111111111112</v>
      </c>
      <c r="R876">
        <f t="shared" si="95"/>
        <v>509.26424111111118</v>
      </c>
      <c r="S876">
        <f t="shared" si="96"/>
        <v>827.06967470194434</v>
      </c>
      <c r="T876" s="11">
        <f t="shared" si="97"/>
        <v>12.291174332376118</v>
      </c>
      <c r="U876">
        <v>0.26834999999999998</v>
      </c>
      <c r="V876">
        <f>Table5[[#This Row],[Total force ]]*Table5[[#This Row],[Tyre radius]]</f>
        <v>221.94414720626673</v>
      </c>
      <c r="W876">
        <v>8</v>
      </c>
      <c r="X876">
        <v>0.92</v>
      </c>
      <c r="Y876">
        <f>Table5[[#This Row],[Wheel torque]]/Table5[[#This Row],[Final drive ratio ]]/Table5[[#This Row],[Overall efficiency of enery conversion ]]</f>
        <v>30.155454783460154</v>
      </c>
      <c r="Z876">
        <f>(Table5[[#This Row],[Vehicle speed in m/s]]*60)/(2*3.14*Table5[[#This Row],[Tyre radius]])</f>
        <v>529.10429664336243</v>
      </c>
      <c r="AA876">
        <f>Table5[[#This Row],[Wheel speed]]*Table5[[#This Row],[Final drive ratio ]]</f>
        <v>4232.8343731468995</v>
      </c>
      <c r="AB876" s="11">
        <f>(2*3.14*Table5[[#This Row],[Motor speed]]*Table5[[#This Row],[Motor torque]])/(60*1000)/Table5[[#This Row],[Overall efficiency of enery conversion ]]</f>
        <v>14.521708804792199</v>
      </c>
      <c r="AC876">
        <v>430</v>
      </c>
      <c r="AD876" s="20">
        <f>Table5[[#This Row],[Total elapsed time]]-B875</f>
        <v>1</v>
      </c>
      <c r="AE876" s="20">
        <f>(Table5[[#This Row],[Motor power]]*1000)*Table5[[#This Row],[Acceleration delT 1 second ]]</f>
        <v>14521.708804792199</v>
      </c>
      <c r="AF876" s="20">
        <f>Table5[[#This Row],[Etotal]]/3600</f>
        <v>4.0338080013311668</v>
      </c>
      <c r="AG876" s="21">
        <f>Table5[[#This Row],[Average energy consumption]]/96</f>
        <v>4.2018833347199656E-2</v>
      </c>
      <c r="AH876" s="20"/>
      <c r="AI876" s="20"/>
    </row>
    <row r="877" spans="2:35">
      <c r="B877" s="15">
        <v>874</v>
      </c>
      <c r="C877" s="8">
        <v>53.4</v>
      </c>
      <c r="D877" s="9">
        <v>-0.03</v>
      </c>
      <c r="E877">
        <v>1500</v>
      </c>
      <c r="F877">
        <v>80</v>
      </c>
      <c r="G877">
        <f t="shared" si="91"/>
        <v>1580</v>
      </c>
      <c r="H877">
        <v>9.81</v>
      </c>
      <c r="I877" s="10">
        <v>0</v>
      </c>
      <c r="J877" s="10">
        <v>0</v>
      </c>
      <c r="K877">
        <f t="shared" si="92"/>
        <v>-47.4</v>
      </c>
      <c r="L877">
        <v>1.4999999999999999E-2</v>
      </c>
      <c r="M877">
        <f t="shared" si="93"/>
        <v>365.20543359083308</v>
      </c>
      <c r="N877">
        <v>1.204</v>
      </c>
      <c r="O877">
        <v>1.52</v>
      </c>
      <c r="P877">
        <v>2.52</v>
      </c>
      <c r="Q877">
        <f t="shared" si="94"/>
        <v>14.833333333333334</v>
      </c>
      <c r="R877">
        <f t="shared" si="95"/>
        <v>507.36222880000003</v>
      </c>
      <c r="S877">
        <f t="shared" si="96"/>
        <v>825.16766239083313</v>
      </c>
      <c r="T877" s="11">
        <f t="shared" si="97"/>
        <v>12.239986992130692</v>
      </c>
      <c r="U877">
        <v>0.26834999999999998</v>
      </c>
      <c r="V877">
        <f>Table5[[#This Row],[Total force ]]*Table5[[#This Row],[Tyre radius]]</f>
        <v>221.43374220258005</v>
      </c>
      <c r="W877">
        <v>8</v>
      </c>
      <c r="X877">
        <v>0.92</v>
      </c>
      <c r="Y877">
        <f>Table5[[#This Row],[Wheel torque]]/Table5[[#This Row],[Final drive ratio ]]/Table5[[#This Row],[Overall efficiency of enery conversion ]]</f>
        <v>30.086106277524461</v>
      </c>
      <c r="Z877">
        <f>(Table5[[#This Row],[Vehicle speed in m/s]]*60)/(2*3.14*Table5[[#This Row],[Tyre radius]])</f>
        <v>528.11531664963638</v>
      </c>
      <c r="AA877">
        <f>Table5[[#This Row],[Wheel speed]]*Table5[[#This Row],[Final drive ratio ]]</f>
        <v>4224.9225331970911</v>
      </c>
      <c r="AB877" s="11">
        <f>(2*3.14*Table5[[#This Row],[Motor speed]]*Table5[[#This Row],[Motor torque]])/(60*1000)/Table5[[#This Row],[Overall efficiency of enery conversion ]]</f>
        <v>14.461232268585407</v>
      </c>
      <c r="AC877">
        <v>430</v>
      </c>
      <c r="AD877" s="20">
        <f>Table5[[#This Row],[Total elapsed time]]-B876</f>
        <v>1</v>
      </c>
      <c r="AE877" s="20">
        <f>(Table5[[#This Row],[Motor power]]*1000)*Table5[[#This Row],[Acceleration delT 1 second ]]</f>
        <v>14461.232268585407</v>
      </c>
      <c r="AF877" s="20">
        <f>Table5[[#This Row],[Etotal]]/3600</f>
        <v>4.0170089634959467</v>
      </c>
      <c r="AG877" s="21">
        <f>Table5[[#This Row],[Average energy consumption]]/96</f>
        <v>4.1843843369749445E-2</v>
      </c>
      <c r="AH877" s="20"/>
      <c r="AI877" s="20"/>
    </row>
    <row r="878" spans="2:35">
      <c r="B878" s="15">
        <v>875</v>
      </c>
      <c r="C878" s="8">
        <v>53.3</v>
      </c>
      <c r="D878" s="9">
        <v>-0.04</v>
      </c>
      <c r="E878">
        <v>1500</v>
      </c>
      <c r="F878">
        <v>80</v>
      </c>
      <c r="G878">
        <f t="shared" si="91"/>
        <v>1580</v>
      </c>
      <c r="H878">
        <v>9.81</v>
      </c>
      <c r="I878" s="10">
        <v>0</v>
      </c>
      <c r="J878" s="10">
        <v>0</v>
      </c>
      <c r="K878">
        <f t="shared" si="92"/>
        <v>-63.2</v>
      </c>
      <c r="L878">
        <v>1.4999999999999999E-2</v>
      </c>
      <c r="M878">
        <f t="shared" si="93"/>
        <v>365.20543359083308</v>
      </c>
      <c r="N878">
        <v>1.204</v>
      </c>
      <c r="O878">
        <v>1.52</v>
      </c>
      <c r="P878">
        <v>2.52</v>
      </c>
      <c r="Q878">
        <f t="shared" si="94"/>
        <v>14.805555555555555</v>
      </c>
      <c r="R878">
        <f t="shared" si="95"/>
        <v>505.4637749777778</v>
      </c>
      <c r="S878">
        <f t="shared" si="96"/>
        <v>807.46920856861084</v>
      </c>
      <c r="T878" s="11">
        <f t="shared" si="97"/>
        <v>11.955030226863045</v>
      </c>
      <c r="U878">
        <v>0.26834999999999998</v>
      </c>
      <c r="V878">
        <f>Table5[[#This Row],[Total force ]]*Table5[[#This Row],[Tyre radius]]</f>
        <v>216.68436211938669</v>
      </c>
      <c r="W878">
        <v>8</v>
      </c>
      <c r="X878">
        <v>0.92</v>
      </c>
      <c r="Y878">
        <f>Table5[[#This Row],[Wheel torque]]/Table5[[#This Row],[Final drive ratio ]]/Table5[[#This Row],[Overall efficiency of enery conversion ]]</f>
        <v>29.440810070568844</v>
      </c>
      <c r="Z878">
        <f>(Table5[[#This Row],[Vehicle speed in m/s]]*60)/(2*3.14*Table5[[#This Row],[Tyre radius]])</f>
        <v>527.12633665591056</v>
      </c>
      <c r="AA878">
        <f>Table5[[#This Row],[Wheel speed]]*Table5[[#This Row],[Final drive ratio ]]</f>
        <v>4217.0106932472845</v>
      </c>
      <c r="AB878" s="11">
        <f>(2*3.14*Table5[[#This Row],[Motor speed]]*Table5[[#This Row],[Motor torque]])/(60*1000)/Table5[[#This Row],[Overall efficiency of enery conversion ]]</f>
        <v>14.124563122475241</v>
      </c>
      <c r="AC878">
        <v>430</v>
      </c>
      <c r="AD878" s="20">
        <f>Table5[[#This Row],[Total elapsed time]]-B877</f>
        <v>1</v>
      </c>
      <c r="AE878" s="20">
        <f>(Table5[[#This Row],[Motor power]]*1000)*Table5[[#This Row],[Acceleration delT 1 second ]]</f>
        <v>14124.563122475241</v>
      </c>
      <c r="AF878" s="20">
        <f>Table5[[#This Row],[Etotal]]/3600</f>
        <v>3.9234897562431228</v>
      </c>
      <c r="AG878" s="21">
        <f>Table5[[#This Row],[Average energy consumption]]/96</f>
        <v>4.0869684960865862E-2</v>
      </c>
      <c r="AH878" s="20"/>
      <c r="AI878" s="20"/>
    </row>
    <row r="879" spans="2:35">
      <c r="B879" s="15">
        <v>876</v>
      </c>
      <c r="C879" s="8">
        <v>53.1</v>
      </c>
      <c r="D879" s="9">
        <v>-0.04</v>
      </c>
      <c r="E879">
        <v>1500</v>
      </c>
      <c r="F879">
        <v>80</v>
      </c>
      <c r="G879">
        <f t="shared" si="91"/>
        <v>1580</v>
      </c>
      <c r="H879">
        <v>9.81</v>
      </c>
      <c r="I879" s="10">
        <v>0</v>
      </c>
      <c r="J879" s="10">
        <v>0</v>
      </c>
      <c r="K879">
        <f t="shared" si="92"/>
        <v>-63.2</v>
      </c>
      <c r="L879">
        <v>1.4999999999999999E-2</v>
      </c>
      <c r="M879">
        <f t="shared" si="93"/>
        <v>365.20543359083308</v>
      </c>
      <c r="N879">
        <v>1.204</v>
      </c>
      <c r="O879">
        <v>1.52</v>
      </c>
      <c r="P879">
        <v>2.52</v>
      </c>
      <c r="Q879">
        <f t="shared" si="94"/>
        <v>14.750000000000002</v>
      </c>
      <c r="R879">
        <f t="shared" si="95"/>
        <v>501.67754280000014</v>
      </c>
      <c r="S879">
        <f t="shared" si="96"/>
        <v>803.68297639083312</v>
      </c>
      <c r="T879" s="11">
        <f t="shared" si="97"/>
        <v>11.85432390176479</v>
      </c>
      <c r="U879">
        <v>0.26834999999999998</v>
      </c>
      <c r="V879">
        <f>Table5[[#This Row],[Total force ]]*Table5[[#This Row],[Tyre radius]]</f>
        <v>215.66832671448006</v>
      </c>
      <c r="W879">
        <v>8</v>
      </c>
      <c r="X879">
        <v>0.92</v>
      </c>
      <c r="Y879">
        <f>Table5[[#This Row],[Wheel torque]]/Table5[[#This Row],[Final drive ratio ]]/Table5[[#This Row],[Overall efficiency of enery conversion ]]</f>
        <v>29.302761781858703</v>
      </c>
      <c r="Z879">
        <f>(Table5[[#This Row],[Vehicle speed in m/s]]*60)/(2*3.14*Table5[[#This Row],[Tyre radius]])</f>
        <v>525.14837666845881</v>
      </c>
      <c r="AA879">
        <f>Table5[[#This Row],[Wheel speed]]*Table5[[#This Row],[Final drive ratio ]]</f>
        <v>4201.1870133476705</v>
      </c>
      <c r="AB879" s="11">
        <f>(2*3.14*Table5[[#This Row],[Motor speed]]*Table5[[#This Row],[Motor torque]])/(60*1000)/Table5[[#This Row],[Overall efficiency of enery conversion ]]</f>
        <v>14.005581169381841</v>
      </c>
      <c r="AC879">
        <v>430</v>
      </c>
      <c r="AD879" s="20">
        <f>Table5[[#This Row],[Total elapsed time]]-B878</f>
        <v>1</v>
      </c>
      <c r="AE879" s="20">
        <f>(Table5[[#This Row],[Motor power]]*1000)*Table5[[#This Row],[Acceleration delT 1 second ]]</f>
        <v>14005.581169381841</v>
      </c>
      <c r="AF879" s="20">
        <f>Table5[[#This Row],[Etotal]]/3600</f>
        <v>3.8904392137171784</v>
      </c>
      <c r="AG879" s="21">
        <f>Table5[[#This Row],[Average energy consumption]]/96</f>
        <v>4.052540847622061E-2</v>
      </c>
      <c r="AH879" s="20"/>
      <c r="AI879" s="20"/>
    </row>
    <row r="880" spans="2:35">
      <c r="B880" s="15">
        <v>877</v>
      </c>
      <c r="C880" s="8">
        <v>53</v>
      </c>
      <c r="D880" s="9">
        <v>-0.01</v>
      </c>
      <c r="E880">
        <v>1500</v>
      </c>
      <c r="F880">
        <v>80</v>
      </c>
      <c r="G880">
        <f t="shared" si="91"/>
        <v>1580</v>
      </c>
      <c r="H880">
        <v>9.81</v>
      </c>
      <c r="I880" s="10">
        <v>0</v>
      </c>
      <c r="J880" s="10">
        <v>0</v>
      </c>
      <c r="K880">
        <f t="shared" si="92"/>
        <v>-15.8</v>
      </c>
      <c r="L880">
        <v>1.4999999999999999E-2</v>
      </c>
      <c r="M880">
        <f t="shared" si="93"/>
        <v>365.20543359083308</v>
      </c>
      <c r="N880">
        <v>1.204</v>
      </c>
      <c r="O880">
        <v>1.52</v>
      </c>
      <c r="P880">
        <v>2.52</v>
      </c>
      <c r="Q880">
        <f t="shared" si="94"/>
        <v>14.722222222222223</v>
      </c>
      <c r="R880">
        <f t="shared" si="95"/>
        <v>499.78976444444447</v>
      </c>
      <c r="S880">
        <f t="shared" si="96"/>
        <v>849.1951980352776</v>
      </c>
      <c r="T880" s="11">
        <f t="shared" si="97"/>
        <v>12.502040415519364</v>
      </c>
      <c r="U880">
        <v>0.26834999999999998</v>
      </c>
      <c r="V880">
        <f>Table5[[#This Row],[Total force ]]*Table5[[#This Row],[Tyre radius]]</f>
        <v>227.88153139276673</v>
      </c>
      <c r="W880">
        <v>8</v>
      </c>
      <c r="X880">
        <v>0.92</v>
      </c>
      <c r="Y880">
        <f>Table5[[#This Row],[Wheel torque]]/Table5[[#This Row],[Final drive ratio ]]/Table5[[#This Row],[Overall efficiency of enery conversion ]]</f>
        <v>30.962164591408524</v>
      </c>
      <c r="Z880">
        <f>(Table5[[#This Row],[Vehicle speed in m/s]]*60)/(2*3.14*Table5[[#This Row],[Tyre radius]])</f>
        <v>524.15939667473276</v>
      </c>
      <c r="AA880">
        <f>Table5[[#This Row],[Wheel speed]]*Table5[[#This Row],[Final drive ratio ]]</f>
        <v>4193.2751733978621</v>
      </c>
      <c r="AB880" s="11">
        <f>(2*3.14*Table5[[#This Row],[Motor speed]]*Table5[[#This Row],[Motor torque]])/(60*1000)/Table5[[#This Row],[Overall efficiency of enery conversion ]]</f>
        <v>14.77084170075539</v>
      </c>
      <c r="AC880">
        <v>430</v>
      </c>
      <c r="AD880" s="20">
        <f>Table5[[#This Row],[Total elapsed time]]-B879</f>
        <v>1</v>
      </c>
      <c r="AE880" s="20">
        <f>(Table5[[#This Row],[Motor power]]*1000)*Table5[[#This Row],[Acceleration delT 1 second ]]</f>
        <v>14770.841700755391</v>
      </c>
      <c r="AF880" s="20">
        <f>Table5[[#This Row],[Etotal]]/3600</f>
        <v>4.1030115835431644</v>
      </c>
      <c r="AG880" s="21">
        <f>Table5[[#This Row],[Average energy consumption]]/96</f>
        <v>4.2739703995241296E-2</v>
      </c>
      <c r="AH880" s="20"/>
      <c r="AI880" s="20"/>
    </row>
    <row r="881" spans="2:35">
      <c r="B881" s="15">
        <v>878</v>
      </c>
      <c r="C881" s="8">
        <v>53</v>
      </c>
      <c r="D881" s="9">
        <v>0</v>
      </c>
      <c r="E881">
        <v>1500</v>
      </c>
      <c r="F881">
        <v>80</v>
      </c>
      <c r="G881">
        <f t="shared" si="91"/>
        <v>1580</v>
      </c>
      <c r="H881">
        <v>9.81</v>
      </c>
      <c r="I881" s="10">
        <v>0</v>
      </c>
      <c r="J881" s="10">
        <v>0</v>
      </c>
      <c r="K881">
        <f t="shared" si="92"/>
        <v>0</v>
      </c>
      <c r="L881">
        <v>1.4999999999999999E-2</v>
      </c>
      <c r="M881">
        <f t="shared" si="93"/>
        <v>365.20543359083308</v>
      </c>
      <c r="N881">
        <v>1.204</v>
      </c>
      <c r="O881">
        <v>1.52</v>
      </c>
      <c r="P881">
        <v>2.52</v>
      </c>
      <c r="Q881">
        <f t="shared" si="94"/>
        <v>14.722222222222223</v>
      </c>
      <c r="R881">
        <f t="shared" si="95"/>
        <v>499.78976444444447</v>
      </c>
      <c r="S881">
        <f t="shared" si="96"/>
        <v>864.99519803527755</v>
      </c>
      <c r="T881" s="11">
        <f t="shared" si="97"/>
        <v>12.734651526630476</v>
      </c>
      <c r="U881">
        <v>0.26834999999999998</v>
      </c>
      <c r="V881">
        <f>Table5[[#This Row],[Total force ]]*Table5[[#This Row],[Tyre radius]]</f>
        <v>232.12146139276672</v>
      </c>
      <c r="W881">
        <v>8</v>
      </c>
      <c r="X881">
        <v>0.92</v>
      </c>
      <c r="Y881">
        <f>Table5[[#This Row],[Wheel torque]]/Table5[[#This Row],[Final drive ratio ]]/Table5[[#This Row],[Overall efficiency of enery conversion ]]</f>
        <v>31.538242037060694</v>
      </c>
      <c r="Z881">
        <f>(Table5[[#This Row],[Vehicle speed in m/s]]*60)/(2*3.14*Table5[[#This Row],[Tyre radius]])</f>
        <v>524.15939667473276</v>
      </c>
      <c r="AA881">
        <f>Table5[[#This Row],[Wheel speed]]*Table5[[#This Row],[Final drive ratio ]]</f>
        <v>4193.2751733978621</v>
      </c>
      <c r="AB881" s="11">
        <f>(2*3.14*Table5[[#This Row],[Motor speed]]*Table5[[#This Row],[Motor torque]])/(60*1000)/Table5[[#This Row],[Overall efficiency of enery conversion ]]</f>
        <v>15.045665792332789</v>
      </c>
      <c r="AC881">
        <v>430</v>
      </c>
      <c r="AD881" s="20">
        <f>Table5[[#This Row],[Total elapsed time]]-B880</f>
        <v>1</v>
      </c>
      <c r="AE881" s="20">
        <f>(Table5[[#This Row],[Motor power]]*1000)*Table5[[#This Row],[Acceleration delT 1 second ]]</f>
        <v>15045.665792332789</v>
      </c>
      <c r="AF881" s="20">
        <f>Table5[[#This Row],[Etotal]]/3600</f>
        <v>4.1793516089813307</v>
      </c>
      <c r="AG881" s="21">
        <f>Table5[[#This Row],[Average energy consumption]]/96</f>
        <v>4.3534912593555526E-2</v>
      </c>
      <c r="AH881" s="20"/>
      <c r="AI881" s="20"/>
    </row>
    <row r="882" spans="2:35">
      <c r="B882" s="15">
        <v>879</v>
      </c>
      <c r="C882" s="8">
        <v>53</v>
      </c>
      <c r="D882" s="9">
        <v>0.01</v>
      </c>
      <c r="E882">
        <v>1500</v>
      </c>
      <c r="F882">
        <v>80</v>
      </c>
      <c r="G882">
        <f t="shared" si="91"/>
        <v>1580</v>
      </c>
      <c r="H882">
        <v>9.81</v>
      </c>
      <c r="I882" s="10">
        <v>0</v>
      </c>
      <c r="J882" s="10">
        <v>0</v>
      </c>
      <c r="K882">
        <f t="shared" si="92"/>
        <v>15.8</v>
      </c>
      <c r="L882">
        <v>1.4999999999999999E-2</v>
      </c>
      <c r="M882">
        <f t="shared" si="93"/>
        <v>365.20543359083308</v>
      </c>
      <c r="N882">
        <v>1.204</v>
      </c>
      <c r="O882">
        <v>1.52</v>
      </c>
      <c r="P882">
        <v>2.52</v>
      </c>
      <c r="Q882">
        <f t="shared" si="94"/>
        <v>14.722222222222223</v>
      </c>
      <c r="R882">
        <f t="shared" si="95"/>
        <v>499.78976444444447</v>
      </c>
      <c r="S882">
        <f t="shared" si="96"/>
        <v>880.79519803527751</v>
      </c>
      <c r="T882" s="11">
        <f t="shared" si="97"/>
        <v>12.967262637741587</v>
      </c>
      <c r="U882">
        <v>0.26834999999999998</v>
      </c>
      <c r="V882">
        <f>Table5[[#This Row],[Total force ]]*Table5[[#This Row],[Tyre radius]]</f>
        <v>236.36139139276671</v>
      </c>
      <c r="W882">
        <v>8</v>
      </c>
      <c r="X882">
        <v>0.92</v>
      </c>
      <c r="Y882">
        <f>Table5[[#This Row],[Wheel torque]]/Table5[[#This Row],[Final drive ratio ]]/Table5[[#This Row],[Overall efficiency of enery conversion ]]</f>
        <v>32.114319482712865</v>
      </c>
      <c r="Z882">
        <f>(Table5[[#This Row],[Vehicle speed in m/s]]*60)/(2*3.14*Table5[[#This Row],[Tyre radius]])</f>
        <v>524.15939667473276</v>
      </c>
      <c r="AA882">
        <f>Table5[[#This Row],[Wheel speed]]*Table5[[#This Row],[Final drive ratio ]]</f>
        <v>4193.2751733978621</v>
      </c>
      <c r="AB882" s="11">
        <f>(2*3.14*Table5[[#This Row],[Motor speed]]*Table5[[#This Row],[Motor torque]])/(60*1000)/Table5[[#This Row],[Overall efficiency of enery conversion ]]</f>
        <v>15.320489883910188</v>
      </c>
      <c r="AC882">
        <v>430</v>
      </c>
      <c r="AD882" s="20">
        <f>Table5[[#This Row],[Total elapsed time]]-B881</f>
        <v>1</v>
      </c>
      <c r="AE882" s="20">
        <f>(Table5[[#This Row],[Motor power]]*1000)*Table5[[#This Row],[Acceleration delT 1 second ]]</f>
        <v>15320.489883910188</v>
      </c>
      <c r="AF882" s="20">
        <f>Table5[[#This Row],[Etotal]]/3600</f>
        <v>4.255691634419497</v>
      </c>
      <c r="AG882" s="21">
        <f>Table5[[#This Row],[Average energy consumption]]/96</f>
        <v>4.4330121191869763E-2</v>
      </c>
      <c r="AH882" s="20"/>
      <c r="AI882" s="20"/>
    </row>
    <row r="883" spans="2:35">
      <c r="B883" s="15">
        <v>880</v>
      </c>
      <c r="C883" s="8">
        <v>53.1</v>
      </c>
      <c r="D883" s="9">
        <v>0.04</v>
      </c>
      <c r="E883">
        <v>1500</v>
      </c>
      <c r="F883">
        <v>80</v>
      </c>
      <c r="G883">
        <f t="shared" si="91"/>
        <v>1580</v>
      </c>
      <c r="H883">
        <v>9.81</v>
      </c>
      <c r="I883" s="10">
        <v>0</v>
      </c>
      <c r="J883" s="10">
        <v>0</v>
      </c>
      <c r="K883">
        <f t="shared" si="92"/>
        <v>63.2</v>
      </c>
      <c r="L883">
        <v>1.4999999999999999E-2</v>
      </c>
      <c r="M883">
        <f t="shared" si="93"/>
        <v>365.20543359083308</v>
      </c>
      <c r="N883">
        <v>1.204</v>
      </c>
      <c r="O883">
        <v>1.52</v>
      </c>
      <c r="P883">
        <v>2.52</v>
      </c>
      <c r="Q883">
        <f t="shared" si="94"/>
        <v>14.750000000000002</v>
      </c>
      <c r="R883">
        <f t="shared" si="95"/>
        <v>501.67754280000014</v>
      </c>
      <c r="S883">
        <f t="shared" si="96"/>
        <v>930.08297639083321</v>
      </c>
      <c r="T883" s="11">
        <f t="shared" si="97"/>
        <v>13.718723901764792</v>
      </c>
      <c r="U883">
        <v>0.26834999999999998</v>
      </c>
      <c r="V883">
        <f>Table5[[#This Row],[Total force ]]*Table5[[#This Row],[Tyre radius]]</f>
        <v>249.58776671448007</v>
      </c>
      <c r="W883">
        <v>8</v>
      </c>
      <c r="X883">
        <v>0.92</v>
      </c>
      <c r="Y883">
        <f>Table5[[#This Row],[Wheel torque]]/Table5[[#This Row],[Final drive ratio ]]/Table5[[#This Row],[Overall efficiency of enery conversion ]]</f>
        <v>33.911381347076095</v>
      </c>
      <c r="Z883">
        <f>(Table5[[#This Row],[Vehicle speed in m/s]]*60)/(2*3.14*Table5[[#This Row],[Tyre radius]])</f>
        <v>525.14837666845881</v>
      </c>
      <c r="AA883">
        <f>Table5[[#This Row],[Wheel speed]]*Table5[[#This Row],[Final drive ratio ]]</f>
        <v>4201.1870133476705</v>
      </c>
      <c r="AB883" s="11">
        <f>(2*3.14*Table5[[#This Row],[Motor speed]]*Table5[[#This Row],[Motor torque]])/(60*1000)/Table5[[#This Row],[Overall efficiency of enery conversion ]]</f>
        <v>16.208322190175792</v>
      </c>
      <c r="AC883">
        <v>430</v>
      </c>
      <c r="AD883" s="20">
        <f>Table5[[#This Row],[Total elapsed time]]-B882</f>
        <v>1</v>
      </c>
      <c r="AE883" s="20">
        <f>(Table5[[#This Row],[Motor power]]*1000)*Table5[[#This Row],[Acceleration delT 1 second ]]</f>
        <v>16208.322190175792</v>
      </c>
      <c r="AF883" s="20">
        <f>Table5[[#This Row],[Etotal]]/3600</f>
        <v>4.5023117194932754</v>
      </c>
      <c r="AG883" s="21">
        <f>Table5[[#This Row],[Average energy consumption]]/96</f>
        <v>4.6899080411388287E-2</v>
      </c>
      <c r="AH883" s="20"/>
      <c r="AI883" s="20"/>
    </row>
    <row r="884" spans="2:35">
      <c r="B884" s="15">
        <v>881</v>
      </c>
      <c r="C884" s="8">
        <v>53.3</v>
      </c>
      <c r="D884" s="9">
        <v>0.03</v>
      </c>
      <c r="E884">
        <v>1500</v>
      </c>
      <c r="F884">
        <v>80</v>
      </c>
      <c r="G884">
        <f t="shared" si="91"/>
        <v>1580</v>
      </c>
      <c r="H884">
        <v>9.81</v>
      </c>
      <c r="I884" s="10">
        <v>0</v>
      </c>
      <c r="J884" s="10">
        <v>0</v>
      </c>
      <c r="K884">
        <f t="shared" si="92"/>
        <v>47.4</v>
      </c>
      <c r="L884">
        <v>1.4999999999999999E-2</v>
      </c>
      <c r="M884">
        <f t="shared" si="93"/>
        <v>365.20543359083308</v>
      </c>
      <c r="N884">
        <v>1.204</v>
      </c>
      <c r="O884">
        <v>1.52</v>
      </c>
      <c r="P884">
        <v>2.52</v>
      </c>
      <c r="Q884">
        <f t="shared" si="94"/>
        <v>14.805555555555555</v>
      </c>
      <c r="R884">
        <f t="shared" si="95"/>
        <v>505.4637749777778</v>
      </c>
      <c r="S884">
        <f t="shared" si="96"/>
        <v>918.06920856861086</v>
      </c>
      <c r="T884" s="11">
        <f t="shared" si="97"/>
        <v>13.592524671307489</v>
      </c>
      <c r="U884">
        <v>0.26834999999999998</v>
      </c>
      <c r="V884">
        <f>Table5[[#This Row],[Total force ]]*Table5[[#This Row],[Tyre radius]]</f>
        <v>246.36387211938671</v>
      </c>
      <c r="W884">
        <v>8</v>
      </c>
      <c r="X884">
        <v>0.92</v>
      </c>
      <c r="Y884">
        <f>Table5[[#This Row],[Wheel torque]]/Table5[[#This Row],[Final drive ratio ]]/Table5[[#This Row],[Overall efficiency of enery conversion ]]</f>
        <v>33.473352190134065</v>
      </c>
      <c r="Z884">
        <f>(Table5[[#This Row],[Vehicle speed in m/s]]*60)/(2*3.14*Table5[[#This Row],[Tyre radius]])</f>
        <v>527.12633665591056</v>
      </c>
      <c r="AA884">
        <f>Table5[[#This Row],[Wheel speed]]*Table5[[#This Row],[Final drive ratio ]]</f>
        <v>4217.0106932472845</v>
      </c>
      <c r="AB884" s="11">
        <f>(2*3.14*Table5[[#This Row],[Motor speed]]*Table5[[#This Row],[Motor torque]])/(60*1000)/Table5[[#This Row],[Overall efficiency of enery conversion ]]</f>
        <v>16.059221019975766</v>
      </c>
      <c r="AC884">
        <v>430</v>
      </c>
      <c r="AD884" s="20">
        <f>Table5[[#This Row],[Total elapsed time]]-B883</f>
        <v>1</v>
      </c>
      <c r="AE884" s="20">
        <f>(Table5[[#This Row],[Motor power]]*1000)*Table5[[#This Row],[Acceleration delT 1 second ]]</f>
        <v>16059.221019975766</v>
      </c>
      <c r="AF884" s="20">
        <f>Table5[[#This Row],[Etotal]]/3600</f>
        <v>4.4608947277710467</v>
      </c>
      <c r="AG884" s="21">
        <f>Table5[[#This Row],[Average energy consumption]]/96</f>
        <v>4.6467653414281739E-2</v>
      </c>
      <c r="AH884" s="20"/>
      <c r="AI884" s="20"/>
    </row>
    <row r="885" spans="2:35">
      <c r="B885" s="15">
        <v>882</v>
      </c>
      <c r="C885" s="8">
        <v>53.3</v>
      </c>
      <c r="D885" s="9">
        <v>0</v>
      </c>
      <c r="E885">
        <v>1500</v>
      </c>
      <c r="F885">
        <v>80</v>
      </c>
      <c r="G885">
        <f t="shared" si="91"/>
        <v>1580</v>
      </c>
      <c r="H885">
        <v>9.81</v>
      </c>
      <c r="I885" s="10">
        <v>0</v>
      </c>
      <c r="J885" s="10">
        <v>0</v>
      </c>
      <c r="K885">
        <f t="shared" si="92"/>
        <v>0</v>
      </c>
      <c r="L885">
        <v>1.4999999999999999E-2</v>
      </c>
      <c r="M885">
        <f t="shared" si="93"/>
        <v>365.20543359083308</v>
      </c>
      <c r="N885">
        <v>1.204</v>
      </c>
      <c r="O885">
        <v>1.52</v>
      </c>
      <c r="P885">
        <v>2.52</v>
      </c>
      <c r="Q885">
        <f t="shared" si="94"/>
        <v>14.805555555555555</v>
      </c>
      <c r="R885">
        <f t="shared" si="95"/>
        <v>505.4637749777778</v>
      </c>
      <c r="S885">
        <f t="shared" si="96"/>
        <v>870.66920856861088</v>
      </c>
      <c r="T885" s="11">
        <f t="shared" si="97"/>
        <v>12.890741337974156</v>
      </c>
      <c r="U885">
        <v>0.26834999999999998</v>
      </c>
      <c r="V885">
        <f>Table5[[#This Row],[Total force ]]*Table5[[#This Row],[Tyre radius]]</f>
        <v>233.64408211938672</v>
      </c>
      <c r="W885">
        <v>8</v>
      </c>
      <c r="X885">
        <v>0.92</v>
      </c>
      <c r="Y885">
        <f>Table5[[#This Row],[Wheel torque]]/Table5[[#This Row],[Final drive ratio ]]/Table5[[#This Row],[Overall efficiency of enery conversion ]]</f>
        <v>31.745119853177542</v>
      </c>
      <c r="Z885">
        <f>(Table5[[#This Row],[Vehicle speed in m/s]]*60)/(2*3.14*Table5[[#This Row],[Tyre radius]])</f>
        <v>527.12633665591056</v>
      </c>
      <c r="AA885">
        <f>Table5[[#This Row],[Wheel speed]]*Table5[[#This Row],[Final drive ratio ]]</f>
        <v>4217.0106932472845</v>
      </c>
      <c r="AB885" s="11">
        <f>(2*3.14*Table5[[#This Row],[Motor speed]]*Table5[[#This Row],[Motor torque]])/(60*1000)/Table5[[#This Row],[Overall efficiency of enery conversion ]]</f>
        <v>15.23008192104697</v>
      </c>
      <c r="AC885">
        <v>430</v>
      </c>
      <c r="AD885" s="20">
        <f>Table5[[#This Row],[Total elapsed time]]-B884</f>
        <v>1</v>
      </c>
      <c r="AE885" s="20">
        <f>(Table5[[#This Row],[Motor power]]*1000)*Table5[[#This Row],[Acceleration delT 1 second ]]</f>
        <v>15230.081921046971</v>
      </c>
      <c r="AF885" s="20">
        <f>Table5[[#This Row],[Etotal]]/3600</f>
        <v>4.2305783114019366</v>
      </c>
      <c r="AG885" s="21">
        <f>Table5[[#This Row],[Average energy consumption]]/96</f>
        <v>4.4068524077103509E-2</v>
      </c>
      <c r="AH885" s="20"/>
      <c r="AI885" s="20"/>
    </row>
    <row r="886" spans="2:35">
      <c r="B886" s="15">
        <v>883</v>
      </c>
      <c r="C886" s="8">
        <v>53.3</v>
      </c>
      <c r="D886" s="9">
        <v>-0.03</v>
      </c>
      <c r="E886">
        <v>1500</v>
      </c>
      <c r="F886">
        <v>80</v>
      </c>
      <c r="G886">
        <f t="shared" si="91"/>
        <v>1580</v>
      </c>
      <c r="H886">
        <v>9.81</v>
      </c>
      <c r="I886" s="10">
        <v>0</v>
      </c>
      <c r="J886" s="10">
        <v>0</v>
      </c>
      <c r="K886">
        <f t="shared" si="92"/>
        <v>-47.4</v>
      </c>
      <c r="L886">
        <v>1.4999999999999999E-2</v>
      </c>
      <c r="M886">
        <f t="shared" si="93"/>
        <v>365.20543359083308</v>
      </c>
      <c r="N886">
        <v>1.204</v>
      </c>
      <c r="O886">
        <v>1.52</v>
      </c>
      <c r="P886">
        <v>2.52</v>
      </c>
      <c r="Q886">
        <f t="shared" si="94"/>
        <v>14.805555555555555</v>
      </c>
      <c r="R886">
        <f t="shared" si="95"/>
        <v>505.4637749777778</v>
      </c>
      <c r="S886">
        <f t="shared" si="96"/>
        <v>823.26920856861091</v>
      </c>
      <c r="T886" s="11">
        <f t="shared" si="97"/>
        <v>12.188958004640822</v>
      </c>
      <c r="U886">
        <v>0.26834999999999998</v>
      </c>
      <c r="V886">
        <f>Table5[[#This Row],[Total force ]]*Table5[[#This Row],[Tyre radius]]</f>
        <v>220.92429211938671</v>
      </c>
      <c r="W886">
        <v>8</v>
      </c>
      <c r="X886">
        <v>0.92</v>
      </c>
      <c r="Y886">
        <f>Table5[[#This Row],[Wheel torque]]/Table5[[#This Row],[Final drive ratio ]]/Table5[[#This Row],[Overall efficiency of enery conversion ]]</f>
        <v>30.016887516221018</v>
      </c>
      <c r="Z886">
        <f>(Table5[[#This Row],[Vehicle speed in m/s]]*60)/(2*3.14*Table5[[#This Row],[Tyre radius]])</f>
        <v>527.12633665591056</v>
      </c>
      <c r="AA886">
        <f>Table5[[#This Row],[Wheel speed]]*Table5[[#This Row],[Final drive ratio ]]</f>
        <v>4217.0106932472845</v>
      </c>
      <c r="AB886" s="11">
        <f>(2*3.14*Table5[[#This Row],[Motor speed]]*Table5[[#This Row],[Motor torque]])/(60*1000)/Table5[[#This Row],[Overall efficiency of enery conversion ]]</f>
        <v>14.400942822118173</v>
      </c>
      <c r="AC886">
        <v>430</v>
      </c>
      <c r="AD886" s="20">
        <f>Table5[[#This Row],[Total elapsed time]]-B885</f>
        <v>1</v>
      </c>
      <c r="AE886" s="20">
        <f>(Table5[[#This Row],[Motor power]]*1000)*Table5[[#This Row],[Acceleration delT 1 second ]]</f>
        <v>14400.942822118173</v>
      </c>
      <c r="AF886" s="20">
        <f>Table5[[#This Row],[Etotal]]/3600</f>
        <v>4.0002618950328257</v>
      </c>
      <c r="AG886" s="21">
        <f>Table5[[#This Row],[Average energy consumption]]/96</f>
        <v>4.1669394739925265E-2</v>
      </c>
      <c r="AH886" s="20"/>
      <c r="AI886" s="20"/>
    </row>
    <row r="887" spans="2:35">
      <c r="B887" s="15">
        <v>884</v>
      </c>
      <c r="C887" s="8">
        <v>53.1</v>
      </c>
      <c r="D887" s="9">
        <v>-7.0000000000000007E-2</v>
      </c>
      <c r="E887">
        <v>1500</v>
      </c>
      <c r="F887">
        <v>80</v>
      </c>
      <c r="G887">
        <f t="shared" si="91"/>
        <v>1580</v>
      </c>
      <c r="H887">
        <v>9.81</v>
      </c>
      <c r="I887" s="10">
        <v>0</v>
      </c>
      <c r="J887" s="10">
        <v>0</v>
      </c>
      <c r="K887">
        <f t="shared" si="92"/>
        <v>-110.60000000000001</v>
      </c>
      <c r="L887">
        <v>1.4999999999999999E-2</v>
      </c>
      <c r="M887">
        <f t="shared" si="93"/>
        <v>365.20543359083308</v>
      </c>
      <c r="N887">
        <v>1.204</v>
      </c>
      <c r="O887">
        <v>1.52</v>
      </c>
      <c r="P887">
        <v>2.52</v>
      </c>
      <c r="Q887">
        <f t="shared" si="94"/>
        <v>14.750000000000002</v>
      </c>
      <c r="R887">
        <f t="shared" si="95"/>
        <v>501.67754280000014</v>
      </c>
      <c r="S887">
        <f t="shared" si="96"/>
        <v>756.28297639083314</v>
      </c>
      <c r="T887" s="11">
        <f t="shared" si="97"/>
        <v>11.15517390176479</v>
      </c>
      <c r="U887">
        <v>0.26834999999999998</v>
      </c>
      <c r="V887">
        <f>Table5[[#This Row],[Total force ]]*Table5[[#This Row],[Tyre radius]]</f>
        <v>202.94853671448007</v>
      </c>
      <c r="W887">
        <v>8</v>
      </c>
      <c r="X887">
        <v>0.92</v>
      </c>
      <c r="Y887">
        <f>Table5[[#This Row],[Wheel torque]]/Table5[[#This Row],[Final drive ratio ]]/Table5[[#This Row],[Overall efficiency of enery conversion ]]</f>
        <v>27.574529444902183</v>
      </c>
      <c r="Z887">
        <f>(Table5[[#This Row],[Vehicle speed in m/s]]*60)/(2*3.14*Table5[[#This Row],[Tyre radius]])</f>
        <v>525.14837666845881</v>
      </c>
      <c r="AA887">
        <f>Table5[[#This Row],[Wheel speed]]*Table5[[#This Row],[Final drive ratio ]]</f>
        <v>4201.1870133476705</v>
      </c>
      <c r="AB887" s="11">
        <f>(2*3.14*Table5[[#This Row],[Motor speed]]*Table5[[#This Row],[Motor torque]])/(60*1000)/Table5[[#This Row],[Overall efficiency of enery conversion ]]</f>
        <v>13.179553286584111</v>
      </c>
      <c r="AC887">
        <v>430</v>
      </c>
      <c r="AD887" s="20">
        <f>Table5[[#This Row],[Total elapsed time]]-B886</f>
        <v>1</v>
      </c>
      <c r="AE887" s="20">
        <f>(Table5[[#This Row],[Motor power]]*1000)*Table5[[#This Row],[Acceleration delT 1 second ]]</f>
        <v>13179.553286584111</v>
      </c>
      <c r="AF887" s="20">
        <f>Table5[[#This Row],[Etotal]]/3600</f>
        <v>3.660987024051142</v>
      </c>
      <c r="AG887" s="21">
        <f>Table5[[#This Row],[Average energy consumption]]/96</f>
        <v>3.8135281500532726E-2</v>
      </c>
      <c r="AH887" s="20"/>
      <c r="AI887" s="20"/>
    </row>
    <row r="888" spans="2:35">
      <c r="B888" s="15">
        <v>885</v>
      </c>
      <c r="C888" s="8">
        <v>52.8</v>
      </c>
      <c r="D888" s="9">
        <v>-0.12</v>
      </c>
      <c r="E888">
        <v>1500</v>
      </c>
      <c r="F888">
        <v>80</v>
      </c>
      <c r="G888">
        <f t="shared" si="91"/>
        <v>1580</v>
      </c>
      <c r="H888">
        <v>9.81</v>
      </c>
      <c r="I888" s="10">
        <v>0</v>
      </c>
      <c r="J888" s="10">
        <v>0</v>
      </c>
      <c r="K888">
        <f t="shared" si="92"/>
        <v>-189.6</v>
      </c>
      <c r="L888">
        <v>1.4999999999999999E-2</v>
      </c>
      <c r="M888">
        <f t="shared" si="93"/>
        <v>365.20543359083308</v>
      </c>
      <c r="N888">
        <v>1.204</v>
      </c>
      <c r="O888">
        <v>1.52</v>
      </c>
      <c r="P888">
        <v>2.52</v>
      </c>
      <c r="Q888">
        <f t="shared" si="94"/>
        <v>14.666666666666666</v>
      </c>
      <c r="R888">
        <f t="shared" si="95"/>
        <v>496.02488319999998</v>
      </c>
      <c r="S888">
        <f t="shared" si="96"/>
        <v>671.63031679083304</v>
      </c>
      <c r="T888" s="11">
        <f t="shared" si="97"/>
        <v>9.8505779795988833</v>
      </c>
      <c r="U888">
        <v>0.26834999999999998</v>
      </c>
      <c r="V888">
        <f>Table5[[#This Row],[Total force ]]*Table5[[#This Row],[Tyre radius]]</f>
        <v>180.23199551082004</v>
      </c>
      <c r="W888">
        <v>8</v>
      </c>
      <c r="X888">
        <v>0.92</v>
      </c>
      <c r="Y888">
        <f>Table5[[#This Row],[Wheel torque]]/Table5[[#This Row],[Final drive ratio ]]/Table5[[#This Row],[Overall efficiency of enery conversion ]]</f>
        <v>24.48804286831794</v>
      </c>
      <c r="Z888">
        <f>(Table5[[#This Row],[Vehicle speed in m/s]]*60)/(2*3.14*Table5[[#This Row],[Tyre radius]])</f>
        <v>522.18143668728101</v>
      </c>
      <c r="AA888">
        <f>Table5[[#This Row],[Wheel speed]]*Table5[[#This Row],[Final drive ratio ]]</f>
        <v>4177.4514934982481</v>
      </c>
      <c r="AB888" s="11">
        <f>(2*3.14*Table5[[#This Row],[Motor speed]]*Table5[[#This Row],[Motor torque]])/(60*1000)/Table5[[#This Row],[Overall efficiency of enery conversion ]]</f>
        <v>11.638206497635736</v>
      </c>
      <c r="AC888">
        <v>430</v>
      </c>
      <c r="AD888" s="20">
        <f>Table5[[#This Row],[Total elapsed time]]-B887</f>
        <v>1</v>
      </c>
      <c r="AE888" s="20">
        <f>(Table5[[#This Row],[Motor power]]*1000)*Table5[[#This Row],[Acceleration delT 1 second ]]</f>
        <v>11638.206497635736</v>
      </c>
      <c r="AF888" s="20">
        <f>Table5[[#This Row],[Etotal]]/3600</f>
        <v>3.232835138232149</v>
      </c>
      <c r="AG888" s="21">
        <f>Table5[[#This Row],[Average energy consumption]]/96</f>
        <v>3.3675366023251552E-2</v>
      </c>
      <c r="AH888" s="20"/>
      <c r="AI888" s="20"/>
    </row>
    <row r="889" spans="2:35">
      <c r="B889" s="15">
        <v>886</v>
      </c>
      <c r="C889" s="8">
        <v>52.2</v>
      </c>
      <c r="D889" s="9">
        <v>-0.21</v>
      </c>
      <c r="E889">
        <v>1500</v>
      </c>
      <c r="F889">
        <v>80</v>
      </c>
      <c r="G889">
        <f t="shared" si="91"/>
        <v>1580</v>
      </c>
      <c r="H889">
        <v>9.81</v>
      </c>
      <c r="I889" s="10">
        <v>0</v>
      </c>
      <c r="J889" s="10">
        <v>0</v>
      </c>
      <c r="K889">
        <f t="shared" si="92"/>
        <v>-331.8</v>
      </c>
      <c r="L889">
        <v>1.4999999999999999E-2</v>
      </c>
      <c r="M889">
        <f t="shared" si="93"/>
        <v>365.20543359083308</v>
      </c>
      <c r="N889">
        <v>1.204</v>
      </c>
      <c r="O889">
        <v>1.52</v>
      </c>
      <c r="P889">
        <v>2.52</v>
      </c>
      <c r="Q889">
        <f t="shared" si="94"/>
        <v>14.500000000000002</v>
      </c>
      <c r="R889">
        <f t="shared" si="95"/>
        <v>484.81564320000018</v>
      </c>
      <c r="S889">
        <f t="shared" si="96"/>
        <v>518.22107679083319</v>
      </c>
      <c r="T889" s="11">
        <f t="shared" si="97"/>
        <v>7.514205613467082</v>
      </c>
      <c r="U889">
        <v>0.26834999999999998</v>
      </c>
      <c r="V889">
        <f>Table5[[#This Row],[Total force ]]*Table5[[#This Row],[Tyre radius]]</f>
        <v>139.06462595682007</v>
      </c>
      <c r="W889">
        <v>8</v>
      </c>
      <c r="X889">
        <v>0.92</v>
      </c>
      <c r="Y889">
        <f>Table5[[#This Row],[Wheel torque]]/Table5[[#This Row],[Final drive ratio ]]/Table5[[#This Row],[Overall efficiency of enery conversion ]]</f>
        <v>18.89465026587229</v>
      </c>
      <c r="Z889">
        <f>(Table5[[#This Row],[Vehicle speed in m/s]]*60)/(2*3.14*Table5[[#This Row],[Tyre radius]])</f>
        <v>516.24755672492552</v>
      </c>
      <c r="AA889">
        <f>Table5[[#This Row],[Wheel speed]]*Table5[[#This Row],[Final drive ratio ]]</f>
        <v>4129.9804537994041</v>
      </c>
      <c r="AB889" s="11">
        <f>(2*3.14*Table5[[#This Row],[Motor speed]]*Table5[[#This Row],[Motor torque]])/(60*1000)/Table5[[#This Row],[Overall efficiency of enery conversion ]]</f>
        <v>8.8778421709204647</v>
      </c>
      <c r="AC889">
        <v>430</v>
      </c>
      <c r="AD889" s="20">
        <f>Table5[[#This Row],[Total elapsed time]]-B888</f>
        <v>1</v>
      </c>
      <c r="AE889" s="20">
        <f>(Table5[[#This Row],[Motor power]]*1000)*Table5[[#This Row],[Acceleration delT 1 second ]]</f>
        <v>8877.8421709204649</v>
      </c>
      <c r="AF889" s="20">
        <f>Table5[[#This Row],[Etotal]]/3600</f>
        <v>2.4660672697001291</v>
      </c>
      <c r="AG889" s="21">
        <f>Table5[[#This Row],[Average energy consumption]]/96</f>
        <v>2.5688200726043012E-2</v>
      </c>
      <c r="AH889" s="20"/>
      <c r="AI889" s="20"/>
    </row>
    <row r="890" spans="2:35">
      <c r="B890" s="15">
        <v>887</v>
      </c>
      <c r="C890" s="8">
        <v>51.3</v>
      </c>
      <c r="D890" s="9">
        <v>-0.28000000000000003</v>
      </c>
      <c r="E890">
        <v>1500</v>
      </c>
      <c r="F890">
        <v>80</v>
      </c>
      <c r="G890">
        <f t="shared" si="91"/>
        <v>1580</v>
      </c>
      <c r="H890">
        <v>9.81</v>
      </c>
      <c r="I890" s="10">
        <v>0</v>
      </c>
      <c r="J890" s="10">
        <v>0</v>
      </c>
      <c r="K890">
        <f t="shared" si="92"/>
        <v>-442.40000000000003</v>
      </c>
      <c r="L890">
        <v>1.4999999999999999E-2</v>
      </c>
      <c r="M890">
        <f t="shared" si="93"/>
        <v>365.20543359083308</v>
      </c>
      <c r="N890">
        <v>1.204</v>
      </c>
      <c r="O890">
        <v>1.52</v>
      </c>
      <c r="P890">
        <v>2.52</v>
      </c>
      <c r="Q890">
        <f t="shared" si="94"/>
        <v>14.25</v>
      </c>
      <c r="R890">
        <f t="shared" si="95"/>
        <v>468.24198120000005</v>
      </c>
      <c r="S890">
        <f t="shared" si="96"/>
        <v>391.0474147908331</v>
      </c>
      <c r="T890" s="11">
        <f t="shared" si="97"/>
        <v>5.5724256607693716</v>
      </c>
      <c r="U890">
        <v>0.26834999999999998</v>
      </c>
      <c r="V890">
        <f>Table5[[#This Row],[Total force ]]*Table5[[#This Row],[Tyre radius]]</f>
        <v>104.93757375912006</v>
      </c>
      <c r="W890">
        <v>8</v>
      </c>
      <c r="X890">
        <v>0.92</v>
      </c>
      <c r="Y890">
        <f>Table5[[#This Row],[Wheel torque]]/Table5[[#This Row],[Final drive ratio ]]/Table5[[#This Row],[Overall efficiency of enery conversion ]]</f>
        <v>14.257822521619572</v>
      </c>
      <c r="Z890">
        <f>(Table5[[#This Row],[Vehicle speed in m/s]]*60)/(2*3.14*Table5[[#This Row],[Tyre radius]])</f>
        <v>507.34673678139228</v>
      </c>
      <c r="AA890">
        <f>Table5[[#This Row],[Wheel speed]]*Table5[[#This Row],[Final drive ratio ]]</f>
        <v>4058.7738942511382</v>
      </c>
      <c r="AB890" s="11">
        <f>(2*3.14*Table5[[#This Row],[Motor speed]]*Table5[[#This Row],[Motor torque]])/(60*1000)/Table5[[#This Row],[Overall efficiency of enery conversion ]]</f>
        <v>6.5836787107388597</v>
      </c>
      <c r="AC890">
        <v>430</v>
      </c>
      <c r="AD890" s="20">
        <f>Table5[[#This Row],[Total elapsed time]]-B889</f>
        <v>1</v>
      </c>
      <c r="AE890" s="20">
        <f>(Table5[[#This Row],[Motor power]]*1000)*Table5[[#This Row],[Acceleration delT 1 second ]]</f>
        <v>6583.67871073886</v>
      </c>
      <c r="AF890" s="20">
        <f>Table5[[#This Row],[Etotal]]/3600</f>
        <v>1.8287996418719055</v>
      </c>
      <c r="AG890" s="21">
        <f>Table5[[#This Row],[Average energy consumption]]/96</f>
        <v>1.9049996269499016E-2</v>
      </c>
      <c r="AH890" s="20"/>
      <c r="AI890" s="20"/>
    </row>
    <row r="891" spans="2:35">
      <c r="B891" s="15">
        <v>888</v>
      </c>
      <c r="C891" s="8">
        <v>50.2</v>
      </c>
      <c r="D891" s="9">
        <v>-0.28999999999999998</v>
      </c>
      <c r="E891">
        <v>1500</v>
      </c>
      <c r="F891">
        <v>80</v>
      </c>
      <c r="G891">
        <f t="shared" si="91"/>
        <v>1580</v>
      </c>
      <c r="H891">
        <v>9.81</v>
      </c>
      <c r="I891" s="10">
        <v>0</v>
      </c>
      <c r="J891" s="10">
        <v>0</v>
      </c>
      <c r="K891">
        <f t="shared" si="92"/>
        <v>-458.2</v>
      </c>
      <c r="L891">
        <v>1.4999999999999999E-2</v>
      </c>
      <c r="M891">
        <f t="shared" si="93"/>
        <v>365.20543359083308</v>
      </c>
      <c r="N891">
        <v>1.204</v>
      </c>
      <c r="O891">
        <v>1.52</v>
      </c>
      <c r="P891">
        <v>2.52</v>
      </c>
      <c r="Q891">
        <f t="shared" si="94"/>
        <v>13.944444444444446</v>
      </c>
      <c r="R891">
        <f t="shared" si="95"/>
        <v>448.37671697777796</v>
      </c>
      <c r="S891">
        <f t="shared" si="96"/>
        <v>355.38215056861105</v>
      </c>
      <c r="T891" s="11">
        <f t="shared" si="97"/>
        <v>4.9556066551511888</v>
      </c>
      <c r="U891">
        <v>0.26834999999999998</v>
      </c>
      <c r="V891">
        <f>Table5[[#This Row],[Total force ]]*Table5[[#This Row],[Tyre radius]]</f>
        <v>95.366800105086767</v>
      </c>
      <c r="W891">
        <v>8</v>
      </c>
      <c r="X891">
        <v>0.92</v>
      </c>
      <c r="Y891">
        <f>Table5[[#This Row],[Wheel torque]]/Table5[[#This Row],[Final drive ratio ]]/Table5[[#This Row],[Overall efficiency of enery conversion ]]</f>
        <v>12.957445666452006</v>
      </c>
      <c r="Z891">
        <f>(Table5[[#This Row],[Vehicle speed in m/s]]*60)/(2*3.14*Table5[[#This Row],[Tyre radius]])</f>
        <v>496.46795685040735</v>
      </c>
      <c r="AA891">
        <f>Table5[[#This Row],[Wheel speed]]*Table5[[#This Row],[Final drive ratio ]]</f>
        <v>3971.7436548032588</v>
      </c>
      <c r="AB891" s="11">
        <f>(2*3.14*Table5[[#This Row],[Motor speed]]*Table5[[#This Row],[Motor torque]])/(60*1000)/Table5[[#This Row],[Overall efficiency of enery conversion ]]</f>
        <v>5.8549227967287187</v>
      </c>
      <c r="AC891">
        <v>430</v>
      </c>
      <c r="AD891" s="20">
        <f>Table5[[#This Row],[Total elapsed time]]-B890</f>
        <v>1</v>
      </c>
      <c r="AE891" s="20">
        <f>(Table5[[#This Row],[Motor power]]*1000)*Table5[[#This Row],[Acceleration delT 1 second ]]</f>
        <v>5854.9227967287188</v>
      </c>
      <c r="AF891" s="20">
        <f>Table5[[#This Row],[Etotal]]/3600</f>
        <v>1.6263674435357551</v>
      </c>
      <c r="AG891" s="21">
        <f>Table5[[#This Row],[Average energy consumption]]/96</f>
        <v>1.6941327536830784E-2</v>
      </c>
      <c r="AH891" s="20"/>
      <c r="AI891" s="20"/>
    </row>
    <row r="892" spans="2:35">
      <c r="B892" s="15">
        <v>889</v>
      </c>
      <c r="C892" s="8">
        <v>49.2</v>
      </c>
      <c r="D892" s="9">
        <v>-0.28000000000000003</v>
      </c>
      <c r="E892">
        <v>1500</v>
      </c>
      <c r="F892">
        <v>80</v>
      </c>
      <c r="G892">
        <f t="shared" si="91"/>
        <v>1580</v>
      </c>
      <c r="H892">
        <v>9.81</v>
      </c>
      <c r="I892" s="10">
        <v>0</v>
      </c>
      <c r="J892" s="10">
        <v>0</v>
      </c>
      <c r="K892">
        <f t="shared" si="92"/>
        <v>-442.40000000000003</v>
      </c>
      <c r="L892">
        <v>1.4999999999999999E-2</v>
      </c>
      <c r="M892">
        <f t="shared" si="93"/>
        <v>365.20543359083308</v>
      </c>
      <c r="N892">
        <v>1.204</v>
      </c>
      <c r="O892">
        <v>1.52</v>
      </c>
      <c r="P892">
        <v>2.52</v>
      </c>
      <c r="Q892">
        <f t="shared" si="94"/>
        <v>13.666666666666668</v>
      </c>
      <c r="R892">
        <f t="shared" si="95"/>
        <v>430.69102720000006</v>
      </c>
      <c r="S892">
        <f t="shared" si="96"/>
        <v>353.49646079083305</v>
      </c>
      <c r="T892" s="11">
        <f t="shared" si="97"/>
        <v>4.8311182974747187</v>
      </c>
      <c r="U892">
        <v>0.26834999999999998</v>
      </c>
      <c r="V892">
        <f>Table5[[#This Row],[Total force ]]*Table5[[#This Row],[Tyre radius]]</f>
        <v>94.860775253220041</v>
      </c>
      <c r="W892">
        <v>8</v>
      </c>
      <c r="X892">
        <v>0.92</v>
      </c>
      <c r="Y892">
        <f>Table5[[#This Row],[Wheel torque]]/Table5[[#This Row],[Final drive ratio ]]/Table5[[#This Row],[Overall efficiency of enery conversion ]]</f>
        <v>12.888692289839678</v>
      </c>
      <c r="Z892">
        <f>(Table5[[#This Row],[Vehicle speed in m/s]]*60)/(2*3.14*Table5[[#This Row],[Tyre radius]])</f>
        <v>486.57815691314823</v>
      </c>
      <c r="AA892">
        <f>Table5[[#This Row],[Wheel speed]]*Table5[[#This Row],[Final drive ratio ]]</f>
        <v>3892.6252553051859</v>
      </c>
      <c r="AB892" s="11">
        <f>(2*3.14*Table5[[#This Row],[Motor speed]]*Table5[[#This Row],[Motor torque]])/(60*1000)/Table5[[#This Row],[Overall efficiency of enery conversion ]]</f>
        <v>5.7078429790580314</v>
      </c>
      <c r="AC892">
        <v>430</v>
      </c>
      <c r="AD892" s="20">
        <f>Table5[[#This Row],[Total elapsed time]]-B891</f>
        <v>1</v>
      </c>
      <c r="AE892" s="20">
        <f>(Table5[[#This Row],[Motor power]]*1000)*Table5[[#This Row],[Acceleration delT 1 second ]]</f>
        <v>5707.8429790580312</v>
      </c>
      <c r="AF892" s="20">
        <f>Table5[[#This Row],[Etotal]]/3600</f>
        <v>1.5855119386272309</v>
      </c>
      <c r="AG892" s="21">
        <f>Table5[[#This Row],[Average energy consumption]]/96</f>
        <v>1.6515749360700323E-2</v>
      </c>
      <c r="AH892" s="20"/>
      <c r="AI892" s="20"/>
    </row>
    <row r="893" spans="2:35">
      <c r="B893" s="15">
        <v>890</v>
      </c>
      <c r="C893" s="8">
        <v>48.2</v>
      </c>
      <c r="D893" s="9">
        <v>-0.28000000000000003</v>
      </c>
      <c r="E893">
        <v>1500</v>
      </c>
      <c r="F893">
        <v>80</v>
      </c>
      <c r="G893">
        <f t="shared" si="91"/>
        <v>1580</v>
      </c>
      <c r="H893">
        <v>9.81</v>
      </c>
      <c r="I893" s="10">
        <v>0</v>
      </c>
      <c r="J893" s="10">
        <v>0</v>
      </c>
      <c r="K893">
        <f t="shared" si="92"/>
        <v>-442.40000000000003</v>
      </c>
      <c r="L893">
        <v>1.4999999999999999E-2</v>
      </c>
      <c r="M893">
        <f t="shared" si="93"/>
        <v>365.20543359083308</v>
      </c>
      <c r="N893">
        <v>1.204</v>
      </c>
      <c r="O893">
        <v>1.52</v>
      </c>
      <c r="P893">
        <v>2.52</v>
      </c>
      <c r="Q893">
        <f t="shared" si="94"/>
        <v>13.388888888888891</v>
      </c>
      <c r="R893">
        <f t="shared" si="95"/>
        <v>413.36118631111123</v>
      </c>
      <c r="S893">
        <f t="shared" si="96"/>
        <v>336.16661990194422</v>
      </c>
      <c r="T893" s="11">
        <f t="shared" si="97"/>
        <v>4.5008975220204759</v>
      </c>
      <c r="U893">
        <v>0.26834999999999998</v>
      </c>
      <c r="V893">
        <f>Table5[[#This Row],[Total force ]]*Table5[[#This Row],[Tyre radius]]</f>
        <v>90.210312450686729</v>
      </c>
      <c r="W893">
        <v>8</v>
      </c>
      <c r="X893">
        <v>0.92</v>
      </c>
      <c r="Y893">
        <f>Table5[[#This Row],[Wheel torque]]/Table5[[#This Row],[Final drive ratio ]]/Table5[[#This Row],[Overall efficiency of enery conversion ]]</f>
        <v>12.256835930799827</v>
      </c>
      <c r="Z893">
        <f>(Table5[[#This Row],[Vehicle speed in m/s]]*60)/(2*3.14*Table5[[#This Row],[Tyre radius]])</f>
        <v>476.68835697588912</v>
      </c>
      <c r="AA893">
        <f>Table5[[#This Row],[Wheel speed]]*Table5[[#This Row],[Final drive ratio ]]</f>
        <v>3813.506855807113</v>
      </c>
      <c r="AB893" s="11">
        <f>(2*3.14*Table5[[#This Row],[Motor speed]]*Table5[[#This Row],[Motor torque]])/(60*1000)/Table5[[#This Row],[Overall efficiency of enery conversion ]]</f>
        <v>5.3176955600430942</v>
      </c>
      <c r="AC893">
        <v>430</v>
      </c>
      <c r="AD893" s="20">
        <f>Table5[[#This Row],[Total elapsed time]]-B892</f>
        <v>1</v>
      </c>
      <c r="AE893" s="20">
        <f>(Table5[[#This Row],[Motor power]]*1000)*Table5[[#This Row],[Acceleration delT 1 second ]]</f>
        <v>5317.6955600430938</v>
      </c>
      <c r="AF893" s="20">
        <f>Table5[[#This Row],[Etotal]]/3600</f>
        <v>1.477137655567526</v>
      </c>
      <c r="AG893" s="21">
        <f>Table5[[#This Row],[Average energy consumption]]/96</f>
        <v>1.5386850578828395E-2</v>
      </c>
      <c r="AH893" s="20"/>
      <c r="AI893" s="20"/>
    </row>
    <row r="894" spans="2:35">
      <c r="B894" s="15">
        <v>891</v>
      </c>
      <c r="C894" s="8">
        <v>47.2</v>
      </c>
      <c r="D894" s="9">
        <v>-0.26</v>
      </c>
      <c r="E894">
        <v>1500</v>
      </c>
      <c r="F894">
        <v>80</v>
      </c>
      <c r="G894">
        <f t="shared" si="91"/>
        <v>1580</v>
      </c>
      <c r="H894">
        <v>9.81</v>
      </c>
      <c r="I894" s="10">
        <v>0</v>
      </c>
      <c r="J894" s="10">
        <v>0</v>
      </c>
      <c r="K894">
        <f t="shared" si="92"/>
        <v>-410.8</v>
      </c>
      <c r="L894">
        <v>1.4999999999999999E-2</v>
      </c>
      <c r="M894">
        <f t="shared" si="93"/>
        <v>365.20543359083308</v>
      </c>
      <c r="N894">
        <v>1.204</v>
      </c>
      <c r="O894">
        <v>1.52</v>
      </c>
      <c r="P894">
        <v>2.52</v>
      </c>
      <c r="Q894">
        <f t="shared" si="94"/>
        <v>13.111111111111112</v>
      </c>
      <c r="R894">
        <f t="shared" si="95"/>
        <v>396.38719431111122</v>
      </c>
      <c r="S894">
        <f t="shared" si="96"/>
        <v>350.79262790194429</v>
      </c>
      <c r="T894" s="11">
        <f t="shared" si="97"/>
        <v>4.5992811213810469</v>
      </c>
      <c r="U894">
        <v>0.26834999999999998</v>
      </c>
      <c r="V894">
        <f>Table5[[#This Row],[Total force ]]*Table5[[#This Row],[Tyre radius]]</f>
        <v>94.135201697486735</v>
      </c>
      <c r="W894">
        <v>8</v>
      </c>
      <c r="X894">
        <v>0.92</v>
      </c>
      <c r="Y894">
        <f>Table5[[#This Row],[Wheel torque]]/Table5[[#This Row],[Final drive ratio ]]/Table5[[#This Row],[Overall efficiency of enery conversion ]]</f>
        <v>12.790108926288958</v>
      </c>
      <c r="Z894">
        <f>(Table5[[#This Row],[Vehicle speed in m/s]]*60)/(2*3.14*Table5[[#This Row],[Tyre radius]])</f>
        <v>466.79855703863001</v>
      </c>
      <c r="AA894">
        <f>Table5[[#This Row],[Wheel speed]]*Table5[[#This Row],[Final drive ratio ]]</f>
        <v>3734.3884563090401</v>
      </c>
      <c r="AB894" s="11">
        <f>(2*3.14*Table5[[#This Row],[Motor speed]]*Table5[[#This Row],[Motor torque]])/(60*1000)/Table5[[#This Row],[Overall efficiency of enery conversion ]]</f>
        <v>5.4339332719530331</v>
      </c>
      <c r="AC894">
        <v>430</v>
      </c>
      <c r="AD894" s="20">
        <f>Table5[[#This Row],[Total elapsed time]]-B893</f>
        <v>1</v>
      </c>
      <c r="AE894" s="20">
        <f>(Table5[[#This Row],[Motor power]]*1000)*Table5[[#This Row],[Acceleration delT 1 second ]]</f>
        <v>5433.933271953033</v>
      </c>
      <c r="AF894" s="20">
        <f>Table5[[#This Row],[Etotal]]/3600</f>
        <v>1.5094259088758426</v>
      </c>
      <c r="AG894" s="21">
        <f>Table5[[#This Row],[Average energy consumption]]/96</f>
        <v>1.5723186550790028E-2</v>
      </c>
      <c r="AH894" s="20"/>
      <c r="AI894" s="20"/>
    </row>
    <row r="895" spans="2:35">
      <c r="B895" s="15">
        <v>892</v>
      </c>
      <c r="C895" s="8">
        <v>46.3</v>
      </c>
      <c r="D895" s="9">
        <v>-0.24</v>
      </c>
      <c r="E895">
        <v>1500</v>
      </c>
      <c r="F895">
        <v>80</v>
      </c>
      <c r="G895">
        <f t="shared" si="91"/>
        <v>1580</v>
      </c>
      <c r="H895">
        <v>9.81</v>
      </c>
      <c r="I895" s="10">
        <v>0</v>
      </c>
      <c r="J895" s="10">
        <v>0</v>
      </c>
      <c r="K895">
        <f t="shared" si="92"/>
        <v>-379.2</v>
      </c>
      <c r="L895">
        <v>1.4999999999999999E-2</v>
      </c>
      <c r="M895">
        <f t="shared" si="93"/>
        <v>365.20543359083308</v>
      </c>
      <c r="N895">
        <v>1.204</v>
      </c>
      <c r="O895">
        <v>1.52</v>
      </c>
      <c r="P895">
        <v>2.52</v>
      </c>
      <c r="Q895">
        <f t="shared" si="94"/>
        <v>12.861111111111111</v>
      </c>
      <c r="R895">
        <f t="shared" si="95"/>
        <v>381.41485231111108</v>
      </c>
      <c r="S895">
        <f t="shared" si="96"/>
        <v>367.42028590194417</v>
      </c>
      <c r="T895" s="11">
        <f t="shared" si="97"/>
        <v>4.7254331214611147</v>
      </c>
      <c r="U895">
        <v>0.26834999999999998</v>
      </c>
      <c r="V895">
        <f>Table5[[#This Row],[Total force ]]*Table5[[#This Row],[Tyre radius]]</f>
        <v>98.597233721786708</v>
      </c>
      <c r="W895">
        <v>8</v>
      </c>
      <c r="X895">
        <v>0.92</v>
      </c>
      <c r="Y895">
        <f>Table5[[#This Row],[Wheel torque]]/Table5[[#This Row],[Final drive ratio ]]/Table5[[#This Row],[Overall efficiency of enery conversion ]]</f>
        <v>13.396363277416672</v>
      </c>
      <c r="Z895">
        <f>(Table5[[#This Row],[Vehicle speed in m/s]]*60)/(2*3.14*Table5[[#This Row],[Tyre radius]])</f>
        <v>457.89773709509672</v>
      </c>
      <c r="AA895">
        <f>Table5[[#This Row],[Wheel speed]]*Table5[[#This Row],[Final drive ratio ]]</f>
        <v>3663.1818967607737</v>
      </c>
      <c r="AB895" s="11">
        <f>(2*3.14*Table5[[#This Row],[Motor speed]]*Table5[[#This Row],[Motor torque]])/(60*1000)/Table5[[#This Row],[Overall efficiency of enery conversion ]]</f>
        <v>5.582978640667668</v>
      </c>
      <c r="AC895">
        <v>430</v>
      </c>
      <c r="AD895" s="20">
        <f>Table5[[#This Row],[Total elapsed time]]-B894</f>
        <v>1</v>
      </c>
      <c r="AE895" s="20">
        <f>(Table5[[#This Row],[Motor power]]*1000)*Table5[[#This Row],[Acceleration delT 1 second ]]</f>
        <v>5582.9786406676676</v>
      </c>
      <c r="AF895" s="20">
        <f>Table5[[#This Row],[Etotal]]/3600</f>
        <v>1.5508274001854632</v>
      </c>
      <c r="AG895" s="21">
        <f>Table5[[#This Row],[Average energy consumption]]/96</f>
        <v>1.6154452085265242E-2</v>
      </c>
      <c r="AH895" s="20"/>
      <c r="AI895" s="20"/>
    </row>
    <row r="896" spans="2:35">
      <c r="B896" s="15">
        <v>893</v>
      </c>
      <c r="C896" s="8">
        <v>45.5</v>
      </c>
      <c r="D896" s="9">
        <v>-0.19</v>
      </c>
      <c r="E896">
        <v>1500</v>
      </c>
      <c r="F896">
        <v>80</v>
      </c>
      <c r="G896">
        <f t="shared" si="91"/>
        <v>1580</v>
      </c>
      <c r="H896">
        <v>9.81</v>
      </c>
      <c r="I896" s="10">
        <v>0</v>
      </c>
      <c r="J896" s="10">
        <v>0</v>
      </c>
      <c r="K896">
        <f t="shared" si="92"/>
        <v>-300.2</v>
      </c>
      <c r="L896">
        <v>1.4999999999999999E-2</v>
      </c>
      <c r="M896">
        <f t="shared" si="93"/>
        <v>365.20543359083308</v>
      </c>
      <c r="N896">
        <v>1.204</v>
      </c>
      <c r="O896">
        <v>1.52</v>
      </c>
      <c r="P896">
        <v>2.52</v>
      </c>
      <c r="Q896">
        <f t="shared" si="94"/>
        <v>12.638888888888889</v>
      </c>
      <c r="R896">
        <f t="shared" si="95"/>
        <v>368.34808111111113</v>
      </c>
      <c r="S896">
        <f t="shared" si="96"/>
        <v>433.35351470194422</v>
      </c>
      <c r="T896" s="11">
        <f t="shared" si="97"/>
        <v>5.4771069219273505</v>
      </c>
      <c r="U896">
        <v>0.26834999999999998</v>
      </c>
      <c r="V896">
        <f>Table5[[#This Row],[Total force ]]*Table5[[#This Row],[Tyre radius]]</f>
        <v>116.29041567026673</v>
      </c>
      <c r="W896">
        <v>8</v>
      </c>
      <c r="X896">
        <v>0.92</v>
      </c>
      <c r="Y896">
        <f>Table5[[#This Row],[Wheel torque]]/Table5[[#This Row],[Final drive ratio ]]/Table5[[#This Row],[Overall efficiency of enery conversion ]]</f>
        <v>15.800328216068849</v>
      </c>
      <c r="Z896">
        <f>(Table5[[#This Row],[Vehicle speed in m/s]]*60)/(2*3.14*Table5[[#This Row],[Tyre radius]])</f>
        <v>449.98589714528947</v>
      </c>
      <c r="AA896">
        <f>Table5[[#This Row],[Wheel speed]]*Table5[[#This Row],[Final drive ratio ]]</f>
        <v>3599.8871771623158</v>
      </c>
      <c r="AB896" s="11">
        <f>(2*3.14*Table5[[#This Row],[Motor speed]]*Table5[[#This Row],[Motor torque]])/(60*1000)/Table5[[#This Row],[Overall efficiency of enery conversion ]]</f>
        <v>6.4710620533168139</v>
      </c>
      <c r="AC896">
        <v>430</v>
      </c>
      <c r="AD896" s="20">
        <f>Table5[[#This Row],[Total elapsed time]]-B895</f>
        <v>1</v>
      </c>
      <c r="AE896" s="20">
        <f>(Table5[[#This Row],[Motor power]]*1000)*Table5[[#This Row],[Acceleration delT 1 second ]]</f>
        <v>6471.0620533168139</v>
      </c>
      <c r="AF896" s="20">
        <f>Table5[[#This Row],[Etotal]]/3600</f>
        <v>1.7975172370324484</v>
      </c>
      <c r="AG896" s="21">
        <f>Table5[[#This Row],[Average energy consumption]]/96</f>
        <v>1.8724137885754669E-2</v>
      </c>
      <c r="AH896" s="20"/>
      <c r="AI896" s="20"/>
    </row>
    <row r="897" spans="2:35">
      <c r="B897" s="15">
        <v>894</v>
      </c>
      <c r="C897" s="8">
        <v>44.9</v>
      </c>
      <c r="D897" s="9">
        <v>-0.17</v>
      </c>
      <c r="E897">
        <v>1500</v>
      </c>
      <c r="F897">
        <v>80</v>
      </c>
      <c r="G897">
        <f t="shared" si="91"/>
        <v>1580</v>
      </c>
      <c r="H897">
        <v>9.81</v>
      </c>
      <c r="I897" s="10">
        <v>0</v>
      </c>
      <c r="J897" s="10">
        <v>0</v>
      </c>
      <c r="K897">
        <f t="shared" si="92"/>
        <v>-268.60000000000002</v>
      </c>
      <c r="L897">
        <v>1.4999999999999999E-2</v>
      </c>
      <c r="M897">
        <f t="shared" si="93"/>
        <v>365.20543359083308</v>
      </c>
      <c r="N897">
        <v>1.204</v>
      </c>
      <c r="O897">
        <v>1.52</v>
      </c>
      <c r="P897">
        <v>2.52</v>
      </c>
      <c r="Q897">
        <f t="shared" si="94"/>
        <v>12.472222222222223</v>
      </c>
      <c r="R897">
        <f t="shared" si="95"/>
        <v>358.69745924444453</v>
      </c>
      <c r="S897">
        <f t="shared" si="96"/>
        <v>455.30289283527759</v>
      </c>
      <c r="T897" s="11">
        <f t="shared" si="97"/>
        <v>5.6786388578622127</v>
      </c>
      <c r="U897">
        <v>0.26834999999999998</v>
      </c>
      <c r="V897">
        <f>Table5[[#This Row],[Total force ]]*Table5[[#This Row],[Tyre radius]]</f>
        <v>122.18053129234673</v>
      </c>
      <c r="W897">
        <v>8</v>
      </c>
      <c r="X897">
        <v>0.92</v>
      </c>
      <c r="Y897">
        <f>Table5[[#This Row],[Wheel torque]]/Table5[[#This Row],[Final drive ratio ]]/Table5[[#This Row],[Overall efficiency of enery conversion ]]</f>
        <v>16.600615664721023</v>
      </c>
      <c r="Z897">
        <f>(Table5[[#This Row],[Vehicle speed in m/s]]*60)/(2*3.14*Table5[[#This Row],[Tyre radius]])</f>
        <v>444.05201718293404</v>
      </c>
      <c r="AA897">
        <f>Table5[[#This Row],[Wheel speed]]*Table5[[#This Row],[Final drive ratio ]]</f>
        <v>3552.4161374634723</v>
      </c>
      <c r="AB897" s="11">
        <f>(2*3.14*Table5[[#This Row],[Motor speed]]*Table5[[#This Row],[Motor torque]])/(60*1000)/Table5[[#This Row],[Overall efficiency of enery conversion ]]</f>
        <v>6.7091668925593231</v>
      </c>
      <c r="AC897">
        <v>430</v>
      </c>
      <c r="AD897" s="20">
        <f>Table5[[#This Row],[Total elapsed time]]-B896</f>
        <v>1</v>
      </c>
      <c r="AE897" s="20">
        <f>(Table5[[#This Row],[Motor power]]*1000)*Table5[[#This Row],[Acceleration delT 1 second ]]</f>
        <v>6709.1668925593231</v>
      </c>
      <c r="AF897" s="20">
        <f>Table5[[#This Row],[Etotal]]/3600</f>
        <v>1.8636574701553674</v>
      </c>
      <c r="AG897" s="21">
        <f>Table5[[#This Row],[Average energy consumption]]/96</f>
        <v>1.9413098647451745E-2</v>
      </c>
      <c r="AH897" s="20"/>
      <c r="AI897" s="20"/>
    </row>
    <row r="898" spans="2:35">
      <c r="B898" s="15">
        <v>895</v>
      </c>
      <c r="C898" s="8">
        <v>44.3</v>
      </c>
      <c r="D898" s="9">
        <v>-0.15</v>
      </c>
      <c r="E898">
        <v>1500</v>
      </c>
      <c r="F898">
        <v>80</v>
      </c>
      <c r="G898">
        <f t="shared" si="91"/>
        <v>1580</v>
      </c>
      <c r="H898">
        <v>9.81</v>
      </c>
      <c r="I898" s="10">
        <v>0</v>
      </c>
      <c r="J898" s="10">
        <v>0</v>
      </c>
      <c r="K898">
        <f t="shared" si="92"/>
        <v>-237</v>
      </c>
      <c r="L898">
        <v>1.4999999999999999E-2</v>
      </c>
      <c r="M898">
        <f t="shared" si="93"/>
        <v>365.20543359083308</v>
      </c>
      <c r="N898">
        <v>1.204</v>
      </c>
      <c r="O898">
        <v>1.52</v>
      </c>
      <c r="P898">
        <v>2.52</v>
      </c>
      <c r="Q898">
        <f t="shared" si="94"/>
        <v>12.305555555555555</v>
      </c>
      <c r="R898">
        <f t="shared" si="95"/>
        <v>349.17494297777773</v>
      </c>
      <c r="S898">
        <f t="shared" si="96"/>
        <v>477.38037656861081</v>
      </c>
      <c r="T898" s="11">
        <f t="shared" si="97"/>
        <v>5.8744307449970723</v>
      </c>
      <c r="U898">
        <v>0.26834999999999998</v>
      </c>
      <c r="V898">
        <f>Table5[[#This Row],[Total force ]]*Table5[[#This Row],[Tyre radius]]</f>
        <v>128.10502405218671</v>
      </c>
      <c r="W898">
        <v>8</v>
      </c>
      <c r="X898">
        <v>0.92</v>
      </c>
      <c r="Y898">
        <f>Table5[[#This Row],[Wheel torque]]/Table5[[#This Row],[Final drive ratio ]]/Table5[[#This Row],[Overall efficiency of enery conversion ]]</f>
        <v>17.405573920134064</v>
      </c>
      <c r="Z898">
        <f>(Table5[[#This Row],[Vehicle speed in m/s]]*60)/(2*3.14*Table5[[#This Row],[Tyre radius]])</f>
        <v>438.11813722057855</v>
      </c>
      <c r="AA898">
        <f>Table5[[#This Row],[Wheel speed]]*Table5[[#This Row],[Final drive ratio ]]</f>
        <v>3504.9450977646284</v>
      </c>
      <c r="AB898" s="11">
        <f>(2*3.14*Table5[[#This Row],[Motor speed]]*Table5[[#This Row],[Motor torque]])/(60*1000)/Table5[[#This Row],[Overall efficiency of enery conversion ]]</f>
        <v>6.9404900106298113</v>
      </c>
      <c r="AC898">
        <v>430</v>
      </c>
      <c r="AD898" s="20">
        <f>Table5[[#This Row],[Total elapsed time]]-B897</f>
        <v>1</v>
      </c>
      <c r="AE898" s="20">
        <f>(Table5[[#This Row],[Motor power]]*1000)*Table5[[#This Row],[Acceleration delT 1 second ]]</f>
        <v>6940.490010629811</v>
      </c>
      <c r="AF898" s="20">
        <f>Table5[[#This Row],[Etotal]]/3600</f>
        <v>1.9279138918416141</v>
      </c>
      <c r="AG898" s="21">
        <f>Table5[[#This Row],[Average energy consumption]]/96</f>
        <v>2.0082436373350148E-2</v>
      </c>
      <c r="AH898" s="20"/>
      <c r="AI898" s="20"/>
    </row>
    <row r="899" spans="2:35">
      <c r="B899" s="15">
        <v>896</v>
      </c>
      <c r="C899" s="8">
        <v>43.8</v>
      </c>
      <c r="D899" s="9">
        <v>-0.15</v>
      </c>
      <c r="E899">
        <v>1500</v>
      </c>
      <c r="F899">
        <v>80</v>
      </c>
      <c r="G899">
        <f t="shared" si="91"/>
        <v>1580</v>
      </c>
      <c r="H899">
        <v>9.81</v>
      </c>
      <c r="I899" s="10">
        <v>0</v>
      </c>
      <c r="J899" s="10">
        <v>0</v>
      </c>
      <c r="K899">
        <f t="shared" si="92"/>
        <v>-237</v>
      </c>
      <c r="L899">
        <v>1.4999999999999999E-2</v>
      </c>
      <c r="M899">
        <f t="shared" si="93"/>
        <v>365.20543359083308</v>
      </c>
      <c r="N899">
        <v>1.204</v>
      </c>
      <c r="O899">
        <v>1.52</v>
      </c>
      <c r="P899">
        <v>2.52</v>
      </c>
      <c r="Q899">
        <f t="shared" si="94"/>
        <v>12.166666666666666</v>
      </c>
      <c r="R899">
        <f t="shared" si="95"/>
        <v>341.33737119999995</v>
      </c>
      <c r="S899">
        <f t="shared" si="96"/>
        <v>469.54280479083309</v>
      </c>
      <c r="T899" s="11">
        <f t="shared" si="97"/>
        <v>5.7127707916218027</v>
      </c>
      <c r="U899">
        <v>0.26834999999999998</v>
      </c>
      <c r="V899">
        <f>Table5[[#This Row],[Total force ]]*Table5[[#This Row],[Tyre radius]]</f>
        <v>126.00181166562005</v>
      </c>
      <c r="W899">
        <v>8</v>
      </c>
      <c r="X899">
        <v>0.92</v>
      </c>
      <c r="Y899">
        <f>Table5[[#This Row],[Wheel torque]]/Table5[[#This Row],[Final drive ratio ]]/Table5[[#This Row],[Overall efficiency of enery conversion ]]</f>
        <v>17.119811367611419</v>
      </c>
      <c r="Z899">
        <f>(Table5[[#This Row],[Vehicle speed in m/s]]*60)/(2*3.14*Table5[[#This Row],[Tyre radius]])</f>
        <v>433.17323725194899</v>
      </c>
      <c r="AA899">
        <f>Table5[[#This Row],[Wheel speed]]*Table5[[#This Row],[Final drive ratio ]]</f>
        <v>3465.3858980155919</v>
      </c>
      <c r="AB899" s="11">
        <f>(2*3.14*Table5[[#This Row],[Motor speed]]*Table5[[#This Row],[Motor torque]])/(60*1000)/Table5[[#This Row],[Overall efficiency of enery conversion ]]</f>
        <v>6.7494929012544915</v>
      </c>
      <c r="AC899">
        <v>430</v>
      </c>
      <c r="AD899" s="20">
        <f>Table5[[#This Row],[Total elapsed time]]-B898</f>
        <v>1</v>
      </c>
      <c r="AE899" s="20">
        <f>(Table5[[#This Row],[Motor power]]*1000)*Table5[[#This Row],[Acceleration delT 1 second ]]</f>
        <v>6749.4929012544917</v>
      </c>
      <c r="AF899" s="20">
        <f>Table5[[#This Row],[Etotal]]/3600</f>
        <v>1.8748591392373588</v>
      </c>
      <c r="AG899" s="21">
        <f>Table5[[#This Row],[Average energy consumption]]/96</f>
        <v>1.9529782700389155E-2</v>
      </c>
      <c r="AH899" s="20"/>
      <c r="AI899" s="20"/>
    </row>
    <row r="900" spans="2:35">
      <c r="B900" s="15">
        <v>897</v>
      </c>
      <c r="C900" s="8">
        <v>43.2</v>
      </c>
      <c r="D900" s="9">
        <v>-0.14000000000000001</v>
      </c>
      <c r="E900">
        <v>1500</v>
      </c>
      <c r="F900">
        <v>80</v>
      </c>
      <c r="G900">
        <f t="shared" ref="G900:G963" si="98">E900+F900</f>
        <v>1580</v>
      </c>
      <c r="H900">
        <v>9.81</v>
      </c>
      <c r="I900" s="10">
        <v>0</v>
      </c>
      <c r="J900" s="10">
        <v>0</v>
      </c>
      <c r="K900">
        <f t="shared" ref="K900:K963" si="99">G900*D900</f>
        <v>-221.20000000000002</v>
      </c>
      <c r="L900">
        <v>1.4999999999999999E-2</v>
      </c>
      <c r="M900">
        <f t="shared" ref="M900:M963" si="100">G900*H900*L900*ACOS(I900)</f>
        <v>365.20543359083308</v>
      </c>
      <c r="N900">
        <v>1.204</v>
      </c>
      <c r="O900">
        <v>1.52</v>
      </c>
      <c r="P900">
        <v>2.52</v>
      </c>
      <c r="Q900">
        <f t="shared" ref="Q900:Q963" si="101">C900*(5/18)</f>
        <v>12.000000000000002</v>
      </c>
      <c r="R900">
        <f t="shared" ref="R900:R963" si="102">(Q900*P900*O900*N900*Q900)/2</f>
        <v>332.04971520000009</v>
      </c>
      <c r="S900">
        <f t="shared" ref="S900:S963" si="103">R900+M900+K900+J900</f>
        <v>476.05514879083307</v>
      </c>
      <c r="T900" s="11">
        <f t="shared" ref="T900:T963" si="104">(S900*Q900)/1000</f>
        <v>5.7126617854899981</v>
      </c>
      <c r="U900">
        <v>0.26834999999999998</v>
      </c>
      <c r="V900">
        <f>Table5[[#This Row],[Total force ]]*Table5[[#This Row],[Tyre radius]]</f>
        <v>127.74939917802004</v>
      </c>
      <c r="W900">
        <v>8</v>
      </c>
      <c r="X900">
        <v>0.92</v>
      </c>
      <c r="Y900">
        <f>Table5[[#This Row],[Wheel torque]]/Table5[[#This Row],[Final drive ratio ]]/Table5[[#This Row],[Overall efficiency of enery conversion ]]</f>
        <v>17.357255323100549</v>
      </c>
      <c r="Z900">
        <f>(Table5[[#This Row],[Vehicle speed in m/s]]*60)/(2*3.14*Table5[[#This Row],[Tyre radius]])</f>
        <v>427.23935728959356</v>
      </c>
      <c r="AA900">
        <f>Table5[[#This Row],[Wheel speed]]*Table5[[#This Row],[Final drive ratio ]]</f>
        <v>3417.9148583167485</v>
      </c>
      <c r="AB900" s="11">
        <f>(2*3.14*Table5[[#This Row],[Motor speed]]*Table5[[#This Row],[Motor torque]])/(60*1000)/Table5[[#This Row],[Overall efficiency of enery conversion ]]</f>
        <v>6.7493641132915849</v>
      </c>
      <c r="AC900">
        <v>430</v>
      </c>
      <c r="AD900" s="20">
        <f>Table5[[#This Row],[Total elapsed time]]-B899</f>
        <v>1</v>
      </c>
      <c r="AE900" s="20">
        <f>(Table5[[#This Row],[Motor power]]*1000)*Table5[[#This Row],[Acceleration delT 1 second ]]</f>
        <v>6749.3641132915845</v>
      </c>
      <c r="AF900" s="20">
        <f>Table5[[#This Row],[Etotal]]/3600</f>
        <v>1.874823364803218</v>
      </c>
      <c r="AG900" s="21">
        <f>Table5[[#This Row],[Average energy consumption]]/96</f>
        <v>1.952941005003352E-2</v>
      </c>
      <c r="AH900" s="20"/>
      <c r="AI900" s="20"/>
    </row>
    <row r="901" spans="2:35">
      <c r="B901" s="15">
        <v>898</v>
      </c>
      <c r="C901" s="8">
        <v>42.8</v>
      </c>
      <c r="D901" s="9">
        <v>-0.11</v>
      </c>
      <c r="E901">
        <v>1500</v>
      </c>
      <c r="F901">
        <v>80</v>
      </c>
      <c r="G901">
        <f t="shared" si="98"/>
        <v>1580</v>
      </c>
      <c r="H901">
        <v>9.81</v>
      </c>
      <c r="I901" s="10">
        <v>0</v>
      </c>
      <c r="J901" s="10">
        <v>0</v>
      </c>
      <c r="K901">
        <f t="shared" si="99"/>
        <v>-173.8</v>
      </c>
      <c r="L901">
        <v>1.4999999999999999E-2</v>
      </c>
      <c r="M901">
        <f t="shared" si="100"/>
        <v>365.20543359083308</v>
      </c>
      <c r="N901">
        <v>1.204</v>
      </c>
      <c r="O901">
        <v>1.52</v>
      </c>
      <c r="P901">
        <v>2.52</v>
      </c>
      <c r="Q901">
        <f t="shared" si="101"/>
        <v>11.888888888888889</v>
      </c>
      <c r="R901">
        <f t="shared" si="102"/>
        <v>325.92911431111111</v>
      </c>
      <c r="S901">
        <f t="shared" si="103"/>
        <v>517.33454790194423</v>
      </c>
      <c r="T901" s="11">
        <f t="shared" si="104"/>
        <v>6.1505329583897819</v>
      </c>
      <c r="U901">
        <v>0.26834999999999998</v>
      </c>
      <c r="V901">
        <f>Table5[[#This Row],[Total force ]]*Table5[[#This Row],[Tyre radius]]</f>
        <v>138.82672592948671</v>
      </c>
      <c r="W901">
        <v>8</v>
      </c>
      <c r="X901">
        <v>0.92</v>
      </c>
      <c r="Y901">
        <f>Table5[[#This Row],[Wheel torque]]/Table5[[#This Row],[Final drive ratio ]]/Table5[[#This Row],[Overall efficiency of enery conversion ]]</f>
        <v>18.862326892593302</v>
      </c>
      <c r="Z901">
        <f>(Table5[[#This Row],[Vehicle speed in m/s]]*60)/(2*3.14*Table5[[#This Row],[Tyre radius]])</f>
        <v>423.28343731468988</v>
      </c>
      <c r="AA901">
        <f>Table5[[#This Row],[Wheel speed]]*Table5[[#This Row],[Final drive ratio ]]</f>
        <v>3386.267498517519</v>
      </c>
      <c r="AB901" s="11">
        <f>(2*3.14*Table5[[#This Row],[Motor speed]]*Table5[[#This Row],[Motor torque]])/(60*1000)/Table5[[#This Row],[Overall efficiency of enery conversion ]]</f>
        <v>7.2666977296665642</v>
      </c>
      <c r="AC901">
        <v>430</v>
      </c>
      <c r="AD901" s="20">
        <f>Table5[[#This Row],[Total elapsed time]]-B900</f>
        <v>1</v>
      </c>
      <c r="AE901" s="20">
        <f>(Table5[[#This Row],[Motor power]]*1000)*Table5[[#This Row],[Acceleration delT 1 second ]]</f>
        <v>7266.6977296665646</v>
      </c>
      <c r="AF901" s="20">
        <f>Table5[[#This Row],[Etotal]]/3600</f>
        <v>2.0185271471296011</v>
      </c>
      <c r="AG901" s="21">
        <f>Table5[[#This Row],[Average energy consumption]]/96</f>
        <v>2.1026324449266678E-2</v>
      </c>
      <c r="AH901" s="20"/>
      <c r="AI901" s="20"/>
    </row>
    <row r="902" spans="2:35">
      <c r="B902" s="15">
        <v>899</v>
      </c>
      <c r="C902" s="8">
        <v>42.4</v>
      </c>
      <c r="D902" s="9">
        <v>-0.11</v>
      </c>
      <c r="E902">
        <v>1500</v>
      </c>
      <c r="F902">
        <v>80</v>
      </c>
      <c r="G902">
        <f t="shared" si="98"/>
        <v>1580</v>
      </c>
      <c r="H902">
        <v>9.81</v>
      </c>
      <c r="I902" s="10">
        <v>0</v>
      </c>
      <c r="J902" s="10">
        <v>0</v>
      </c>
      <c r="K902">
        <f t="shared" si="99"/>
        <v>-173.8</v>
      </c>
      <c r="L902">
        <v>1.4999999999999999E-2</v>
      </c>
      <c r="M902">
        <f t="shared" si="100"/>
        <v>365.20543359083308</v>
      </c>
      <c r="N902">
        <v>1.204</v>
      </c>
      <c r="O902">
        <v>1.52</v>
      </c>
      <c r="P902">
        <v>2.52</v>
      </c>
      <c r="Q902">
        <f t="shared" si="101"/>
        <v>11.777777777777779</v>
      </c>
      <c r="R902">
        <f t="shared" si="102"/>
        <v>319.86544924444451</v>
      </c>
      <c r="S902">
        <f t="shared" si="103"/>
        <v>511.27088283527763</v>
      </c>
      <c r="T902" s="11">
        <f t="shared" si="104"/>
        <v>6.0216348422821593</v>
      </c>
      <c r="U902">
        <v>0.26834999999999998</v>
      </c>
      <c r="V902">
        <f>Table5[[#This Row],[Total force ]]*Table5[[#This Row],[Tyre radius]]</f>
        <v>137.19954140884673</v>
      </c>
      <c r="W902">
        <v>8</v>
      </c>
      <c r="X902">
        <v>0.92</v>
      </c>
      <c r="Y902">
        <f>Table5[[#This Row],[Wheel torque]]/Table5[[#This Row],[Final drive ratio ]]/Table5[[#This Row],[Overall efficiency of enery conversion ]]</f>
        <v>18.64124203924548</v>
      </c>
      <c r="Z902">
        <f>(Table5[[#This Row],[Vehicle speed in m/s]]*60)/(2*3.14*Table5[[#This Row],[Tyre radius]])</f>
        <v>419.32751733978625</v>
      </c>
      <c r="AA902">
        <f>Table5[[#This Row],[Wheel speed]]*Table5[[#This Row],[Final drive ratio ]]</f>
        <v>3354.62013871829</v>
      </c>
      <c r="AB902" s="11">
        <f>(2*3.14*Table5[[#This Row],[Motor speed]]*Table5[[#This Row],[Motor torque]])/(60*1000)/Table5[[#This Row],[Overall efficiency of enery conversion ]]</f>
        <v>7.11440789494584</v>
      </c>
      <c r="AC902">
        <v>430</v>
      </c>
      <c r="AD902" s="20">
        <f>Table5[[#This Row],[Total elapsed time]]-B901</f>
        <v>1</v>
      </c>
      <c r="AE902" s="20">
        <f>(Table5[[#This Row],[Motor power]]*1000)*Table5[[#This Row],[Acceleration delT 1 second ]]</f>
        <v>7114.4078949458399</v>
      </c>
      <c r="AF902" s="20">
        <f>Table5[[#This Row],[Etotal]]/3600</f>
        <v>1.9762244152627333</v>
      </c>
      <c r="AG902" s="21">
        <f>Table5[[#This Row],[Average energy consumption]]/96</f>
        <v>2.058567099232014E-2</v>
      </c>
      <c r="AH902" s="20"/>
      <c r="AI902" s="20"/>
    </row>
    <row r="903" spans="2:35">
      <c r="B903" s="15">
        <v>900</v>
      </c>
      <c r="C903" s="8">
        <v>42</v>
      </c>
      <c r="D903" s="9">
        <v>-0.1</v>
      </c>
      <c r="E903">
        <v>1500</v>
      </c>
      <c r="F903">
        <v>80</v>
      </c>
      <c r="G903">
        <f t="shared" si="98"/>
        <v>1580</v>
      </c>
      <c r="H903">
        <v>9.81</v>
      </c>
      <c r="I903" s="10">
        <v>0</v>
      </c>
      <c r="J903" s="10">
        <v>0</v>
      </c>
      <c r="K903">
        <f t="shared" si="99"/>
        <v>-158</v>
      </c>
      <c r="L903">
        <v>1.4999999999999999E-2</v>
      </c>
      <c r="M903">
        <f t="shared" si="100"/>
        <v>365.20543359083308</v>
      </c>
      <c r="N903">
        <v>1.204</v>
      </c>
      <c r="O903">
        <v>1.52</v>
      </c>
      <c r="P903">
        <v>2.52</v>
      </c>
      <c r="Q903">
        <f t="shared" si="101"/>
        <v>11.666666666666668</v>
      </c>
      <c r="R903">
        <f t="shared" si="102"/>
        <v>313.85872000000006</v>
      </c>
      <c r="S903">
        <f t="shared" si="103"/>
        <v>521.06415359083314</v>
      </c>
      <c r="T903" s="11">
        <f t="shared" si="104"/>
        <v>6.0790817918930546</v>
      </c>
      <c r="U903">
        <v>0.26834999999999998</v>
      </c>
      <c r="V903">
        <f>Table5[[#This Row],[Total force ]]*Table5[[#This Row],[Tyre radius]]</f>
        <v>139.82756561610006</v>
      </c>
      <c r="W903">
        <v>8</v>
      </c>
      <c r="X903">
        <v>0.92</v>
      </c>
      <c r="Y903">
        <f>Table5[[#This Row],[Wheel torque]]/Table5[[#This Row],[Final drive ratio ]]/Table5[[#This Row],[Overall efficiency of enery conversion ]]</f>
        <v>18.998310545665767</v>
      </c>
      <c r="Z903">
        <f>(Table5[[#This Row],[Vehicle speed in m/s]]*60)/(2*3.14*Table5[[#This Row],[Tyre radius]])</f>
        <v>415.37159736488263</v>
      </c>
      <c r="AA903">
        <f>Table5[[#This Row],[Wheel speed]]*Table5[[#This Row],[Final drive ratio ]]</f>
        <v>3322.9727789190611</v>
      </c>
      <c r="AB903" s="11">
        <f>(2*3.14*Table5[[#This Row],[Motor speed]]*Table5[[#This Row],[Motor torque]])/(60*1000)/Table5[[#This Row],[Overall efficiency of enery conversion ]]</f>
        <v>7.1822799998736446</v>
      </c>
      <c r="AC903">
        <v>430</v>
      </c>
      <c r="AD903" s="20">
        <f>Table5[[#This Row],[Total elapsed time]]-B902</f>
        <v>1</v>
      </c>
      <c r="AE903" s="20">
        <f>(Table5[[#This Row],[Motor power]]*1000)*Table5[[#This Row],[Acceleration delT 1 second ]]</f>
        <v>7182.2799998736446</v>
      </c>
      <c r="AF903" s="20">
        <f>Table5[[#This Row],[Etotal]]/3600</f>
        <v>1.9950777777426791</v>
      </c>
      <c r="AG903" s="21">
        <f>Table5[[#This Row],[Average energy consumption]]/96</f>
        <v>2.0782060184819574E-2</v>
      </c>
      <c r="AH903" s="20"/>
      <c r="AI903" s="20"/>
    </row>
    <row r="904" spans="2:35">
      <c r="B904" s="15">
        <v>901</v>
      </c>
      <c r="C904" s="8">
        <v>41.7</v>
      </c>
      <c r="D904" s="9">
        <v>-0.1</v>
      </c>
      <c r="E904">
        <v>1500</v>
      </c>
      <c r="F904">
        <v>80</v>
      </c>
      <c r="G904">
        <f t="shared" si="98"/>
        <v>1580</v>
      </c>
      <c r="H904">
        <v>9.81</v>
      </c>
      <c r="I904" s="10">
        <v>0</v>
      </c>
      <c r="J904" s="10">
        <v>0</v>
      </c>
      <c r="K904">
        <f t="shared" si="99"/>
        <v>-158</v>
      </c>
      <c r="L904">
        <v>1.4999999999999999E-2</v>
      </c>
      <c r="M904">
        <f t="shared" si="100"/>
        <v>365.20543359083308</v>
      </c>
      <c r="N904">
        <v>1.204</v>
      </c>
      <c r="O904">
        <v>1.52</v>
      </c>
      <c r="P904">
        <v>2.52</v>
      </c>
      <c r="Q904">
        <f t="shared" si="101"/>
        <v>11.583333333333334</v>
      </c>
      <c r="R904">
        <f t="shared" si="102"/>
        <v>309.39103720000003</v>
      </c>
      <c r="S904">
        <f t="shared" si="103"/>
        <v>516.59647079083311</v>
      </c>
      <c r="T904" s="11">
        <f t="shared" si="104"/>
        <v>5.9839091199938172</v>
      </c>
      <c r="U904">
        <v>0.26834999999999998</v>
      </c>
      <c r="V904">
        <f>Table5[[#This Row],[Total force ]]*Table5[[#This Row],[Tyre radius]]</f>
        <v>138.62866293672005</v>
      </c>
      <c r="W904">
        <v>8</v>
      </c>
      <c r="X904">
        <v>0.92</v>
      </c>
      <c r="Y904">
        <f>Table5[[#This Row],[Wheel torque]]/Table5[[#This Row],[Final drive ratio ]]/Table5[[#This Row],[Overall efficiency of enery conversion ]]</f>
        <v>18.835416159880442</v>
      </c>
      <c r="Z904">
        <f>(Table5[[#This Row],[Vehicle speed in m/s]]*60)/(2*3.14*Table5[[#This Row],[Tyre radius]])</f>
        <v>412.40465738370483</v>
      </c>
      <c r="AA904">
        <f>Table5[[#This Row],[Wheel speed]]*Table5[[#This Row],[Final drive ratio ]]</f>
        <v>3299.2372590696386</v>
      </c>
      <c r="AB904" s="11">
        <f>(2*3.14*Table5[[#This Row],[Motor speed]]*Table5[[#This Row],[Motor torque]])/(60*1000)/Table5[[#This Row],[Overall efficiency of enery conversion ]]</f>
        <v>7.0698359168168912</v>
      </c>
      <c r="AC904">
        <v>430</v>
      </c>
      <c r="AD904" s="20">
        <f>Table5[[#This Row],[Total elapsed time]]-B903</f>
        <v>1</v>
      </c>
      <c r="AE904" s="20">
        <f>(Table5[[#This Row],[Motor power]]*1000)*Table5[[#This Row],[Acceleration delT 1 second ]]</f>
        <v>7069.8359168168909</v>
      </c>
      <c r="AF904" s="20">
        <f>Table5[[#This Row],[Etotal]]/3600</f>
        <v>1.9638433102269142</v>
      </c>
      <c r="AG904" s="21">
        <f>Table5[[#This Row],[Average energy consumption]]/96</f>
        <v>2.0456701148197021E-2</v>
      </c>
      <c r="AH904" s="20"/>
      <c r="AI904" s="20"/>
    </row>
    <row r="905" spans="2:35">
      <c r="B905" s="15">
        <v>902</v>
      </c>
      <c r="C905" s="8">
        <v>41.3</v>
      </c>
      <c r="D905" s="9">
        <v>-0.14000000000000001</v>
      </c>
      <c r="E905">
        <v>1500</v>
      </c>
      <c r="F905">
        <v>80</v>
      </c>
      <c r="G905">
        <f t="shared" si="98"/>
        <v>1580</v>
      </c>
      <c r="H905">
        <v>9.81</v>
      </c>
      <c r="I905" s="10">
        <v>0</v>
      </c>
      <c r="J905" s="10">
        <v>0</v>
      </c>
      <c r="K905">
        <f t="shared" si="99"/>
        <v>-221.20000000000002</v>
      </c>
      <c r="L905">
        <v>1.4999999999999999E-2</v>
      </c>
      <c r="M905">
        <f t="shared" si="100"/>
        <v>365.20543359083308</v>
      </c>
      <c r="N905">
        <v>1.204</v>
      </c>
      <c r="O905">
        <v>1.52</v>
      </c>
      <c r="P905">
        <v>2.52</v>
      </c>
      <c r="Q905">
        <f t="shared" si="101"/>
        <v>11.472222222222221</v>
      </c>
      <c r="R905">
        <f t="shared" si="102"/>
        <v>303.48394564444442</v>
      </c>
      <c r="S905">
        <f t="shared" si="103"/>
        <v>447.48937923527751</v>
      </c>
      <c r="T905" s="11">
        <f t="shared" si="104"/>
        <v>5.1336976006713773</v>
      </c>
      <c r="U905">
        <v>0.26834999999999998</v>
      </c>
      <c r="V905">
        <f>Table5[[#This Row],[Total force ]]*Table5[[#This Row],[Tyre radius]]</f>
        <v>120.08377491778671</v>
      </c>
      <c r="W905">
        <v>8</v>
      </c>
      <c r="X905">
        <v>0.92</v>
      </c>
      <c r="Y905">
        <f>Table5[[#This Row],[Wheel torque]]/Table5[[#This Row],[Final drive ratio ]]/Table5[[#This Row],[Overall efficiency of enery conversion ]]</f>
        <v>16.31573028774276</v>
      </c>
      <c r="Z905">
        <f>(Table5[[#This Row],[Vehicle speed in m/s]]*60)/(2*3.14*Table5[[#This Row],[Tyre radius]])</f>
        <v>408.44873740880115</v>
      </c>
      <c r="AA905">
        <f>Table5[[#This Row],[Wheel speed]]*Table5[[#This Row],[Final drive ratio ]]</f>
        <v>3267.5898992704092</v>
      </c>
      <c r="AB905" s="11">
        <f>(2*3.14*Table5[[#This Row],[Motor speed]]*Table5[[#This Row],[Motor torque]])/(60*1000)/Table5[[#This Row],[Overall efficiency of enery conversion ]]</f>
        <v>6.065332704006825</v>
      </c>
      <c r="AC905">
        <v>430</v>
      </c>
      <c r="AD905" s="20">
        <f>Table5[[#This Row],[Total elapsed time]]-B904</f>
        <v>1</v>
      </c>
      <c r="AE905" s="20">
        <f>(Table5[[#This Row],[Motor power]]*1000)*Table5[[#This Row],[Acceleration delT 1 second ]]</f>
        <v>6065.3327040068252</v>
      </c>
      <c r="AF905" s="20">
        <f>Table5[[#This Row],[Etotal]]/3600</f>
        <v>1.684814640001896</v>
      </c>
      <c r="AG905" s="21">
        <f>Table5[[#This Row],[Average energy consumption]]/96</f>
        <v>1.7550152500019751E-2</v>
      </c>
      <c r="AH905" s="20"/>
      <c r="AI905" s="20"/>
    </row>
    <row r="906" spans="2:35">
      <c r="B906" s="15">
        <v>903</v>
      </c>
      <c r="C906" s="8">
        <v>40.700000000000003</v>
      </c>
      <c r="D906" s="9">
        <v>-0.24</v>
      </c>
      <c r="E906">
        <v>1500</v>
      </c>
      <c r="F906">
        <v>80</v>
      </c>
      <c r="G906">
        <f t="shared" si="98"/>
        <v>1580</v>
      </c>
      <c r="H906">
        <v>9.81</v>
      </c>
      <c r="I906" s="10">
        <v>0</v>
      </c>
      <c r="J906" s="10">
        <v>0</v>
      </c>
      <c r="K906">
        <f t="shared" si="99"/>
        <v>-379.2</v>
      </c>
      <c r="L906">
        <v>1.4999999999999999E-2</v>
      </c>
      <c r="M906">
        <f t="shared" si="100"/>
        <v>365.20543359083308</v>
      </c>
      <c r="N906">
        <v>1.204</v>
      </c>
      <c r="O906">
        <v>1.52</v>
      </c>
      <c r="P906">
        <v>2.52</v>
      </c>
      <c r="Q906">
        <f t="shared" si="101"/>
        <v>11.305555555555557</v>
      </c>
      <c r="R906">
        <f t="shared" si="102"/>
        <v>294.73006297777789</v>
      </c>
      <c r="S906">
        <f t="shared" si="103"/>
        <v>280.73549656861093</v>
      </c>
      <c r="T906" s="11">
        <f t="shared" si="104"/>
        <v>3.1738707528729075</v>
      </c>
      <c r="U906">
        <v>0.26834999999999998</v>
      </c>
      <c r="V906">
        <f>Table5[[#This Row],[Total force ]]*Table5[[#This Row],[Tyre radius]]</f>
        <v>75.335370504186741</v>
      </c>
      <c r="W906">
        <v>8</v>
      </c>
      <c r="X906">
        <v>0.92</v>
      </c>
      <c r="Y906">
        <f>Table5[[#This Row],[Wheel torque]]/Table5[[#This Row],[Final drive ratio ]]/Table5[[#This Row],[Overall efficiency of enery conversion ]]</f>
        <v>10.235784035894937</v>
      </c>
      <c r="Z906">
        <f>(Table5[[#This Row],[Vehicle speed in m/s]]*60)/(2*3.14*Table5[[#This Row],[Tyre radius]])</f>
        <v>402.51485744644583</v>
      </c>
      <c r="AA906">
        <f>Table5[[#This Row],[Wheel speed]]*Table5[[#This Row],[Final drive ratio ]]</f>
        <v>3220.1188595715666</v>
      </c>
      <c r="AB906" s="11">
        <f>(2*3.14*Table5[[#This Row],[Motor speed]]*Table5[[#This Row],[Motor torque]])/(60*1000)/Table5[[#This Row],[Overall efficiency of enery conversion ]]</f>
        <v>3.7498472978177069</v>
      </c>
      <c r="AC906">
        <v>430</v>
      </c>
      <c r="AD906" s="20">
        <f>Table5[[#This Row],[Total elapsed time]]-B905</f>
        <v>1</v>
      </c>
      <c r="AE906" s="20">
        <f>(Table5[[#This Row],[Motor power]]*1000)*Table5[[#This Row],[Acceleration delT 1 second ]]</f>
        <v>3749.8472978177069</v>
      </c>
      <c r="AF906" s="20">
        <f>Table5[[#This Row],[Etotal]]/3600</f>
        <v>1.0416242493938075</v>
      </c>
      <c r="AG906" s="21">
        <f>Table5[[#This Row],[Average energy consumption]]/96</f>
        <v>1.0850252597852161E-2</v>
      </c>
      <c r="AH906" s="20"/>
      <c r="AI906" s="20"/>
    </row>
    <row r="907" spans="2:35">
      <c r="B907" s="15">
        <v>904</v>
      </c>
      <c r="C907" s="8">
        <v>39.6</v>
      </c>
      <c r="D907" s="9">
        <v>-0.32</v>
      </c>
      <c r="E907">
        <v>1500</v>
      </c>
      <c r="F907">
        <v>80</v>
      </c>
      <c r="G907">
        <f t="shared" si="98"/>
        <v>1580</v>
      </c>
      <c r="H907">
        <v>9.81</v>
      </c>
      <c r="I907" s="10">
        <v>0</v>
      </c>
      <c r="J907" s="10">
        <v>0</v>
      </c>
      <c r="K907">
        <f t="shared" si="99"/>
        <v>-505.6</v>
      </c>
      <c r="L907">
        <v>1.4999999999999999E-2</v>
      </c>
      <c r="M907">
        <f t="shared" si="100"/>
        <v>365.20543359083308</v>
      </c>
      <c r="N907">
        <v>1.204</v>
      </c>
      <c r="O907">
        <v>1.52</v>
      </c>
      <c r="P907">
        <v>2.52</v>
      </c>
      <c r="Q907">
        <f t="shared" si="101"/>
        <v>11</v>
      </c>
      <c r="R907">
        <f t="shared" si="102"/>
        <v>279.01399679999997</v>
      </c>
      <c r="S907">
        <f t="shared" si="103"/>
        <v>138.61943039083303</v>
      </c>
      <c r="T907" s="11">
        <f t="shared" si="104"/>
        <v>1.5248137342991634</v>
      </c>
      <c r="U907">
        <v>0.26834999999999998</v>
      </c>
      <c r="V907">
        <f>Table5[[#This Row],[Total force ]]*Table5[[#This Row],[Tyre radius]]</f>
        <v>37.198524145380041</v>
      </c>
      <c r="W907">
        <v>8</v>
      </c>
      <c r="X907">
        <v>0.92</v>
      </c>
      <c r="Y907">
        <f>Table5[[#This Row],[Wheel torque]]/Table5[[#This Row],[Final drive ratio ]]/Table5[[#This Row],[Overall efficiency of enery conversion ]]</f>
        <v>5.0541473023614181</v>
      </c>
      <c r="Z907">
        <f>(Table5[[#This Row],[Vehicle speed in m/s]]*60)/(2*3.14*Table5[[#This Row],[Tyre radius]])</f>
        <v>391.63607751546073</v>
      </c>
      <c r="AA907">
        <f>Table5[[#This Row],[Wheel speed]]*Table5[[#This Row],[Final drive ratio ]]</f>
        <v>3133.0886201236858</v>
      </c>
      <c r="AB907" s="11">
        <f>(2*3.14*Table5[[#This Row],[Motor speed]]*Table5[[#This Row],[Motor torque]])/(60*1000)/Table5[[#This Row],[Overall efficiency of enery conversion ]]</f>
        <v>1.8015285140585573</v>
      </c>
      <c r="AC907">
        <v>430</v>
      </c>
      <c r="AD907" s="20">
        <f>Table5[[#This Row],[Total elapsed time]]-B906</f>
        <v>1</v>
      </c>
      <c r="AE907" s="20">
        <f>(Table5[[#This Row],[Motor power]]*1000)*Table5[[#This Row],[Acceleration delT 1 second ]]</f>
        <v>1801.5285140585572</v>
      </c>
      <c r="AF907" s="20">
        <f>Table5[[#This Row],[Etotal]]/3600</f>
        <v>0.50042458723848815</v>
      </c>
      <c r="AG907" s="21">
        <f>Table5[[#This Row],[Average energy consumption]]/96</f>
        <v>5.2127561170675846E-3</v>
      </c>
      <c r="AH907" s="20"/>
      <c r="AI907" s="20"/>
    </row>
    <row r="908" spans="2:35">
      <c r="B908" s="15">
        <v>905</v>
      </c>
      <c r="C908" s="8">
        <v>38.4</v>
      </c>
      <c r="D908" s="9">
        <v>-0.28999999999999998</v>
      </c>
      <c r="E908">
        <v>1500</v>
      </c>
      <c r="F908">
        <v>80</v>
      </c>
      <c r="G908">
        <f t="shared" si="98"/>
        <v>1580</v>
      </c>
      <c r="H908">
        <v>9.81</v>
      </c>
      <c r="I908" s="10">
        <v>0</v>
      </c>
      <c r="J908" s="10">
        <v>0</v>
      </c>
      <c r="K908">
        <f t="shared" si="99"/>
        <v>-458.2</v>
      </c>
      <c r="L908">
        <v>1.4999999999999999E-2</v>
      </c>
      <c r="M908">
        <f t="shared" si="100"/>
        <v>365.20543359083308</v>
      </c>
      <c r="N908">
        <v>1.204</v>
      </c>
      <c r="O908">
        <v>1.52</v>
      </c>
      <c r="P908">
        <v>2.52</v>
      </c>
      <c r="Q908">
        <f t="shared" si="101"/>
        <v>10.666666666666666</v>
      </c>
      <c r="R908">
        <f t="shared" si="102"/>
        <v>262.36026879999997</v>
      </c>
      <c r="S908">
        <f t="shared" si="103"/>
        <v>169.36570239083306</v>
      </c>
      <c r="T908" s="11">
        <f t="shared" si="104"/>
        <v>1.8065674921688861</v>
      </c>
      <c r="U908">
        <v>0.26834999999999998</v>
      </c>
      <c r="V908">
        <f>Table5[[#This Row],[Total force ]]*Table5[[#This Row],[Tyre radius]]</f>
        <v>45.449286236580051</v>
      </c>
      <c r="W908">
        <v>8</v>
      </c>
      <c r="X908">
        <v>0.92</v>
      </c>
      <c r="Y908">
        <f>Table5[[#This Row],[Wheel torque]]/Table5[[#This Row],[Final drive ratio ]]/Table5[[#This Row],[Overall efficiency of enery conversion ]]</f>
        <v>6.1751747604048983</v>
      </c>
      <c r="Z908">
        <f>(Table5[[#This Row],[Vehicle speed in m/s]]*60)/(2*3.14*Table5[[#This Row],[Tyre radius]])</f>
        <v>379.7683175907498</v>
      </c>
      <c r="AA908">
        <f>Table5[[#This Row],[Wheel speed]]*Table5[[#This Row],[Final drive ratio ]]</f>
        <v>3038.1465407259984</v>
      </c>
      <c r="AB908" s="11">
        <f>(2*3.14*Table5[[#This Row],[Motor speed]]*Table5[[#This Row],[Motor torque]])/(60*1000)/Table5[[#This Row],[Overall efficiency of enery conversion ]]</f>
        <v>2.1344133886683436</v>
      </c>
      <c r="AC908">
        <v>430</v>
      </c>
      <c r="AD908" s="20">
        <f>Table5[[#This Row],[Total elapsed time]]-B907</f>
        <v>1</v>
      </c>
      <c r="AE908" s="20">
        <f>(Table5[[#This Row],[Motor power]]*1000)*Table5[[#This Row],[Acceleration delT 1 second ]]</f>
        <v>2134.4133886683435</v>
      </c>
      <c r="AF908" s="20">
        <f>Table5[[#This Row],[Etotal]]/3600</f>
        <v>0.5928926079634288</v>
      </c>
      <c r="AG908" s="21">
        <f>Table5[[#This Row],[Average energy consumption]]/96</f>
        <v>6.1759646662857166E-3</v>
      </c>
      <c r="AH908" s="20"/>
      <c r="AI908" s="20"/>
    </row>
    <row r="909" spans="2:35">
      <c r="B909" s="15">
        <v>906</v>
      </c>
      <c r="C909" s="8">
        <v>37.5</v>
      </c>
      <c r="D909" s="9">
        <v>-0.24</v>
      </c>
      <c r="E909">
        <v>1500</v>
      </c>
      <c r="F909">
        <v>80</v>
      </c>
      <c r="G909">
        <f t="shared" si="98"/>
        <v>1580</v>
      </c>
      <c r="H909">
        <v>9.81</v>
      </c>
      <c r="I909" s="10">
        <v>0</v>
      </c>
      <c r="J909" s="10">
        <v>0</v>
      </c>
      <c r="K909">
        <f t="shared" si="99"/>
        <v>-379.2</v>
      </c>
      <c r="L909">
        <v>1.4999999999999999E-2</v>
      </c>
      <c r="M909">
        <f t="shared" si="100"/>
        <v>365.20543359083308</v>
      </c>
      <c r="N909">
        <v>1.204</v>
      </c>
      <c r="O909">
        <v>1.52</v>
      </c>
      <c r="P909">
        <v>2.52</v>
      </c>
      <c r="Q909">
        <f t="shared" si="101"/>
        <v>10.416666666666668</v>
      </c>
      <c r="R909">
        <f t="shared" si="102"/>
        <v>250.20625000000007</v>
      </c>
      <c r="S909">
        <f t="shared" si="103"/>
        <v>236.21168359083316</v>
      </c>
      <c r="T909" s="11">
        <f t="shared" si="104"/>
        <v>2.4605383707378454</v>
      </c>
      <c r="U909">
        <v>0.26834999999999998</v>
      </c>
      <c r="V909">
        <f>Table5[[#This Row],[Total force ]]*Table5[[#This Row],[Tyre radius]]</f>
        <v>63.387405291600075</v>
      </c>
      <c r="W909">
        <v>8</v>
      </c>
      <c r="X909">
        <v>0.92</v>
      </c>
      <c r="Y909">
        <f>Table5[[#This Row],[Wheel torque]]/Table5[[#This Row],[Final drive ratio ]]/Table5[[#This Row],[Overall efficiency of enery conversion ]]</f>
        <v>8.6124191972282702</v>
      </c>
      <c r="Z909">
        <f>(Table5[[#This Row],[Vehicle speed in m/s]]*60)/(2*3.14*Table5[[#This Row],[Tyre radius]])</f>
        <v>370.86749764721668</v>
      </c>
      <c r="AA909">
        <f>Table5[[#This Row],[Wheel speed]]*Table5[[#This Row],[Final drive ratio ]]</f>
        <v>2966.9399811777334</v>
      </c>
      <c r="AB909" s="11">
        <f>(2*3.14*Table5[[#This Row],[Motor speed]]*Table5[[#This Row],[Motor torque]])/(60*1000)/Table5[[#This Row],[Overall efficiency of enery conversion ]]</f>
        <v>2.9070632924596476</v>
      </c>
      <c r="AC909">
        <v>430</v>
      </c>
      <c r="AD909" s="20">
        <f>Table5[[#This Row],[Total elapsed time]]-B908</f>
        <v>1</v>
      </c>
      <c r="AE909" s="20">
        <f>(Table5[[#This Row],[Motor power]]*1000)*Table5[[#This Row],[Acceleration delT 1 second ]]</f>
        <v>2907.0632924596475</v>
      </c>
      <c r="AF909" s="20">
        <f>Table5[[#This Row],[Etotal]]/3600</f>
        <v>0.80751758123879103</v>
      </c>
      <c r="AG909" s="21">
        <f>Table5[[#This Row],[Average energy consumption]]/96</f>
        <v>8.411641471237406E-3</v>
      </c>
      <c r="AH909" s="20"/>
      <c r="AI909" s="20"/>
    </row>
    <row r="910" spans="2:35">
      <c r="B910" s="15">
        <v>907</v>
      </c>
      <c r="C910" s="8">
        <v>36.700000000000003</v>
      </c>
      <c r="D910" s="9">
        <v>-0.18</v>
      </c>
      <c r="E910">
        <v>1500</v>
      </c>
      <c r="F910">
        <v>80</v>
      </c>
      <c r="G910">
        <f t="shared" si="98"/>
        <v>1580</v>
      </c>
      <c r="H910">
        <v>9.81</v>
      </c>
      <c r="I910" s="10">
        <v>0</v>
      </c>
      <c r="J910" s="10">
        <v>0</v>
      </c>
      <c r="K910">
        <f t="shared" si="99"/>
        <v>-284.39999999999998</v>
      </c>
      <c r="L910">
        <v>1.4999999999999999E-2</v>
      </c>
      <c r="M910">
        <f t="shared" si="100"/>
        <v>365.20543359083308</v>
      </c>
      <c r="N910">
        <v>1.204</v>
      </c>
      <c r="O910">
        <v>1.52</v>
      </c>
      <c r="P910">
        <v>2.52</v>
      </c>
      <c r="Q910">
        <f t="shared" si="101"/>
        <v>10.194444444444446</v>
      </c>
      <c r="R910">
        <f t="shared" si="102"/>
        <v>239.64465497777789</v>
      </c>
      <c r="S910">
        <f t="shared" si="103"/>
        <v>320.45008856861102</v>
      </c>
      <c r="T910" s="11">
        <f t="shared" si="104"/>
        <v>3.2668106251300073</v>
      </c>
      <c r="U910">
        <v>0.26834999999999998</v>
      </c>
      <c r="V910">
        <f>Table5[[#This Row],[Total force ]]*Table5[[#This Row],[Tyre radius]]</f>
        <v>85.992781267386761</v>
      </c>
      <c r="W910">
        <v>8</v>
      </c>
      <c r="X910">
        <v>0.92</v>
      </c>
      <c r="Y910">
        <f>Table5[[#This Row],[Wheel torque]]/Table5[[#This Row],[Final drive ratio ]]/Table5[[#This Row],[Overall efficiency of enery conversion ]]</f>
        <v>11.68380180263407</v>
      </c>
      <c r="Z910">
        <f>(Table5[[#This Row],[Vehicle speed in m/s]]*60)/(2*3.14*Table5[[#This Row],[Tyre radius]])</f>
        <v>362.95565769740932</v>
      </c>
      <c r="AA910">
        <f>Table5[[#This Row],[Wheel speed]]*Table5[[#This Row],[Final drive ratio ]]</f>
        <v>2903.6452615792746</v>
      </c>
      <c r="AB910" s="11">
        <f>(2*3.14*Table5[[#This Row],[Motor speed]]*Table5[[#This Row],[Motor torque]])/(60*1000)/Table5[[#This Row],[Overall efficiency of enery conversion ]]</f>
        <v>3.8596533850779848</v>
      </c>
      <c r="AC910">
        <v>430</v>
      </c>
      <c r="AD910" s="20">
        <f>Table5[[#This Row],[Total elapsed time]]-B909</f>
        <v>1</v>
      </c>
      <c r="AE910" s="20">
        <f>(Table5[[#This Row],[Motor power]]*1000)*Table5[[#This Row],[Acceleration delT 1 second ]]</f>
        <v>3859.6533850779847</v>
      </c>
      <c r="AF910" s="20">
        <f>Table5[[#This Row],[Etotal]]/3600</f>
        <v>1.0721259402994401</v>
      </c>
      <c r="AG910" s="21">
        <f>Table5[[#This Row],[Average energy consumption]]/96</f>
        <v>1.1167978544785835E-2</v>
      </c>
      <c r="AH910" s="20"/>
      <c r="AI910" s="20"/>
    </row>
    <row r="911" spans="2:35">
      <c r="B911" s="15">
        <v>908</v>
      </c>
      <c r="C911" s="8">
        <v>36.200000000000003</v>
      </c>
      <c r="D911" s="9">
        <v>-0.1</v>
      </c>
      <c r="E911">
        <v>1500</v>
      </c>
      <c r="F911">
        <v>80</v>
      </c>
      <c r="G911">
        <f t="shared" si="98"/>
        <v>1580</v>
      </c>
      <c r="H911">
        <v>9.81</v>
      </c>
      <c r="I911" s="10">
        <v>0</v>
      </c>
      <c r="J911" s="10">
        <v>0</v>
      </c>
      <c r="K911">
        <f t="shared" si="99"/>
        <v>-158</v>
      </c>
      <c r="L911">
        <v>1.4999999999999999E-2</v>
      </c>
      <c r="M911">
        <f t="shared" si="100"/>
        <v>365.20543359083308</v>
      </c>
      <c r="N911">
        <v>1.204</v>
      </c>
      <c r="O911">
        <v>1.52</v>
      </c>
      <c r="P911">
        <v>2.52</v>
      </c>
      <c r="Q911">
        <f t="shared" si="101"/>
        <v>10.055555555555557</v>
      </c>
      <c r="R911">
        <f t="shared" si="102"/>
        <v>233.15930897777781</v>
      </c>
      <c r="S911">
        <f t="shared" si="103"/>
        <v>440.36474256861084</v>
      </c>
      <c r="T911" s="11">
        <f t="shared" si="104"/>
        <v>4.4281121336065867</v>
      </c>
      <c r="U911">
        <v>0.26834999999999998</v>
      </c>
      <c r="V911">
        <f>Table5[[#This Row],[Total force ]]*Table5[[#This Row],[Tyre radius]]</f>
        <v>118.17187866828671</v>
      </c>
      <c r="W911">
        <v>8</v>
      </c>
      <c r="X911">
        <v>0.92</v>
      </c>
      <c r="Y911">
        <f>Table5[[#This Row],[Wheel torque]]/Table5[[#This Row],[Final drive ratio ]]/Table5[[#This Row],[Overall efficiency of enery conversion ]]</f>
        <v>16.055961775582432</v>
      </c>
      <c r="Z911">
        <f>(Table5[[#This Row],[Vehicle speed in m/s]]*60)/(2*3.14*Table5[[#This Row],[Tyre radius]])</f>
        <v>358.01075772877982</v>
      </c>
      <c r="AA911">
        <f>Table5[[#This Row],[Wheel speed]]*Table5[[#This Row],[Final drive ratio ]]</f>
        <v>2864.0860618302386</v>
      </c>
      <c r="AB911" s="11">
        <f>(2*3.14*Table5[[#This Row],[Motor speed]]*Table5[[#This Row],[Motor torque]])/(60*1000)/Table5[[#This Row],[Overall efficiency of enery conversion ]]</f>
        <v>5.2317014811041904</v>
      </c>
      <c r="AC911">
        <v>430</v>
      </c>
      <c r="AD911" s="20">
        <f>Table5[[#This Row],[Total elapsed time]]-B910</f>
        <v>1</v>
      </c>
      <c r="AE911" s="20">
        <f>(Table5[[#This Row],[Motor power]]*1000)*Table5[[#This Row],[Acceleration delT 1 second ]]</f>
        <v>5231.7014811041909</v>
      </c>
      <c r="AF911" s="20">
        <f>Table5[[#This Row],[Etotal]]/3600</f>
        <v>1.4532504114178308</v>
      </c>
      <c r="AG911" s="21">
        <f>Table5[[#This Row],[Average energy consumption]]/96</f>
        <v>1.5138025118935737E-2</v>
      </c>
      <c r="AH911" s="20"/>
      <c r="AI911" s="20"/>
    </row>
    <row r="912" spans="2:35">
      <c r="B912" s="15">
        <v>909</v>
      </c>
      <c r="C912" s="8">
        <v>36</v>
      </c>
      <c r="D912" s="9">
        <v>0</v>
      </c>
      <c r="E912">
        <v>1500</v>
      </c>
      <c r="F912">
        <v>80</v>
      </c>
      <c r="G912">
        <f t="shared" si="98"/>
        <v>1580</v>
      </c>
      <c r="H912">
        <v>9.81</v>
      </c>
      <c r="I912" s="10">
        <v>0</v>
      </c>
      <c r="J912" s="10">
        <v>0</v>
      </c>
      <c r="K912">
        <f t="shared" si="99"/>
        <v>0</v>
      </c>
      <c r="L912">
        <v>1.4999999999999999E-2</v>
      </c>
      <c r="M912">
        <f t="shared" si="100"/>
        <v>365.20543359083308</v>
      </c>
      <c r="N912">
        <v>1.204</v>
      </c>
      <c r="O912">
        <v>1.52</v>
      </c>
      <c r="P912">
        <v>2.52</v>
      </c>
      <c r="Q912">
        <f t="shared" si="101"/>
        <v>10</v>
      </c>
      <c r="R912">
        <f t="shared" si="102"/>
        <v>230.59008000000003</v>
      </c>
      <c r="S912">
        <f t="shared" si="103"/>
        <v>595.79551359083314</v>
      </c>
      <c r="T912" s="11">
        <f t="shared" si="104"/>
        <v>5.9579551359083318</v>
      </c>
      <c r="U912">
        <v>0.26834999999999998</v>
      </c>
      <c r="V912">
        <f>Table5[[#This Row],[Total force ]]*Table5[[#This Row],[Tyre radius]]</f>
        <v>159.88172607210007</v>
      </c>
      <c r="W912">
        <v>8</v>
      </c>
      <c r="X912">
        <v>0.92</v>
      </c>
      <c r="Y912">
        <f>Table5[[#This Row],[Wheel torque]]/Table5[[#This Row],[Final drive ratio ]]/Table5[[#This Row],[Overall efficiency of enery conversion ]]</f>
        <v>21.723060607622291</v>
      </c>
      <c r="Z912">
        <f>(Table5[[#This Row],[Vehicle speed in m/s]]*60)/(2*3.14*Table5[[#This Row],[Tyre radius]])</f>
        <v>356.03279774132795</v>
      </c>
      <c r="AA912">
        <f>Table5[[#This Row],[Wheel speed]]*Table5[[#This Row],[Final drive ratio ]]</f>
        <v>2848.2623819306236</v>
      </c>
      <c r="AB912" s="11">
        <f>(2*3.14*Table5[[#This Row],[Motor speed]]*Table5[[#This Row],[Motor torque]])/(60*1000)/Table5[[#This Row],[Overall efficiency of enery conversion ]]</f>
        <v>7.0391719469616385</v>
      </c>
      <c r="AC912">
        <v>430</v>
      </c>
      <c r="AD912" s="20">
        <f>Table5[[#This Row],[Total elapsed time]]-B911</f>
        <v>1</v>
      </c>
      <c r="AE912" s="20">
        <f>(Table5[[#This Row],[Motor power]]*1000)*Table5[[#This Row],[Acceleration delT 1 second ]]</f>
        <v>7039.1719469616382</v>
      </c>
      <c r="AF912" s="20">
        <f>Table5[[#This Row],[Etotal]]/3600</f>
        <v>1.9553255408226773</v>
      </c>
      <c r="AG912" s="21">
        <f>Table5[[#This Row],[Average energy consumption]]/96</f>
        <v>2.0367974383569555E-2</v>
      </c>
      <c r="AH912" s="20"/>
      <c r="AI912" s="20"/>
    </row>
    <row r="913" spans="2:35">
      <c r="B913" s="15">
        <v>910</v>
      </c>
      <c r="C913" s="8">
        <v>36.200000000000003</v>
      </c>
      <c r="D913" s="9">
        <v>0.14000000000000001</v>
      </c>
      <c r="E913">
        <v>1500</v>
      </c>
      <c r="F913">
        <v>80</v>
      </c>
      <c r="G913">
        <f t="shared" si="98"/>
        <v>1580</v>
      </c>
      <c r="H913">
        <v>9.81</v>
      </c>
      <c r="I913" s="10">
        <v>0</v>
      </c>
      <c r="J913" s="10">
        <v>0</v>
      </c>
      <c r="K913">
        <f t="shared" si="99"/>
        <v>221.20000000000002</v>
      </c>
      <c r="L913">
        <v>1.4999999999999999E-2</v>
      </c>
      <c r="M913">
        <f t="shared" si="100"/>
        <v>365.20543359083308</v>
      </c>
      <c r="N913">
        <v>1.204</v>
      </c>
      <c r="O913">
        <v>1.52</v>
      </c>
      <c r="P913">
        <v>2.52</v>
      </c>
      <c r="Q913">
        <f t="shared" si="101"/>
        <v>10.055555555555557</v>
      </c>
      <c r="R913">
        <f t="shared" si="102"/>
        <v>233.15930897777781</v>
      </c>
      <c r="S913">
        <f t="shared" si="103"/>
        <v>819.56474256861088</v>
      </c>
      <c r="T913" s="11">
        <f t="shared" si="104"/>
        <v>8.2411788002732553</v>
      </c>
      <c r="U913">
        <v>0.26834999999999998</v>
      </c>
      <c r="V913">
        <f>Table5[[#This Row],[Total force ]]*Table5[[#This Row],[Tyre radius]]</f>
        <v>219.93019866828672</v>
      </c>
      <c r="W913">
        <v>8</v>
      </c>
      <c r="X913">
        <v>0.92</v>
      </c>
      <c r="Y913">
        <f>Table5[[#This Row],[Wheel torque]]/Table5[[#This Row],[Final drive ratio ]]/Table5[[#This Row],[Overall efficiency of enery conversion ]]</f>
        <v>29.881820471234608</v>
      </c>
      <c r="Z913">
        <f>(Table5[[#This Row],[Vehicle speed in m/s]]*60)/(2*3.14*Table5[[#This Row],[Tyre radius]])</f>
        <v>358.01075772877982</v>
      </c>
      <c r="AA913">
        <f>Table5[[#This Row],[Wheel speed]]*Table5[[#This Row],[Final drive ratio ]]</f>
        <v>2864.0860618302386</v>
      </c>
      <c r="AB913" s="11">
        <f>(2*3.14*Table5[[#This Row],[Motor speed]]*Table5[[#This Row],[Motor torque]])/(60*1000)/Table5[[#This Row],[Overall efficiency of enery conversion ]]</f>
        <v>9.7367424388861714</v>
      </c>
      <c r="AC913">
        <v>430</v>
      </c>
      <c r="AD913" s="20">
        <f>Table5[[#This Row],[Total elapsed time]]-B912</f>
        <v>1</v>
      </c>
      <c r="AE913" s="20">
        <f>(Table5[[#This Row],[Motor power]]*1000)*Table5[[#This Row],[Acceleration delT 1 second ]]</f>
        <v>9736.7424388861709</v>
      </c>
      <c r="AF913" s="20">
        <f>Table5[[#This Row],[Etotal]]/3600</f>
        <v>2.7046506774683809</v>
      </c>
      <c r="AG913" s="21">
        <f>Table5[[#This Row],[Average energy consumption]]/96</f>
        <v>2.8173444556962302E-2</v>
      </c>
      <c r="AH913" s="20"/>
      <c r="AI913" s="20"/>
    </row>
    <row r="914" spans="2:35">
      <c r="B914" s="15">
        <v>911</v>
      </c>
      <c r="C914" s="8">
        <v>37</v>
      </c>
      <c r="D914" s="9">
        <v>0.25</v>
      </c>
      <c r="E914">
        <v>1500</v>
      </c>
      <c r="F914">
        <v>80</v>
      </c>
      <c r="G914">
        <f t="shared" si="98"/>
        <v>1580</v>
      </c>
      <c r="H914">
        <v>9.81</v>
      </c>
      <c r="I914" s="10">
        <v>0</v>
      </c>
      <c r="J914" s="10">
        <v>0</v>
      </c>
      <c r="K914">
        <f t="shared" si="99"/>
        <v>395</v>
      </c>
      <c r="L914">
        <v>1.4999999999999999E-2</v>
      </c>
      <c r="M914">
        <f t="shared" si="100"/>
        <v>365.20543359083308</v>
      </c>
      <c r="N914">
        <v>1.204</v>
      </c>
      <c r="O914">
        <v>1.52</v>
      </c>
      <c r="P914">
        <v>2.52</v>
      </c>
      <c r="Q914">
        <f t="shared" si="101"/>
        <v>10.277777777777779</v>
      </c>
      <c r="R914">
        <f t="shared" si="102"/>
        <v>243.57856444444448</v>
      </c>
      <c r="S914">
        <f t="shared" si="103"/>
        <v>1003.7839980352776</v>
      </c>
      <c r="T914" s="11">
        <f t="shared" si="104"/>
        <v>10.31666886869591</v>
      </c>
      <c r="U914">
        <v>0.26834999999999998</v>
      </c>
      <c r="V914">
        <f>Table5[[#This Row],[Total force ]]*Table5[[#This Row],[Tyre radius]]</f>
        <v>269.36543587276674</v>
      </c>
      <c r="W914">
        <v>8</v>
      </c>
      <c r="X914">
        <v>0.92</v>
      </c>
      <c r="Y914">
        <f>Table5[[#This Row],[Wheel torque]]/Table5[[#This Row],[Final drive ratio ]]/Table5[[#This Row],[Overall efficiency of enery conversion ]]</f>
        <v>36.598564656625911</v>
      </c>
      <c r="Z914">
        <f>(Table5[[#This Row],[Vehicle speed in m/s]]*60)/(2*3.14*Table5[[#This Row],[Tyre radius]])</f>
        <v>365.92259767858707</v>
      </c>
      <c r="AA914">
        <f>Table5[[#This Row],[Wheel speed]]*Table5[[#This Row],[Final drive ratio ]]</f>
        <v>2927.3807814286965</v>
      </c>
      <c r="AB914" s="11">
        <f>(2*3.14*Table5[[#This Row],[Motor speed]]*Table5[[#This Row],[Motor torque]])/(60*1000)/Table5[[#This Row],[Overall efficiency of enery conversion ]]</f>
        <v>12.188880988534862</v>
      </c>
      <c r="AC914">
        <v>430</v>
      </c>
      <c r="AD914" s="20">
        <f>Table5[[#This Row],[Total elapsed time]]-B913</f>
        <v>1</v>
      </c>
      <c r="AE914" s="20">
        <f>(Table5[[#This Row],[Motor power]]*1000)*Table5[[#This Row],[Acceleration delT 1 second ]]</f>
        <v>12188.880988534862</v>
      </c>
      <c r="AF914" s="20">
        <f>Table5[[#This Row],[Etotal]]/3600</f>
        <v>3.3858002745930174</v>
      </c>
      <c r="AG914" s="21">
        <f>Table5[[#This Row],[Average energy consumption]]/96</f>
        <v>3.5268752860343928E-2</v>
      </c>
      <c r="AH914" s="20"/>
      <c r="AI914" s="20"/>
    </row>
    <row r="915" spans="2:35">
      <c r="B915" s="15">
        <v>912</v>
      </c>
      <c r="C915" s="8">
        <v>38</v>
      </c>
      <c r="D915" s="9">
        <v>0.28000000000000003</v>
      </c>
      <c r="E915">
        <v>1500</v>
      </c>
      <c r="F915">
        <v>80</v>
      </c>
      <c r="G915">
        <f t="shared" si="98"/>
        <v>1580</v>
      </c>
      <c r="H915">
        <v>9.81</v>
      </c>
      <c r="I915" s="10">
        <v>0</v>
      </c>
      <c r="J915" s="10">
        <v>0</v>
      </c>
      <c r="K915">
        <f t="shared" si="99"/>
        <v>442.40000000000003</v>
      </c>
      <c r="L915">
        <v>1.4999999999999999E-2</v>
      </c>
      <c r="M915">
        <f t="shared" si="100"/>
        <v>365.20543359083308</v>
      </c>
      <c r="N915">
        <v>1.204</v>
      </c>
      <c r="O915">
        <v>1.52</v>
      </c>
      <c r="P915">
        <v>2.52</v>
      </c>
      <c r="Q915">
        <f t="shared" si="101"/>
        <v>10.555555555555555</v>
      </c>
      <c r="R915">
        <f t="shared" si="102"/>
        <v>256.92289777777779</v>
      </c>
      <c r="S915">
        <f t="shared" si="103"/>
        <v>1064.5283313686109</v>
      </c>
      <c r="T915" s="11">
        <f t="shared" si="104"/>
        <v>11.236687942224226</v>
      </c>
      <c r="U915">
        <v>0.26834999999999998</v>
      </c>
      <c r="V915">
        <f>Table5[[#This Row],[Total force ]]*Table5[[#This Row],[Tyre radius]]</f>
        <v>285.66617772276669</v>
      </c>
      <c r="W915">
        <v>8</v>
      </c>
      <c r="X915">
        <v>0.92</v>
      </c>
      <c r="Y915">
        <f>Table5[[#This Row],[Wheel torque]]/Table5[[#This Row],[Final drive ratio ]]/Table5[[#This Row],[Overall efficiency of enery conversion ]]</f>
        <v>38.813339364506341</v>
      </c>
      <c r="Z915">
        <f>(Table5[[#This Row],[Vehicle speed in m/s]]*60)/(2*3.14*Table5[[#This Row],[Tyre radius]])</f>
        <v>375.81239761584618</v>
      </c>
      <c r="AA915">
        <f>Table5[[#This Row],[Wheel speed]]*Table5[[#This Row],[Final drive ratio ]]</f>
        <v>3006.4991809267694</v>
      </c>
      <c r="AB915" s="11">
        <f>(2*3.14*Table5[[#This Row],[Motor speed]]*Table5[[#This Row],[Motor torque]])/(60*1000)/Table5[[#This Row],[Overall efficiency of enery conversion ]]</f>
        <v>13.275860045160947</v>
      </c>
      <c r="AC915">
        <v>430</v>
      </c>
      <c r="AD915" s="20">
        <f>Table5[[#This Row],[Total elapsed time]]-B914</f>
        <v>1</v>
      </c>
      <c r="AE915" s="20">
        <f>(Table5[[#This Row],[Motor power]]*1000)*Table5[[#This Row],[Acceleration delT 1 second ]]</f>
        <v>13275.860045160947</v>
      </c>
      <c r="AF915" s="20">
        <f>Table5[[#This Row],[Etotal]]/3600</f>
        <v>3.6877389014335966</v>
      </c>
      <c r="AG915" s="21">
        <f>Table5[[#This Row],[Average energy consumption]]/96</f>
        <v>3.8413946889933298E-2</v>
      </c>
      <c r="AH915" s="20"/>
      <c r="AI915" s="20"/>
    </row>
    <row r="916" spans="2:35">
      <c r="B916" s="15">
        <v>913</v>
      </c>
      <c r="C916" s="8">
        <v>39</v>
      </c>
      <c r="D916" s="9">
        <v>0.24</v>
      </c>
      <c r="E916">
        <v>1500</v>
      </c>
      <c r="F916">
        <v>80</v>
      </c>
      <c r="G916">
        <f t="shared" si="98"/>
        <v>1580</v>
      </c>
      <c r="H916">
        <v>9.81</v>
      </c>
      <c r="I916" s="10">
        <v>0</v>
      </c>
      <c r="J916" s="10">
        <v>0</v>
      </c>
      <c r="K916">
        <f t="shared" si="99"/>
        <v>379.2</v>
      </c>
      <c r="L916">
        <v>1.4999999999999999E-2</v>
      </c>
      <c r="M916">
        <f t="shared" si="100"/>
        <v>365.20543359083308</v>
      </c>
      <c r="N916">
        <v>1.204</v>
      </c>
      <c r="O916">
        <v>1.52</v>
      </c>
      <c r="P916">
        <v>2.52</v>
      </c>
      <c r="Q916">
        <f t="shared" si="101"/>
        <v>10.833333333333334</v>
      </c>
      <c r="R916">
        <f t="shared" si="102"/>
        <v>270.62308000000002</v>
      </c>
      <c r="S916">
        <f t="shared" si="103"/>
        <v>1015.0285135908332</v>
      </c>
      <c r="T916" s="11">
        <f t="shared" si="104"/>
        <v>10.99614223056736</v>
      </c>
      <c r="U916">
        <v>0.26834999999999998</v>
      </c>
      <c r="V916">
        <f>Table5[[#This Row],[Total force ]]*Table5[[#This Row],[Tyre radius]]</f>
        <v>272.38290162210006</v>
      </c>
      <c r="W916">
        <v>8</v>
      </c>
      <c r="X916">
        <v>0.92</v>
      </c>
      <c r="Y916">
        <f>Table5[[#This Row],[Wheel torque]]/Table5[[#This Row],[Final drive ratio ]]/Table5[[#This Row],[Overall efficiency of enery conversion ]]</f>
        <v>37.008546416046201</v>
      </c>
      <c r="Z916">
        <f>(Table5[[#This Row],[Vehicle speed in m/s]]*60)/(2*3.14*Table5[[#This Row],[Tyre radius]])</f>
        <v>385.70219755310524</v>
      </c>
      <c r="AA916">
        <f>Table5[[#This Row],[Wheel speed]]*Table5[[#This Row],[Final drive ratio ]]</f>
        <v>3085.6175804248419</v>
      </c>
      <c r="AB916" s="11">
        <f>(2*3.14*Table5[[#This Row],[Motor speed]]*Table5[[#This Row],[Motor torque]])/(60*1000)/Table5[[#This Row],[Overall efficiency of enery conversion ]]</f>
        <v>12.991661425528541</v>
      </c>
      <c r="AC916">
        <v>430</v>
      </c>
      <c r="AD916" s="20">
        <f>Table5[[#This Row],[Total elapsed time]]-B915</f>
        <v>1</v>
      </c>
      <c r="AE916" s="20">
        <f>(Table5[[#This Row],[Motor power]]*1000)*Table5[[#This Row],[Acceleration delT 1 second ]]</f>
        <v>12991.66142552854</v>
      </c>
      <c r="AF916" s="20">
        <f>Table5[[#This Row],[Etotal]]/3600</f>
        <v>3.6087948404245944</v>
      </c>
      <c r="AG916" s="21">
        <f>Table5[[#This Row],[Average energy consumption]]/96</f>
        <v>3.7591612921089528E-2</v>
      </c>
      <c r="AH916" s="20"/>
      <c r="AI916" s="20"/>
    </row>
    <row r="917" spans="2:35">
      <c r="B917" s="15">
        <v>914</v>
      </c>
      <c r="C917" s="8">
        <v>39.700000000000003</v>
      </c>
      <c r="D917" s="9">
        <v>0.17</v>
      </c>
      <c r="E917">
        <v>1500</v>
      </c>
      <c r="F917">
        <v>80</v>
      </c>
      <c r="G917">
        <f t="shared" si="98"/>
        <v>1580</v>
      </c>
      <c r="H917">
        <v>9.81</v>
      </c>
      <c r="I917" s="10">
        <v>0</v>
      </c>
      <c r="J917" s="10">
        <v>0</v>
      </c>
      <c r="K917">
        <f t="shared" si="99"/>
        <v>268.60000000000002</v>
      </c>
      <c r="L917">
        <v>1.4999999999999999E-2</v>
      </c>
      <c r="M917">
        <f t="shared" si="100"/>
        <v>365.20543359083308</v>
      </c>
      <c r="N917">
        <v>1.204</v>
      </c>
      <c r="O917">
        <v>1.52</v>
      </c>
      <c r="P917">
        <v>2.52</v>
      </c>
      <c r="Q917">
        <f t="shared" si="101"/>
        <v>11.027777777777779</v>
      </c>
      <c r="R917">
        <f t="shared" si="102"/>
        <v>280.42493764444453</v>
      </c>
      <c r="S917">
        <f t="shared" si="103"/>
        <v>914.23037123527763</v>
      </c>
      <c r="T917" s="11">
        <f t="shared" si="104"/>
        <v>10.081929371677923</v>
      </c>
      <c r="U917">
        <v>0.26834999999999998</v>
      </c>
      <c r="V917">
        <f>Table5[[#This Row],[Total force ]]*Table5[[#This Row],[Tyre radius]]</f>
        <v>245.33372012098673</v>
      </c>
      <c r="W917">
        <v>8</v>
      </c>
      <c r="X917">
        <v>0.92</v>
      </c>
      <c r="Y917">
        <f>Table5[[#This Row],[Wheel torque]]/Table5[[#This Row],[Final drive ratio ]]/Table5[[#This Row],[Overall efficiency of enery conversion ]]</f>
        <v>33.333385886003633</v>
      </c>
      <c r="Z917">
        <f>(Table5[[#This Row],[Vehicle speed in m/s]]*60)/(2*3.14*Table5[[#This Row],[Tyre radius]])</f>
        <v>392.62505750918666</v>
      </c>
      <c r="AA917">
        <f>Table5[[#This Row],[Wheel speed]]*Table5[[#This Row],[Final drive ratio ]]</f>
        <v>3141.0004600734933</v>
      </c>
      <c r="AB917" s="11">
        <f>(2*3.14*Table5[[#This Row],[Motor speed]]*Table5[[#This Row],[Motor torque]])/(60*1000)/Table5[[#This Row],[Overall efficiency of enery conversion ]]</f>
        <v>11.911542263324575</v>
      </c>
      <c r="AC917">
        <v>430</v>
      </c>
      <c r="AD917" s="20">
        <f>Table5[[#This Row],[Total elapsed time]]-B916</f>
        <v>1</v>
      </c>
      <c r="AE917" s="20">
        <f>(Table5[[#This Row],[Motor power]]*1000)*Table5[[#This Row],[Acceleration delT 1 second ]]</f>
        <v>11911.542263324576</v>
      </c>
      <c r="AF917" s="20">
        <f>Table5[[#This Row],[Etotal]]/3600</f>
        <v>3.3087617398123821</v>
      </c>
      <c r="AG917" s="21">
        <f>Table5[[#This Row],[Average energy consumption]]/96</f>
        <v>3.4466268123045644E-2</v>
      </c>
      <c r="AH917" s="20"/>
      <c r="AI917" s="20"/>
    </row>
    <row r="918" spans="2:35">
      <c r="B918" s="15">
        <v>915</v>
      </c>
      <c r="C918" s="8">
        <v>40.200000000000003</v>
      </c>
      <c r="D918" s="9">
        <v>0.14000000000000001</v>
      </c>
      <c r="E918">
        <v>1500</v>
      </c>
      <c r="F918">
        <v>80</v>
      </c>
      <c r="G918">
        <f t="shared" si="98"/>
        <v>1580</v>
      </c>
      <c r="H918">
        <v>9.81</v>
      </c>
      <c r="I918" s="10">
        <v>0</v>
      </c>
      <c r="J918" s="10">
        <v>0</v>
      </c>
      <c r="K918">
        <f t="shared" si="99"/>
        <v>221.20000000000002</v>
      </c>
      <c r="L918">
        <v>1.4999999999999999E-2</v>
      </c>
      <c r="M918">
        <f t="shared" si="100"/>
        <v>365.20543359083308</v>
      </c>
      <c r="N918">
        <v>1.204</v>
      </c>
      <c r="O918">
        <v>1.52</v>
      </c>
      <c r="P918">
        <v>2.52</v>
      </c>
      <c r="Q918">
        <f t="shared" si="101"/>
        <v>11.166666666666668</v>
      </c>
      <c r="R918">
        <f t="shared" si="102"/>
        <v>287.53301920000007</v>
      </c>
      <c r="S918">
        <f t="shared" si="103"/>
        <v>873.93845279083325</v>
      </c>
      <c r="T918" s="11">
        <f t="shared" si="104"/>
        <v>9.7589793894976395</v>
      </c>
      <c r="U918">
        <v>0.26834999999999998</v>
      </c>
      <c r="V918">
        <f>Table5[[#This Row],[Total force ]]*Table5[[#This Row],[Tyre radius]]</f>
        <v>234.52138380642009</v>
      </c>
      <c r="W918">
        <v>8</v>
      </c>
      <c r="X918">
        <v>0.92</v>
      </c>
      <c r="Y918">
        <f>Table5[[#This Row],[Wheel torque]]/Table5[[#This Row],[Final drive ratio ]]/Table5[[#This Row],[Overall efficiency of enery conversion ]]</f>
        <v>31.86431845195925</v>
      </c>
      <c r="Z918">
        <f>(Table5[[#This Row],[Vehicle speed in m/s]]*60)/(2*3.14*Table5[[#This Row],[Tyre radius]])</f>
        <v>397.56995747781627</v>
      </c>
      <c r="AA918">
        <f>Table5[[#This Row],[Wheel speed]]*Table5[[#This Row],[Final drive ratio ]]</f>
        <v>3180.5596598225302</v>
      </c>
      <c r="AB918" s="11">
        <f>(2*3.14*Table5[[#This Row],[Motor speed]]*Table5[[#This Row],[Motor torque]])/(60*1000)/Table5[[#This Row],[Overall efficiency of enery conversion ]]</f>
        <v>11.529985101013276</v>
      </c>
      <c r="AC918">
        <v>430</v>
      </c>
      <c r="AD918" s="20">
        <f>Table5[[#This Row],[Total elapsed time]]-B917</f>
        <v>1</v>
      </c>
      <c r="AE918" s="20">
        <f>(Table5[[#This Row],[Motor power]]*1000)*Table5[[#This Row],[Acceleration delT 1 second ]]</f>
        <v>11529.985101013275</v>
      </c>
      <c r="AF918" s="20">
        <f>Table5[[#This Row],[Etotal]]/3600</f>
        <v>3.2027736391703541</v>
      </c>
      <c r="AG918" s="21">
        <f>Table5[[#This Row],[Average energy consumption]]/96</f>
        <v>3.3362225408024519E-2</v>
      </c>
      <c r="AH918" s="20"/>
      <c r="AI918" s="20"/>
    </row>
    <row r="919" spans="2:35">
      <c r="B919" s="15">
        <v>916</v>
      </c>
      <c r="C919" s="8">
        <v>40.700000000000003</v>
      </c>
      <c r="D919" s="9">
        <v>0.14000000000000001</v>
      </c>
      <c r="E919">
        <v>1500</v>
      </c>
      <c r="F919">
        <v>80</v>
      </c>
      <c r="G919">
        <f t="shared" si="98"/>
        <v>1580</v>
      </c>
      <c r="H919">
        <v>9.81</v>
      </c>
      <c r="I919" s="10">
        <v>0</v>
      </c>
      <c r="J919" s="10">
        <v>0</v>
      </c>
      <c r="K919">
        <f t="shared" si="99"/>
        <v>221.20000000000002</v>
      </c>
      <c r="L919">
        <v>1.4999999999999999E-2</v>
      </c>
      <c r="M919">
        <f t="shared" si="100"/>
        <v>365.20543359083308</v>
      </c>
      <c r="N919">
        <v>1.204</v>
      </c>
      <c r="O919">
        <v>1.52</v>
      </c>
      <c r="P919">
        <v>2.52</v>
      </c>
      <c r="Q919">
        <f t="shared" si="101"/>
        <v>11.305555555555557</v>
      </c>
      <c r="R919">
        <f t="shared" si="102"/>
        <v>294.73006297777789</v>
      </c>
      <c r="S919">
        <f t="shared" si="103"/>
        <v>881.13549656861096</v>
      </c>
      <c r="T919" s="11">
        <f t="shared" si="104"/>
        <v>9.9617263084284637</v>
      </c>
      <c r="U919">
        <v>0.26834999999999998</v>
      </c>
      <c r="V919">
        <f>Table5[[#This Row],[Total force ]]*Table5[[#This Row],[Tyre radius]]</f>
        <v>236.45271050418674</v>
      </c>
      <c r="W919">
        <v>8</v>
      </c>
      <c r="X919">
        <v>0.92</v>
      </c>
      <c r="Y919">
        <f>Table5[[#This Row],[Wheel torque]]/Table5[[#This Row],[Final drive ratio ]]/Table5[[#This Row],[Overall efficiency of enery conversion ]]</f>
        <v>32.126726970677545</v>
      </c>
      <c r="Z919">
        <f>(Table5[[#This Row],[Vehicle speed in m/s]]*60)/(2*3.14*Table5[[#This Row],[Tyre radius]])</f>
        <v>402.51485744644583</v>
      </c>
      <c r="AA919">
        <f>Table5[[#This Row],[Wheel speed]]*Table5[[#This Row],[Final drive ratio ]]</f>
        <v>3220.1188595715666</v>
      </c>
      <c r="AB919" s="11">
        <f>(2*3.14*Table5[[#This Row],[Motor speed]]*Table5[[#This Row],[Motor torque]])/(60*1000)/Table5[[#This Row],[Overall efficiency of enery conversion ]]</f>
        <v>11.769525411659339</v>
      </c>
      <c r="AC919">
        <v>430</v>
      </c>
      <c r="AD919" s="20">
        <f>Table5[[#This Row],[Total elapsed time]]-B918</f>
        <v>1</v>
      </c>
      <c r="AE919" s="20">
        <f>(Table5[[#This Row],[Motor power]]*1000)*Table5[[#This Row],[Acceleration delT 1 second ]]</f>
        <v>11769.525411659339</v>
      </c>
      <c r="AF919" s="20">
        <f>Table5[[#This Row],[Etotal]]/3600</f>
        <v>3.2693126143498161</v>
      </c>
      <c r="AG919" s="21">
        <f>Table5[[#This Row],[Average energy consumption]]/96</f>
        <v>3.4055339732810587E-2</v>
      </c>
      <c r="AH919" s="20"/>
      <c r="AI919" s="20"/>
    </row>
    <row r="920" spans="2:35">
      <c r="B920" s="15">
        <v>917</v>
      </c>
      <c r="C920" s="8">
        <v>41.2</v>
      </c>
      <c r="D920" s="9">
        <v>0.14000000000000001</v>
      </c>
      <c r="E920">
        <v>1500</v>
      </c>
      <c r="F920">
        <v>80</v>
      </c>
      <c r="G920">
        <f t="shared" si="98"/>
        <v>1580</v>
      </c>
      <c r="H920">
        <v>9.81</v>
      </c>
      <c r="I920" s="10">
        <v>0</v>
      </c>
      <c r="J920" s="10">
        <v>0</v>
      </c>
      <c r="K920">
        <f t="shared" si="99"/>
        <v>221.20000000000002</v>
      </c>
      <c r="L920">
        <v>1.4999999999999999E-2</v>
      </c>
      <c r="M920">
        <f t="shared" si="100"/>
        <v>365.20543359083308</v>
      </c>
      <c r="N920">
        <v>1.204</v>
      </c>
      <c r="O920">
        <v>1.52</v>
      </c>
      <c r="P920">
        <v>2.52</v>
      </c>
      <c r="Q920">
        <f t="shared" si="101"/>
        <v>11.444444444444446</v>
      </c>
      <c r="R920">
        <f t="shared" si="102"/>
        <v>302.01606897777788</v>
      </c>
      <c r="S920">
        <f t="shared" si="103"/>
        <v>888.421502568611</v>
      </c>
      <c r="T920" s="11">
        <f t="shared" si="104"/>
        <v>10.167490529396327</v>
      </c>
      <c r="U920">
        <v>0.26834999999999998</v>
      </c>
      <c r="V920">
        <f>Table5[[#This Row],[Total force ]]*Table5[[#This Row],[Tyre radius]]</f>
        <v>238.40791021428674</v>
      </c>
      <c r="W920">
        <v>8</v>
      </c>
      <c r="X920">
        <v>0.92</v>
      </c>
      <c r="Y920">
        <f>Table5[[#This Row],[Wheel torque]]/Table5[[#This Row],[Final drive ratio ]]/Table5[[#This Row],[Overall efficiency of enery conversion ]]</f>
        <v>32.392379105202004</v>
      </c>
      <c r="Z920">
        <f>(Table5[[#This Row],[Vehicle speed in m/s]]*60)/(2*3.14*Table5[[#This Row],[Tyre radius]])</f>
        <v>407.45975741507533</v>
      </c>
      <c r="AA920">
        <f>Table5[[#This Row],[Wheel speed]]*Table5[[#This Row],[Final drive ratio ]]</f>
        <v>3259.6780593206026</v>
      </c>
      <c r="AB920" s="11">
        <f>(2*3.14*Table5[[#This Row],[Motor speed]]*Table5[[#This Row],[Motor torque]])/(60*1000)/Table5[[#This Row],[Overall efficiency of enery conversion ]]</f>
        <v>12.012630587661066</v>
      </c>
      <c r="AC920">
        <v>430</v>
      </c>
      <c r="AD920" s="20">
        <f>Table5[[#This Row],[Total elapsed time]]-B919</f>
        <v>1</v>
      </c>
      <c r="AE920" s="20">
        <f>(Table5[[#This Row],[Motor power]]*1000)*Table5[[#This Row],[Acceleration delT 1 second ]]</f>
        <v>12012.630587661066</v>
      </c>
      <c r="AF920" s="20">
        <f>Table5[[#This Row],[Etotal]]/3600</f>
        <v>3.3368418299058518</v>
      </c>
      <c r="AG920" s="21">
        <f>Table5[[#This Row],[Average energy consumption]]/96</f>
        <v>3.4758769061519292E-2</v>
      </c>
      <c r="AH920" s="20"/>
      <c r="AI920" s="20"/>
    </row>
    <row r="921" spans="2:35">
      <c r="B921" s="15">
        <v>918</v>
      </c>
      <c r="C921" s="8">
        <v>41.7</v>
      </c>
      <c r="D921" s="9">
        <v>0.15</v>
      </c>
      <c r="E921">
        <v>1500</v>
      </c>
      <c r="F921">
        <v>80</v>
      </c>
      <c r="G921">
        <f t="shared" si="98"/>
        <v>1580</v>
      </c>
      <c r="H921">
        <v>9.81</v>
      </c>
      <c r="I921" s="10">
        <v>0</v>
      </c>
      <c r="J921" s="10">
        <v>0</v>
      </c>
      <c r="K921">
        <f t="shared" si="99"/>
        <v>237</v>
      </c>
      <c r="L921">
        <v>1.4999999999999999E-2</v>
      </c>
      <c r="M921">
        <f t="shared" si="100"/>
        <v>365.20543359083308</v>
      </c>
      <c r="N921">
        <v>1.204</v>
      </c>
      <c r="O921">
        <v>1.52</v>
      </c>
      <c r="P921">
        <v>2.52</v>
      </c>
      <c r="Q921">
        <f t="shared" si="101"/>
        <v>11.583333333333334</v>
      </c>
      <c r="R921">
        <f t="shared" si="102"/>
        <v>309.39103720000003</v>
      </c>
      <c r="S921">
        <f t="shared" si="103"/>
        <v>911.59647079083311</v>
      </c>
      <c r="T921" s="11">
        <f t="shared" si="104"/>
        <v>10.559325786660484</v>
      </c>
      <c r="U921">
        <v>0.26834999999999998</v>
      </c>
      <c r="V921">
        <f>Table5[[#This Row],[Total force ]]*Table5[[#This Row],[Tyre radius]]</f>
        <v>244.62691293672003</v>
      </c>
      <c r="W921">
        <v>8</v>
      </c>
      <c r="X921">
        <v>0.92</v>
      </c>
      <c r="Y921">
        <f>Table5[[#This Row],[Wheel torque]]/Table5[[#This Row],[Final drive ratio ]]/Table5[[#This Row],[Overall efficiency of enery conversion ]]</f>
        <v>33.237352301184785</v>
      </c>
      <c r="Z921">
        <f>(Table5[[#This Row],[Vehicle speed in m/s]]*60)/(2*3.14*Table5[[#This Row],[Tyre radius]])</f>
        <v>412.40465738370483</v>
      </c>
      <c r="AA921">
        <f>Table5[[#This Row],[Wheel speed]]*Table5[[#This Row],[Final drive ratio ]]</f>
        <v>3299.2372590696386</v>
      </c>
      <c r="AB921" s="11">
        <f>(2*3.14*Table5[[#This Row],[Motor speed]]*Table5[[#This Row],[Motor torque]])/(60*1000)/Table5[[#This Row],[Overall efficiency of enery conversion ]]</f>
        <v>12.475573944542155</v>
      </c>
      <c r="AC921">
        <v>430</v>
      </c>
      <c r="AD921" s="20">
        <f>Table5[[#This Row],[Total elapsed time]]-B920</f>
        <v>1</v>
      </c>
      <c r="AE921" s="20">
        <f>(Table5[[#This Row],[Motor power]]*1000)*Table5[[#This Row],[Acceleration delT 1 second ]]</f>
        <v>12475.573944542155</v>
      </c>
      <c r="AF921" s="20">
        <f>Table5[[#This Row],[Etotal]]/3600</f>
        <v>3.4654372068172652</v>
      </c>
      <c r="AG921" s="21">
        <f>Table5[[#This Row],[Average energy consumption]]/96</f>
        <v>3.6098304237679846E-2</v>
      </c>
      <c r="AH921" s="20"/>
      <c r="AI921" s="20"/>
    </row>
    <row r="922" spans="2:35">
      <c r="B922" s="15">
        <v>919</v>
      </c>
      <c r="C922" s="8">
        <v>42.3</v>
      </c>
      <c r="D922" s="9">
        <v>0.14000000000000001</v>
      </c>
      <c r="E922">
        <v>1500</v>
      </c>
      <c r="F922">
        <v>80</v>
      </c>
      <c r="G922">
        <f t="shared" si="98"/>
        <v>1580</v>
      </c>
      <c r="H922">
        <v>9.81</v>
      </c>
      <c r="I922" s="10">
        <v>0</v>
      </c>
      <c r="J922" s="10">
        <v>0</v>
      </c>
      <c r="K922">
        <f t="shared" si="99"/>
        <v>221.20000000000002</v>
      </c>
      <c r="L922">
        <v>1.4999999999999999E-2</v>
      </c>
      <c r="M922">
        <f t="shared" si="100"/>
        <v>365.20543359083308</v>
      </c>
      <c r="N922">
        <v>1.204</v>
      </c>
      <c r="O922">
        <v>1.52</v>
      </c>
      <c r="P922">
        <v>2.52</v>
      </c>
      <c r="Q922">
        <f t="shared" si="101"/>
        <v>11.75</v>
      </c>
      <c r="R922">
        <f t="shared" si="102"/>
        <v>318.35842919999999</v>
      </c>
      <c r="S922">
        <f t="shared" si="103"/>
        <v>904.76386279083317</v>
      </c>
      <c r="T922" s="11">
        <f t="shared" si="104"/>
        <v>10.63097538779229</v>
      </c>
      <c r="U922">
        <v>0.26834999999999998</v>
      </c>
      <c r="V922">
        <f>Table5[[#This Row],[Total force ]]*Table5[[#This Row],[Tyre radius]]</f>
        <v>242.79338257992006</v>
      </c>
      <c r="W922">
        <v>8</v>
      </c>
      <c r="X922">
        <v>0.92</v>
      </c>
      <c r="Y922">
        <f>Table5[[#This Row],[Wheel torque]]/Table5[[#This Row],[Final drive ratio ]]/Table5[[#This Row],[Overall efficiency of enery conversion ]]</f>
        <v>32.988231328793482</v>
      </c>
      <c r="Z922">
        <f>(Table5[[#This Row],[Vehicle speed in m/s]]*60)/(2*3.14*Table5[[#This Row],[Tyre radius]])</f>
        <v>418.33853734606032</v>
      </c>
      <c r="AA922">
        <f>Table5[[#This Row],[Wheel speed]]*Table5[[#This Row],[Final drive ratio ]]</f>
        <v>3346.7082987684826</v>
      </c>
      <c r="AB922" s="11">
        <f>(2*3.14*Table5[[#This Row],[Motor speed]]*Table5[[#This Row],[Motor torque]])/(60*1000)/Table5[[#This Row],[Overall efficiency of enery conversion ]]</f>
        <v>12.5602261197924</v>
      </c>
      <c r="AC922">
        <v>430</v>
      </c>
      <c r="AD922" s="20">
        <f>Table5[[#This Row],[Total elapsed time]]-B921</f>
        <v>1</v>
      </c>
      <c r="AE922" s="20">
        <f>(Table5[[#This Row],[Motor power]]*1000)*Table5[[#This Row],[Acceleration delT 1 second ]]</f>
        <v>12560.2261197924</v>
      </c>
      <c r="AF922" s="20">
        <f>Table5[[#This Row],[Etotal]]/3600</f>
        <v>3.4889516999423331</v>
      </c>
      <c r="AG922" s="21">
        <f>Table5[[#This Row],[Average energy consumption]]/96</f>
        <v>3.6343246874399306E-2</v>
      </c>
      <c r="AH922" s="20"/>
      <c r="AI922" s="20"/>
    </row>
    <row r="923" spans="2:35">
      <c r="B923" s="15">
        <v>920</v>
      </c>
      <c r="C923" s="8">
        <v>42.7</v>
      </c>
      <c r="D923" s="9">
        <v>0.13</v>
      </c>
      <c r="E923">
        <v>1500</v>
      </c>
      <c r="F923">
        <v>80</v>
      </c>
      <c r="G923">
        <f t="shared" si="98"/>
        <v>1580</v>
      </c>
      <c r="H923">
        <v>9.81</v>
      </c>
      <c r="I923" s="10">
        <v>0</v>
      </c>
      <c r="J923" s="10">
        <v>0</v>
      </c>
      <c r="K923">
        <f t="shared" si="99"/>
        <v>205.4</v>
      </c>
      <c r="L923">
        <v>1.4999999999999999E-2</v>
      </c>
      <c r="M923">
        <f t="shared" si="100"/>
        <v>365.20543359083308</v>
      </c>
      <c r="N923">
        <v>1.204</v>
      </c>
      <c r="O923">
        <v>1.52</v>
      </c>
      <c r="P923">
        <v>2.52</v>
      </c>
      <c r="Q923">
        <f t="shared" si="101"/>
        <v>11.861111111111112</v>
      </c>
      <c r="R923">
        <f t="shared" si="102"/>
        <v>324.40786031111122</v>
      </c>
      <c r="S923">
        <f t="shared" si="103"/>
        <v>895.01329390194428</v>
      </c>
      <c r="T923" s="11">
        <f t="shared" si="104"/>
        <v>10.615852124892506</v>
      </c>
      <c r="U923">
        <v>0.26834999999999998</v>
      </c>
      <c r="V923">
        <f>Table5[[#This Row],[Total force ]]*Table5[[#This Row],[Tyre radius]]</f>
        <v>240.17681741858672</v>
      </c>
      <c r="W923">
        <v>8</v>
      </c>
      <c r="X923">
        <v>0.92</v>
      </c>
      <c r="Y923">
        <f>Table5[[#This Row],[Wheel torque]]/Table5[[#This Row],[Final drive ratio ]]/Table5[[#This Row],[Overall efficiency of enery conversion ]]</f>
        <v>32.632719757960153</v>
      </c>
      <c r="Z923">
        <f>(Table5[[#This Row],[Vehicle speed in m/s]]*60)/(2*3.14*Table5[[#This Row],[Tyre radius]])</f>
        <v>422.294457320964</v>
      </c>
      <c r="AA923">
        <f>Table5[[#This Row],[Wheel speed]]*Table5[[#This Row],[Final drive ratio ]]</f>
        <v>3378.355658567712</v>
      </c>
      <c r="AB923" s="11">
        <f>(2*3.14*Table5[[#This Row],[Motor speed]]*Table5[[#This Row],[Motor torque]])/(60*1000)/Table5[[#This Row],[Overall efficiency of enery conversion ]]</f>
        <v>12.542358370619691</v>
      </c>
      <c r="AC923">
        <v>430</v>
      </c>
      <c r="AD923" s="20">
        <f>Table5[[#This Row],[Total elapsed time]]-B922</f>
        <v>1</v>
      </c>
      <c r="AE923" s="20">
        <f>(Table5[[#This Row],[Motor power]]*1000)*Table5[[#This Row],[Acceleration delT 1 second ]]</f>
        <v>12542.358370619691</v>
      </c>
      <c r="AF923" s="20">
        <f>Table5[[#This Row],[Etotal]]/3600</f>
        <v>3.4839884362832478</v>
      </c>
      <c r="AG923" s="21">
        <f>Table5[[#This Row],[Average energy consumption]]/96</f>
        <v>3.6291546211283832E-2</v>
      </c>
      <c r="AH923" s="20"/>
      <c r="AI923" s="20"/>
    </row>
    <row r="924" spans="2:35">
      <c r="B924" s="15">
        <v>921</v>
      </c>
      <c r="C924" s="8">
        <v>43.2</v>
      </c>
      <c r="D924" s="9">
        <v>0.12</v>
      </c>
      <c r="E924">
        <v>1500</v>
      </c>
      <c r="F924">
        <v>80</v>
      </c>
      <c r="G924">
        <f t="shared" si="98"/>
        <v>1580</v>
      </c>
      <c r="H924">
        <v>9.81</v>
      </c>
      <c r="I924" s="10">
        <v>0</v>
      </c>
      <c r="J924" s="10">
        <v>0</v>
      </c>
      <c r="K924">
        <f t="shared" si="99"/>
        <v>189.6</v>
      </c>
      <c r="L924">
        <v>1.4999999999999999E-2</v>
      </c>
      <c r="M924">
        <f t="shared" si="100"/>
        <v>365.20543359083308</v>
      </c>
      <c r="N924">
        <v>1.204</v>
      </c>
      <c r="O924">
        <v>1.52</v>
      </c>
      <c r="P924">
        <v>2.52</v>
      </c>
      <c r="Q924">
        <f t="shared" si="101"/>
        <v>12.000000000000002</v>
      </c>
      <c r="R924">
        <f t="shared" si="102"/>
        <v>332.04971520000009</v>
      </c>
      <c r="S924">
        <f t="shared" si="103"/>
        <v>886.85514879083314</v>
      </c>
      <c r="T924" s="11">
        <f t="shared" si="104"/>
        <v>10.64226178549</v>
      </c>
      <c r="U924">
        <v>0.26834999999999998</v>
      </c>
      <c r="V924">
        <f>Table5[[#This Row],[Total force ]]*Table5[[#This Row],[Tyre radius]]</f>
        <v>237.98757917802004</v>
      </c>
      <c r="W924">
        <v>8</v>
      </c>
      <c r="X924">
        <v>0.92</v>
      </c>
      <c r="Y924">
        <f>Table5[[#This Row],[Wheel torque]]/Table5[[#This Row],[Final drive ratio ]]/Table5[[#This Row],[Overall efficiency of enery conversion ]]</f>
        <v>32.335268910057067</v>
      </c>
      <c r="Z924">
        <f>(Table5[[#This Row],[Vehicle speed in m/s]]*60)/(2*3.14*Table5[[#This Row],[Tyre radius]])</f>
        <v>427.23935728959356</v>
      </c>
      <c r="AA924">
        <f>Table5[[#This Row],[Wheel speed]]*Table5[[#This Row],[Final drive ratio ]]</f>
        <v>3417.9148583167485</v>
      </c>
      <c r="AB924" s="11">
        <f>(2*3.14*Table5[[#This Row],[Motor speed]]*Table5[[#This Row],[Motor torque]])/(60*1000)/Table5[[#This Row],[Overall efficiency of enery conversion ]]</f>
        <v>12.573560710645081</v>
      </c>
      <c r="AC924">
        <v>430</v>
      </c>
      <c r="AD924" s="20">
        <f>Table5[[#This Row],[Total elapsed time]]-B923</f>
        <v>1</v>
      </c>
      <c r="AE924" s="20">
        <f>(Table5[[#This Row],[Motor power]]*1000)*Table5[[#This Row],[Acceleration delT 1 second ]]</f>
        <v>12573.560710645081</v>
      </c>
      <c r="AF924" s="20">
        <f>Table5[[#This Row],[Etotal]]/3600</f>
        <v>3.4926557529569671</v>
      </c>
      <c r="AG924" s="21">
        <f>Table5[[#This Row],[Average energy consumption]]/96</f>
        <v>3.6381830759968405E-2</v>
      </c>
      <c r="AH924" s="20"/>
      <c r="AI924" s="20"/>
    </row>
    <row r="925" spans="2:35">
      <c r="B925" s="15">
        <v>922</v>
      </c>
      <c r="C925" s="8">
        <v>43.6</v>
      </c>
      <c r="D925" s="9">
        <v>0.11</v>
      </c>
      <c r="E925">
        <v>1500</v>
      </c>
      <c r="F925">
        <v>80</v>
      </c>
      <c r="G925">
        <f t="shared" si="98"/>
        <v>1580</v>
      </c>
      <c r="H925">
        <v>9.81</v>
      </c>
      <c r="I925" s="10">
        <v>0</v>
      </c>
      <c r="J925" s="10">
        <v>0</v>
      </c>
      <c r="K925">
        <f t="shared" si="99"/>
        <v>173.8</v>
      </c>
      <c r="L925">
        <v>1.4999999999999999E-2</v>
      </c>
      <c r="M925">
        <f t="shared" si="100"/>
        <v>365.20543359083308</v>
      </c>
      <c r="N925">
        <v>1.204</v>
      </c>
      <c r="O925">
        <v>1.52</v>
      </c>
      <c r="P925">
        <v>2.52</v>
      </c>
      <c r="Q925">
        <f t="shared" si="101"/>
        <v>12.111111111111112</v>
      </c>
      <c r="R925">
        <f t="shared" si="102"/>
        <v>338.22725191111118</v>
      </c>
      <c r="S925">
        <f t="shared" si="103"/>
        <v>877.23268550194416</v>
      </c>
      <c r="T925" s="11">
        <f t="shared" si="104"/>
        <v>10.624262524412435</v>
      </c>
      <c r="U925">
        <v>0.26834999999999998</v>
      </c>
      <c r="V925">
        <f>Table5[[#This Row],[Total force ]]*Table5[[#This Row],[Tyre radius]]</f>
        <v>235.4053911544467</v>
      </c>
      <c r="W925">
        <v>8</v>
      </c>
      <c r="X925">
        <v>0.92</v>
      </c>
      <c r="Y925">
        <f>Table5[[#This Row],[Wheel torque]]/Table5[[#This Row],[Final drive ratio ]]/Table5[[#This Row],[Overall efficiency of enery conversion ]]</f>
        <v>31.984428145984605</v>
      </c>
      <c r="Z925">
        <f>(Table5[[#This Row],[Vehicle speed in m/s]]*60)/(2*3.14*Table5[[#This Row],[Tyre radius]])</f>
        <v>431.19527726449718</v>
      </c>
      <c r="AA925">
        <f>Table5[[#This Row],[Wheel speed]]*Table5[[#This Row],[Final drive ratio ]]</f>
        <v>3449.5622181159774</v>
      </c>
      <c r="AB925" s="11">
        <f>(2*3.14*Table5[[#This Row],[Motor speed]]*Table5[[#This Row],[Motor torque]])/(60*1000)/Table5[[#This Row],[Overall efficiency of enery conversion ]]</f>
        <v>12.552295043020361</v>
      </c>
      <c r="AC925">
        <v>430</v>
      </c>
      <c r="AD925" s="20">
        <f>Table5[[#This Row],[Total elapsed time]]-B924</f>
        <v>1</v>
      </c>
      <c r="AE925" s="20">
        <f>(Table5[[#This Row],[Motor power]]*1000)*Table5[[#This Row],[Acceleration delT 1 second ]]</f>
        <v>12552.295043020362</v>
      </c>
      <c r="AF925" s="20">
        <f>Table5[[#This Row],[Etotal]]/3600</f>
        <v>3.4867486230612115</v>
      </c>
      <c r="AG925" s="21">
        <f>Table5[[#This Row],[Average energy consumption]]/96</f>
        <v>3.6320298156887622E-2</v>
      </c>
      <c r="AH925" s="20"/>
      <c r="AI925" s="20"/>
    </row>
    <row r="926" spans="2:35">
      <c r="B926" s="15">
        <v>923</v>
      </c>
      <c r="C926" s="8">
        <v>44</v>
      </c>
      <c r="D926" s="9">
        <v>0.08</v>
      </c>
      <c r="E926">
        <v>1500</v>
      </c>
      <c r="F926">
        <v>80</v>
      </c>
      <c r="G926">
        <f t="shared" si="98"/>
        <v>1580</v>
      </c>
      <c r="H926">
        <v>9.81</v>
      </c>
      <c r="I926" s="10">
        <v>0</v>
      </c>
      <c r="J926" s="10">
        <v>0</v>
      </c>
      <c r="K926">
        <f t="shared" si="99"/>
        <v>126.4</v>
      </c>
      <c r="L926">
        <v>1.4999999999999999E-2</v>
      </c>
      <c r="M926">
        <f t="shared" si="100"/>
        <v>365.20543359083308</v>
      </c>
      <c r="N926">
        <v>1.204</v>
      </c>
      <c r="O926">
        <v>1.52</v>
      </c>
      <c r="P926">
        <v>2.52</v>
      </c>
      <c r="Q926">
        <f t="shared" si="101"/>
        <v>12.222222222222223</v>
      </c>
      <c r="R926">
        <f t="shared" si="102"/>
        <v>344.46172444444454</v>
      </c>
      <c r="S926">
        <f t="shared" si="103"/>
        <v>836.06715803527766</v>
      </c>
      <c r="T926" s="11">
        <f t="shared" si="104"/>
        <v>10.218598598208949</v>
      </c>
      <c r="U926">
        <v>0.26834999999999998</v>
      </c>
      <c r="V926">
        <f>Table5[[#This Row],[Total force ]]*Table5[[#This Row],[Tyre radius]]</f>
        <v>224.35862185876675</v>
      </c>
      <c r="W926">
        <v>8</v>
      </c>
      <c r="X926">
        <v>0.92</v>
      </c>
      <c r="Y926">
        <f>Table5[[#This Row],[Wheel torque]]/Table5[[#This Row],[Final drive ratio ]]/Table5[[#This Row],[Overall efficiency of enery conversion ]]</f>
        <v>30.483508404723743</v>
      </c>
      <c r="Z926">
        <f>(Table5[[#This Row],[Vehicle speed in m/s]]*60)/(2*3.14*Table5[[#This Row],[Tyre radius]])</f>
        <v>435.1511972394008</v>
      </c>
      <c r="AA926">
        <f>Table5[[#This Row],[Wheel speed]]*Table5[[#This Row],[Final drive ratio ]]</f>
        <v>3481.2095779152064</v>
      </c>
      <c r="AB926" s="11">
        <f>(2*3.14*Table5[[#This Row],[Motor speed]]*Table5[[#This Row],[Motor torque]])/(60*1000)/Table5[[#This Row],[Overall efficiency of enery conversion ]]</f>
        <v>12.073013466692993</v>
      </c>
      <c r="AC926">
        <v>430</v>
      </c>
      <c r="AD926" s="20">
        <f>Table5[[#This Row],[Total elapsed time]]-B925</f>
        <v>1</v>
      </c>
      <c r="AE926" s="20">
        <f>(Table5[[#This Row],[Motor power]]*1000)*Table5[[#This Row],[Acceleration delT 1 second ]]</f>
        <v>12073.013466692993</v>
      </c>
      <c r="AF926" s="20">
        <f>Table5[[#This Row],[Etotal]]/3600</f>
        <v>3.3536148518591649</v>
      </c>
      <c r="AG926" s="21">
        <f>Table5[[#This Row],[Average energy consumption]]/96</f>
        <v>3.4933488040199634E-2</v>
      </c>
      <c r="AH926" s="20"/>
      <c r="AI926" s="20"/>
    </row>
    <row r="927" spans="2:35">
      <c r="B927" s="15">
        <v>924</v>
      </c>
      <c r="C927" s="8">
        <v>44.2</v>
      </c>
      <c r="D927" s="9">
        <v>0.01</v>
      </c>
      <c r="E927">
        <v>1500</v>
      </c>
      <c r="F927">
        <v>80</v>
      </c>
      <c r="G927">
        <f t="shared" si="98"/>
        <v>1580</v>
      </c>
      <c r="H927">
        <v>9.81</v>
      </c>
      <c r="I927" s="10">
        <v>0</v>
      </c>
      <c r="J927" s="10">
        <v>0</v>
      </c>
      <c r="K927">
        <f t="shared" si="99"/>
        <v>15.8</v>
      </c>
      <c r="L927">
        <v>1.4999999999999999E-2</v>
      </c>
      <c r="M927">
        <f t="shared" si="100"/>
        <v>365.20543359083308</v>
      </c>
      <c r="N927">
        <v>1.204</v>
      </c>
      <c r="O927">
        <v>1.52</v>
      </c>
      <c r="P927">
        <v>2.52</v>
      </c>
      <c r="Q927">
        <f t="shared" si="101"/>
        <v>12.277777777777779</v>
      </c>
      <c r="R927">
        <f t="shared" si="102"/>
        <v>347.6003116444445</v>
      </c>
      <c r="S927">
        <f t="shared" si="103"/>
        <v>728.60574523527748</v>
      </c>
      <c r="T927" s="11">
        <f t="shared" si="104"/>
        <v>8.9456594276109076</v>
      </c>
      <c r="U927">
        <v>0.26834999999999998</v>
      </c>
      <c r="V927">
        <f>Table5[[#This Row],[Total force ]]*Table5[[#This Row],[Tyre radius]]</f>
        <v>195.52135173388669</v>
      </c>
      <c r="W927">
        <v>8</v>
      </c>
      <c r="X927">
        <v>0.92</v>
      </c>
      <c r="Y927">
        <f>Table5[[#This Row],[Wheel torque]]/Table5[[#This Row],[Final drive ratio ]]/Table5[[#This Row],[Overall efficiency of enery conversion ]]</f>
        <v>26.565401050799821</v>
      </c>
      <c r="Z927">
        <f>(Table5[[#This Row],[Vehicle speed in m/s]]*60)/(2*3.14*Table5[[#This Row],[Tyre radius]])</f>
        <v>437.12915722685267</v>
      </c>
      <c r="AA927">
        <f>Table5[[#This Row],[Wheel speed]]*Table5[[#This Row],[Final drive ratio ]]</f>
        <v>3497.0332578148214</v>
      </c>
      <c r="AB927" s="11">
        <f>(2*3.14*Table5[[#This Row],[Motor speed]]*Table5[[#This Row],[Motor torque]])/(60*1000)/Table5[[#This Row],[Overall efficiency of enery conversion ]]</f>
        <v>10.569068321846533</v>
      </c>
      <c r="AC927">
        <v>430</v>
      </c>
      <c r="AD927" s="20">
        <f>Table5[[#This Row],[Total elapsed time]]-B926</f>
        <v>1</v>
      </c>
      <c r="AE927" s="20">
        <f>(Table5[[#This Row],[Motor power]]*1000)*Table5[[#This Row],[Acceleration delT 1 second ]]</f>
        <v>10569.068321846533</v>
      </c>
      <c r="AF927" s="20">
        <f>Table5[[#This Row],[Etotal]]/3600</f>
        <v>2.9358523116240369</v>
      </c>
      <c r="AG927" s="21">
        <f>Table5[[#This Row],[Average energy consumption]]/96</f>
        <v>3.0581794912750385E-2</v>
      </c>
      <c r="AH927" s="20"/>
      <c r="AI927" s="20"/>
    </row>
    <row r="928" spans="2:35">
      <c r="B928" s="15">
        <v>925</v>
      </c>
      <c r="C928" s="8">
        <v>44.1</v>
      </c>
      <c r="D928" s="9">
        <v>-0.01</v>
      </c>
      <c r="E928">
        <v>1500</v>
      </c>
      <c r="F928">
        <v>80</v>
      </c>
      <c r="G928">
        <f t="shared" si="98"/>
        <v>1580</v>
      </c>
      <c r="H928">
        <v>9.81</v>
      </c>
      <c r="I928" s="10">
        <v>0</v>
      </c>
      <c r="J928" s="10">
        <v>0</v>
      </c>
      <c r="K928">
        <f t="shared" si="99"/>
        <v>-15.8</v>
      </c>
      <c r="L928">
        <v>1.4999999999999999E-2</v>
      </c>
      <c r="M928">
        <f t="shared" si="100"/>
        <v>365.20543359083308</v>
      </c>
      <c r="N928">
        <v>1.204</v>
      </c>
      <c r="O928">
        <v>1.52</v>
      </c>
      <c r="P928">
        <v>2.52</v>
      </c>
      <c r="Q928">
        <f t="shared" si="101"/>
        <v>12.250000000000002</v>
      </c>
      <c r="R928">
        <f t="shared" si="102"/>
        <v>346.02923880000014</v>
      </c>
      <c r="S928">
        <f t="shared" si="103"/>
        <v>695.43467239083327</v>
      </c>
      <c r="T928" s="11">
        <f t="shared" si="104"/>
        <v>8.519074736787708</v>
      </c>
      <c r="U928">
        <v>0.26834999999999998</v>
      </c>
      <c r="V928">
        <f>Table5[[#This Row],[Total force ]]*Table5[[#This Row],[Tyre radius]]</f>
        <v>186.61989433608008</v>
      </c>
      <c r="W928">
        <v>8</v>
      </c>
      <c r="X928">
        <v>0.92</v>
      </c>
      <c r="Y928">
        <f>Table5[[#This Row],[Wheel torque]]/Table5[[#This Row],[Final drive ratio ]]/Table5[[#This Row],[Overall efficiency of enery conversion ]]</f>
        <v>25.355963904358706</v>
      </c>
      <c r="Z928">
        <f>(Table5[[#This Row],[Vehicle speed in m/s]]*60)/(2*3.14*Table5[[#This Row],[Tyre radius]])</f>
        <v>436.14017723312679</v>
      </c>
      <c r="AA928">
        <f>Table5[[#This Row],[Wheel speed]]*Table5[[#This Row],[Final drive ratio ]]</f>
        <v>3489.1214178650143</v>
      </c>
      <c r="AB928" s="11">
        <f>(2*3.14*Table5[[#This Row],[Motor speed]]*Table5[[#This Row],[Motor torque]])/(60*1000)/Table5[[#This Row],[Overall efficiency of enery conversion ]]</f>
        <v>10.065069396015723</v>
      </c>
      <c r="AC928">
        <v>430</v>
      </c>
      <c r="AD928" s="20">
        <f>Table5[[#This Row],[Total elapsed time]]-B927</f>
        <v>1</v>
      </c>
      <c r="AE928" s="20">
        <f>(Table5[[#This Row],[Motor power]]*1000)*Table5[[#This Row],[Acceleration delT 1 second ]]</f>
        <v>10065.069396015722</v>
      </c>
      <c r="AF928" s="20">
        <f>Table5[[#This Row],[Etotal]]/3600</f>
        <v>2.7958526100043675</v>
      </c>
      <c r="AG928" s="21">
        <f>Table5[[#This Row],[Average energy consumption]]/96</f>
        <v>2.9123464687545494E-2</v>
      </c>
      <c r="AH928" s="20"/>
      <c r="AI928" s="20"/>
    </row>
    <row r="929" spans="2:35">
      <c r="B929" s="15">
        <v>926</v>
      </c>
      <c r="C929" s="8">
        <v>44.1</v>
      </c>
      <c r="D929" s="9">
        <v>0</v>
      </c>
      <c r="E929">
        <v>1500</v>
      </c>
      <c r="F929">
        <v>80</v>
      </c>
      <c r="G929">
        <f t="shared" si="98"/>
        <v>1580</v>
      </c>
      <c r="H929">
        <v>9.81</v>
      </c>
      <c r="I929" s="10">
        <v>0</v>
      </c>
      <c r="J929" s="10">
        <v>0</v>
      </c>
      <c r="K929">
        <f t="shared" si="99"/>
        <v>0</v>
      </c>
      <c r="L929">
        <v>1.4999999999999999E-2</v>
      </c>
      <c r="M929">
        <f t="shared" si="100"/>
        <v>365.20543359083308</v>
      </c>
      <c r="N929">
        <v>1.204</v>
      </c>
      <c r="O929">
        <v>1.52</v>
      </c>
      <c r="P929">
        <v>2.52</v>
      </c>
      <c r="Q929">
        <f t="shared" si="101"/>
        <v>12.250000000000002</v>
      </c>
      <c r="R929">
        <f t="shared" si="102"/>
        <v>346.02923880000014</v>
      </c>
      <c r="S929">
        <f t="shared" si="103"/>
        <v>711.23467239083323</v>
      </c>
      <c r="T929" s="11">
        <f t="shared" si="104"/>
        <v>8.7126247367877081</v>
      </c>
      <c r="U929">
        <v>0.26834999999999998</v>
      </c>
      <c r="V929">
        <f>Table5[[#This Row],[Total force ]]*Table5[[#This Row],[Tyre radius]]</f>
        <v>190.85982433608007</v>
      </c>
      <c r="W929">
        <v>8</v>
      </c>
      <c r="X929">
        <v>0.92</v>
      </c>
      <c r="Y929">
        <f>Table5[[#This Row],[Wheel torque]]/Table5[[#This Row],[Final drive ratio ]]/Table5[[#This Row],[Overall efficiency of enery conversion ]]</f>
        <v>25.932041350010877</v>
      </c>
      <c r="Z929">
        <f>(Table5[[#This Row],[Vehicle speed in m/s]]*60)/(2*3.14*Table5[[#This Row],[Tyre radius]])</f>
        <v>436.14017723312679</v>
      </c>
      <c r="AA929">
        <f>Table5[[#This Row],[Wheel speed]]*Table5[[#This Row],[Final drive ratio ]]</f>
        <v>3489.1214178650143</v>
      </c>
      <c r="AB929" s="11">
        <f>(2*3.14*Table5[[#This Row],[Motor speed]]*Table5[[#This Row],[Motor torque]])/(60*1000)/Table5[[#This Row],[Overall efficiency of enery conversion ]]</f>
        <v>10.29374378164899</v>
      </c>
      <c r="AC929">
        <v>430</v>
      </c>
      <c r="AD929" s="20">
        <f>Table5[[#This Row],[Total elapsed time]]-B928</f>
        <v>1</v>
      </c>
      <c r="AE929" s="20">
        <f>(Table5[[#This Row],[Motor power]]*1000)*Table5[[#This Row],[Acceleration delT 1 second ]]</f>
        <v>10293.743781648989</v>
      </c>
      <c r="AF929" s="20">
        <f>Table5[[#This Row],[Etotal]]/3600</f>
        <v>2.859373272680275</v>
      </c>
      <c r="AG929" s="21">
        <f>Table5[[#This Row],[Average energy consumption]]/96</f>
        <v>2.9785138257086199E-2</v>
      </c>
      <c r="AH929" s="20"/>
      <c r="AI929" s="20"/>
    </row>
    <row r="930" spans="2:35">
      <c r="B930" s="15">
        <v>927</v>
      </c>
      <c r="C930" s="8">
        <v>44.1</v>
      </c>
      <c r="D930" s="9">
        <v>0.03</v>
      </c>
      <c r="E930">
        <v>1500</v>
      </c>
      <c r="F930">
        <v>80</v>
      </c>
      <c r="G930">
        <f t="shared" si="98"/>
        <v>1580</v>
      </c>
      <c r="H930">
        <v>9.81</v>
      </c>
      <c r="I930" s="10">
        <v>0</v>
      </c>
      <c r="J930" s="10">
        <v>0</v>
      </c>
      <c r="K930">
        <f t="shared" si="99"/>
        <v>47.4</v>
      </c>
      <c r="L930">
        <v>1.4999999999999999E-2</v>
      </c>
      <c r="M930">
        <f t="shared" si="100"/>
        <v>365.20543359083308</v>
      </c>
      <c r="N930">
        <v>1.204</v>
      </c>
      <c r="O930">
        <v>1.52</v>
      </c>
      <c r="P930">
        <v>2.52</v>
      </c>
      <c r="Q930">
        <f t="shared" si="101"/>
        <v>12.250000000000002</v>
      </c>
      <c r="R930">
        <f t="shared" si="102"/>
        <v>346.02923880000014</v>
      </c>
      <c r="S930">
        <f t="shared" si="103"/>
        <v>758.6346723908332</v>
      </c>
      <c r="T930" s="11">
        <f t="shared" si="104"/>
        <v>9.2932747367877067</v>
      </c>
      <c r="U930">
        <v>0.26834999999999998</v>
      </c>
      <c r="V930">
        <f>Table5[[#This Row],[Total force ]]*Table5[[#This Row],[Tyre radius]]</f>
        <v>203.57961433608008</v>
      </c>
      <c r="W930">
        <v>8</v>
      </c>
      <c r="X930">
        <v>0.92</v>
      </c>
      <c r="Y930">
        <f>Table5[[#This Row],[Wheel torque]]/Table5[[#This Row],[Final drive ratio ]]/Table5[[#This Row],[Overall efficiency of enery conversion ]]</f>
        <v>27.6602736869674</v>
      </c>
      <c r="Z930">
        <f>(Table5[[#This Row],[Vehicle speed in m/s]]*60)/(2*3.14*Table5[[#This Row],[Tyre radius]])</f>
        <v>436.14017723312679</v>
      </c>
      <c r="AA930">
        <f>Table5[[#This Row],[Wheel speed]]*Table5[[#This Row],[Final drive ratio ]]</f>
        <v>3489.1214178650143</v>
      </c>
      <c r="AB930" s="11">
        <f>(2*3.14*Table5[[#This Row],[Motor speed]]*Table5[[#This Row],[Motor torque]])/(60*1000)/Table5[[#This Row],[Overall efficiency of enery conversion ]]</f>
        <v>10.979766938548803</v>
      </c>
      <c r="AC930">
        <v>430</v>
      </c>
      <c r="AD930" s="20">
        <f>Table5[[#This Row],[Total elapsed time]]-B929</f>
        <v>1</v>
      </c>
      <c r="AE930" s="20">
        <f>(Table5[[#This Row],[Motor power]]*1000)*Table5[[#This Row],[Acceleration delT 1 second ]]</f>
        <v>10979.766938548803</v>
      </c>
      <c r="AF930" s="20">
        <f>Table5[[#This Row],[Etotal]]/3600</f>
        <v>3.0499352607080006</v>
      </c>
      <c r="AG930" s="21">
        <f>Table5[[#This Row],[Average energy consumption]]/96</f>
        <v>3.1770158965708339E-2</v>
      </c>
      <c r="AH930" s="20"/>
      <c r="AI930" s="20"/>
    </row>
    <row r="931" spans="2:35">
      <c r="B931" s="15">
        <v>928</v>
      </c>
      <c r="C931" s="8">
        <v>44.3</v>
      </c>
      <c r="D931" s="9">
        <v>0.04</v>
      </c>
      <c r="E931">
        <v>1500</v>
      </c>
      <c r="F931">
        <v>80</v>
      </c>
      <c r="G931">
        <f t="shared" si="98"/>
        <v>1580</v>
      </c>
      <c r="H931">
        <v>9.81</v>
      </c>
      <c r="I931" s="10">
        <v>0</v>
      </c>
      <c r="J931" s="10">
        <v>0</v>
      </c>
      <c r="K931">
        <f t="shared" si="99"/>
        <v>63.2</v>
      </c>
      <c r="L931">
        <v>1.4999999999999999E-2</v>
      </c>
      <c r="M931">
        <f t="shared" si="100"/>
        <v>365.20543359083308</v>
      </c>
      <c r="N931">
        <v>1.204</v>
      </c>
      <c r="O931">
        <v>1.52</v>
      </c>
      <c r="P931">
        <v>2.52</v>
      </c>
      <c r="Q931">
        <f t="shared" si="101"/>
        <v>12.305555555555555</v>
      </c>
      <c r="R931">
        <f t="shared" si="102"/>
        <v>349.17494297777773</v>
      </c>
      <c r="S931">
        <f t="shared" si="103"/>
        <v>777.58037656861086</v>
      </c>
      <c r="T931" s="11">
        <f t="shared" si="104"/>
        <v>9.5685585227748504</v>
      </c>
      <c r="U931">
        <v>0.26834999999999998</v>
      </c>
      <c r="V931">
        <f>Table5[[#This Row],[Total force ]]*Table5[[#This Row],[Tyre radius]]</f>
        <v>208.66369405218671</v>
      </c>
      <c r="W931">
        <v>8</v>
      </c>
      <c r="X931">
        <v>0.92</v>
      </c>
      <c r="Y931">
        <f>Table5[[#This Row],[Wheel torque]]/Table5[[#This Row],[Final drive ratio ]]/Table5[[#This Row],[Overall efficiency of enery conversion ]]</f>
        <v>28.351045387525367</v>
      </c>
      <c r="Z931">
        <f>(Table5[[#This Row],[Vehicle speed in m/s]]*60)/(2*3.14*Table5[[#This Row],[Tyre radius]])</f>
        <v>438.11813722057855</v>
      </c>
      <c r="AA931">
        <f>Table5[[#This Row],[Wheel speed]]*Table5[[#This Row],[Final drive ratio ]]</f>
        <v>3504.9450977646284</v>
      </c>
      <c r="AB931" s="11">
        <f>(2*3.14*Table5[[#This Row],[Motor speed]]*Table5[[#This Row],[Motor torque]])/(60*1000)/Table5[[#This Row],[Overall efficiency of enery conversion ]]</f>
        <v>11.305007706492024</v>
      </c>
      <c r="AC931">
        <v>430</v>
      </c>
      <c r="AD931" s="20">
        <f>Table5[[#This Row],[Total elapsed time]]-B930</f>
        <v>1</v>
      </c>
      <c r="AE931" s="20">
        <f>(Table5[[#This Row],[Motor power]]*1000)*Table5[[#This Row],[Acceleration delT 1 second ]]</f>
        <v>11305.007706492024</v>
      </c>
      <c r="AF931" s="20">
        <f>Table5[[#This Row],[Etotal]]/3600</f>
        <v>3.1402799184700068</v>
      </c>
      <c r="AG931" s="21">
        <f>Table5[[#This Row],[Average energy consumption]]/96</f>
        <v>3.2711249150729239E-2</v>
      </c>
      <c r="AH931" s="20"/>
      <c r="AI931" s="20"/>
    </row>
    <row r="932" spans="2:35">
      <c r="B932" s="15">
        <v>929</v>
      </c>
      <c r="C932" s="8">
        <v>44.4</v>
      </c>
      <c r="D932" s="9">
        <v>0.03</v>
      </c>
      <c r="E932">
        <v>1500</v>
      </c>
      <c r="F932">
        <v>80</v>
      </c>
      <c r="G932">
        <f t="shared" si="98"/>
        <v>1580</v>
      </c>
      <c r="H932">
        <v>9.81</v>
      </c>
      <c r="I932" s="10">
        <v>0</v>
      </c>
      <c r="J932" s="10">
        <v>0</v>
      </c>
      <c r="K932">
        <f t="shared" si="99"/>
        <v>47.4</v>
      </c>
      <c r="L932">
        <v>1.4999999999999999E-2</v>
      </c>
      <c r="M932">
        <f t="shared" si="100"/>
        <v>365.20543359083308</v>
      </c>
      <c r="N932">
        <v>1.204</v>
      </c>
      <c r="O932">
        <v>1.52</v>
      </c>
      <c r="P932">
        <v>2.52</v>
      </c>
      <c r="Q932">
        <f t="shared" si="101"/>
        <v>12.333333333333334</v>
      </c>
      <c r="R932">
        <f t="shared" si="102"/>
        <v>350.75313280000006</v>
      </c>
      <c r="S932">
        <f t="shared" si="103"/>
        <v>763.35856639083306</v>
      </c>
      <c r="T932" s="11">
        <f t="shared" si="104"/>
        <v>9.4147556521536089</v>
      </c>
      <c r="U932">
        <v>0.26834999999999998</v>
      </c>
      <c r="V932">
        <f>Table5[[#This Row],[Total force ]]*Table5[[#This Row],[Tyre radius]]</f>
        <v>204.84727129098005</v>
      </c>
      <c r="W932">
        <v>8</v>
      </c>
      <c r="X932">
        <v>0.92</v>
      </c>
      <c r="Y932">
        <f>Table5[[#This Row],[Wheel torque]]/Table5[[#This Row],[Final drive ratio ]]/Table5[[#This Row],[Overall efficiency of enery conversion ]]</f>
        <v>27.832509686274463</v>
      </c>
      <c r="Z932">
        <f>(Table5[[#This Row],[Vehicle speed in m/s]]*60)/(2*3.14*Table5[[#This Row],[Tyre radius]])</f>
        <v>439.10711721430442</v>
      </c>
      <c r="AA932">
        <f>Table5[[#This Row],[Wheel speed]]*Table5[[#This Row],[Final drive ratio ]]</f>
        <v>3512.8569377144354</v>
      </c>
      <c r="AB932" s="11">
        <f>(2*3.14*Table5[[#This Row],[Motor speed]]*Table5[[#This Row],[Motor torque]])/(60*1000)/Table5[[#This Row],[Overall efficiency of enery conversion ]]</f>
        <v>11.123293539879025</v>
      </c>
      <c r="AC932">
        <v>430</v>
      </c>
      <c r="AD932" s="20">
        <f>Table5[[#This Row],[Total elapsed time]]-B931</f>
        <v>1</v>
      </c>
      <c r="AE932" s="20">
        <f>(Table5[[#This Row],[Motor power]]*1000)*Table5[[#This Row],[Acceleration delT 1 second ]]</f>
        <v>11123.293539879025</v>
      </c>
      <c r="AF932" s="20">
        <f>Table5[[#This Row],[Etotal]]/3600</f>
        <v>3.0898037610775071</v>
      </c>
      <c r="AG932" s="21">
        <f>Table5[[#This Row],[Average energy consumption]]/96</f>
        <v>3.2185455844557363E-2</v>
      </c>
      <c r="AH932" s="20"/>
      <c r="AI932" s="20"/>
    </row>
    <row r="933" spans="2:35">
      <c r="B933" s="15">
        <v>930</v>
      </c>
      <c r="C933" s="8">
        <v>44.5</v>
      </c>
      <c r="D933" s="9">
        <v>0</v>
      </c>
      <c r="E933">
        <v>1500</v>
      </c>
      <c r="F933">
        <v>80</v>
      </c>
      <c r="G933">
        <f t="shared" si="98"/>
        <v>1580</v>
      </c>
      <c r="H933">
        <v>9.81</v>
      </c>
      <c r="I933" s="10">
        <v>0</v>
      </c>
      <c r="J933" s="10">
        <v>0</v>
      </c>
      <c r="K933">
        <f t="shared" si="99"/>
        <v>0</v>
      </c>
      <c r="L933">
        <v>1.4999999999999999E-2</v>
      </c>
      <c r="M933">
        <f t="shared" si="100"/>
        <v>365.20543359083308</v>
      </c>
      <c r="N933">
        <v>1.204</v>
      </c>
      <c r="O933">
        <v>1.52</v>
      </c>
      <c r="P933">
        <v>2.52</v>
      </c>
      <c r="Q933">
        <f t="shared" si="101"/>
        <v>12.361111111111112</v>
      </c>
      <c r="R933">
        <f t="shared" si="102"/>
        <v>352.3348811111112</v>
      </c>
      <c r="S933">
        <f t="shared" si="103"/>
        <v>717.54031470194423</v>
      </c>
      <c r="T933" s="11">
        <f t="shared" si="104"/>
        <v>8.8695955567323672</v>
      </c>
      <c r="U933">
        <v>0.26834999999999998</v>
      </c>
      <c r="V933">
        <f>Table5[[#This Row],[Total force ]]*Table5[[#This Row],[Tyre radius]]</f>
        <v>192.55194345026672</v>
      </c>
      <c r="W933">
        <v>8</v>
      </c>
      <c r="X933">
        <v>0.92</v>
      </c>
      <c r="Y933">
        <f>Table5[[#This Row],[Wheel torque]]/Table5[[#This Row],[Final drive ratio ]]/Table5[[#This Row],[Overall efficiency of enery conversion ]]</f>
        <v>26.161948838351456</v>
      </c>
      <c r="Z933">
        <f>(Table5[[#This Row],[Vehicle speed in m/s]]*60)/(2*3.14*Table5[[#This Row],[Tyre radius]])</f>
        <v>440.09609720803041</v>
      </c>
      <c r="AA933">
        <f>Table5[[#This Row],[Wheel speed]]*Table5[[#This Row],[Final drive ratio ]]</f>
        <v>3520.7687776642433</v>
      </c>
      <c r="AB933" s="11">
        <f>(2*3.14*Table5[[#This Row],[Motor speed]]*Table5[[#This Row],[Motor torque]])/(60*1000)/Table5[[#This Row],[Overall efficiency of enery conversion ]]</f>
        <v>10.479200799542019</v>
      </c>
      <c r="AC933">
        <v>430</v>
      </c>
      <c r="AD933" s="20">
        <f>Table5[[#This Row],[Total elapsed time]]-B932</f>
        <v>1</v>
      </c>
      <c r="AE933" s="20">
        <f>(Table5[[#This Row],[Motor power]]*1000)*Table5[[#This Row],[Acceleration delT 1 second ]]</f>
        <v>10479.200799542019</v>
      </c>
      <c r="AF933" s="20">
        <f>Table5[[#This Row],[Etotal]]/3600</f>
        <v>2.9108891109838941</v>
      </c>
      <c r="AG933" s="21">
        <f>Table5[[#This Row],[Average energy consumption]]/96</f>
        <v>3.0321761572748896E-2</v>
      </c>
      <c r="AH933" s="20"/>
      <c r="AI933" s="20"/>
    </row>
    <row r="934" spans="2:35">
      <c r="B934" s="15">
        <v>931</v>
      </c>
      <c r="C934" s="8">
        <v>44.4</v>
      </c>
      <c r="D934" s="9">
        <v>-0.03</v>
      </c>
      <c r="E934">
        <v>1500</v>
      </c>
      <c r="F934">
        <v>80</v>
      </c>
      <c r="G934">
        <f t="shared" si="98"/>
        <v>1580</v>
      </c>
      <c r="H934">
        <v>9.81</v>
      </c>
      <c r="I934" s="10">
        <v>0</v>
      </c>
      <c r="J934" s="10">
        <v>0</v>
      </c>
      <c r="K934">
        <f t="shared" si="99"/>
        <v>-47.4</v>
      </c>
      <c r="L934">
        <v>1.4999999999999999E-2</v>
      </c>
      <c r="M934">
        <f t="shared" si="100"/>
        <v>365.20543359083308</v>
      </c>
      <c r="N934">
        <v>1.204</v>
      </c>
      <c r="O934">
        <v>1.52</v>
      </c>
      <c r="P934">
        <v>2.52</v>
      </c>
      <c r="Q934">
        <f t="shared" si="101"/>
        <v>12.333333333333334</v>
      </c>
      <c r="R934">
        <f t="shared" si="102"/>
        <v>350.75313280000006</v>
      </c>
      <c r="S934">
        <f t="shared" si="103"/>
        <v>668.55856639083311</v>
      </c>
      <c r="T934" s="11">
        <f t="shared" si="104"/>
        <v>8.2455556521536089</v>
      </c>
      <c r="U934">
        <v>0.26834999999999998</v>
      </c>
      <c r="V934">
        <f>Table5[[#This Row],[Total force ]]*Table5[[#This Row],[Tyre radius]]</f>
        <v>179.40769129098004</v>
      </c>
      <c r="W934">
        <v>8</v>
      </c>
      <c r="X934">
        <v>0.92</v>
      </c>
      <c r="Y934">
        <f>Table5[[#This Row],[Wheel torque]]/Table5[[#This Row],[Final drive ratio ]]/Table5[[#This Row],[Overall efficiency of enery conversion ]]</f>
        <v>24.376045012361416</v>
      </c>
      <c r="Z934">
        <f>(Table5[[#This Row],[Vehicle speed in m/s]]*60)/(2*3.14*Table5[[#This Row],[Tyre radius]])</f>
        <v>439.10711721430442</v>
      </c>
      <c r="AA934">
        <f>Table5[[#This Row],[Wheel speed]]*Table5[[#This Row],[Final drive ratio ]]</f>
        <v>3512.8569377144354</v>
      </c>
      <c r="AB934" s="11">
        <f>(2*3.14*Table5[[#This Row],[Motor speed]]*Table5[[#This Row],[Motor torque]])/(60*1000)/Table5[[#This Row],[Overall efficiency of enery conversion ]]</f>
        <v>9.7419135776862085</v>
      </c>
      <c r="AC934">
        <v>430</v>
      </c>
      <c r="AD934" s="20">
        <f>Table5[[#This Row],[Total elapsed time]]-B933</f>
        <v>1</v>
      </c>
      <c r="AE934" s="20">
        <f>(Table5[[#This Row],[Motor power]]*1000)*Table5[[#This Row],[Acceleration delT 1 second ]]</f>
        <v>9741.9135776862076</v>
      </c>
      <c r="AF934" s="20">
        <f>Table5[[#This Row],[Etotal]]/3600</f>
        <v>2.7060871049128354</v>
      </c>
      <c r="AG934" s="21">
        <f>Table5[[#This Row],[Average energy consumption]]/96</f>
        <v>2.8188407342842035E-2</v>
      </c>
      <c r="AH934" s="20"/>
      <c r="AI934" s="20"/>
    </row>
    <row r="935" spans="2:35">
      <c r="B935" s="15">
        <v>932</v>
      </c>
      <c r="C935" s="8">
        <v>44.3</v>
      </c>
      <c r="D935" s="9">
        <v>-0.04</v>
      </c>
      <c r="E935">
        <v>1500</v>
      </c>
      <c r="F935">
        <v>80</v>
      </c>
      <c r="G935">
        <f t="shared" si="98"/>
        <v>1580</v>
      </c>
      <c r="H935">
        <v>9.81</v>
      </c>
      <c r="I935" s="10">
        <v>0</v>
      </c>
      <c r="J935" s="10">
        <v>0</v>
      </c>
      <c r="K935">
        <f t="shared" si="99"/>
        <v>-63.2</v>
      </c>
      <c r="L935">
        <v>1.4999999999999999E-2</v>
      </c>
      <c r="M935">
        <f t="shared" si="100"/>
        <v>365.20543359083308</v>
      </c>
      <c r="N935">
        <v>1.204</v>
      </c>
      <c r="O935">
        <v>1.52</v>
      </c>
      <c r="P935">
        <v>2.52</v>
      </c>
      <c r="Q935">
        <f t="shared" si="101"/>
        <v>12.305555555555555</v>
      </c>
      <c r="R935">
        <f t="shared" si="102"/>
        <v>349.17494297777773</v>
      </c>
      <c r="S935">
        <f t="shared" si="103"/>
        <v>651.18037656861077</v>
      </c>
      <c r="T935" s="11">
        <f t="shared" si="104"/>
        <v>8.0131363005526257</v>
      </c>
      <c r="U935">
        <v>0.26834999999999998</v>
      </c>
      <c r="V935">
        <f>Table5[[#This Row],[Total force ]]*Table5[[#This Row],[Tyre radius]]</f>
        <v>174.74425405218668</v>
      </c>
      <c r="W935">
        <v>8</v>
      </c>
      <c r="X935">
        <v>0.92</v>
      </c>
      <c r="Y935">
        <f>Table5[[#This Row],[Wheel torque]]/Table5[[#This Row],[Final drive ratio ]]/Table5[[#This Row],[Overall efficiency of enery conversion ]]</f>
        <v>23.742425822307972</v>
      </c>
      <c r="Z935">
        <f>(Table5[[#This Row],[Vehicle speed in m/s]]*60)/(2*3.14*Table5[[#This Row],[Tyre radius]])</f>
        <v>438.11813722057855</v>
      </c>
      <c r="AA935">
        <f>Table5[[#This Row],[Wheel speed]]*Table5[[#This Row],[Final drive ratio ]]</f>
        <v>3504.9450977646284</v>
      </c>
      <c r="AB935" s="11">
        <f>(2*3.14*Table5[[#This Row],[Motor speed]]*Table5[[#This Row],[Motor torque]])/(60*1000)/Table5[[#This Row],[Overall efficiency of enery conversion ]]</f>
        <v>9.4673160450763554</v>
      </c>
      <c r="AC935">
        <v>430</v>
      </c>
      <c r="AD935" s="20">
        <f>Table5[[#This Row],[Total elapsed time]]-B934</f>
        <v>1</v>
      </c>
      <c r="AE935" s="20">
        <f>(Table5[[#This Row],[Motor power]]*1000)*Table5[[#This Row],[Acceleration delT 1 second ]]</f>
        <v>9467.3160450763553</v>
      </c>
      <c r="AF935" s="20">
        <f>Table5[[#This Row],[Etotal]]/3600</f>
        <v>2.6298100125212098</v>
      </c>
      <c r="AG935" s="21">
        <f>Table5[[#This Row],[Average energy consumption]]/96</f>
        <v>2.7393854297095937E-2</v>
      </c>
      <c r="AH935" s="20"/>
      <c r="AI935" s="20"/>
    </row>
    <row r="936" spans="2:35">
      <c r="B936" s="15">
        <v>933</v>
      </c>
      <c r="C936" s="8">
        <v>44.1</v>
      </c>
      <c r="D936" s="9">
        <v>-0.08</v>
      </c>
      <c r="E936">
        <v>1500</v>
      </c>
      <c r="F936">
        <v>80</v>
      </c>
      <c r="G936">
        <f t="shared" si="98"/>
        <v>1580</v>
      </c>
      <c r="H936">
        <v>9.81</v>
      </c>
      <c r="I936" s="10">
        <v>0</v>
      </c>
      <c r="J936" s="10">
        <v>0</v>
      </c>
      <c r="K936">
        <f t="shared" si="99"/>
        <v>-126.4</v>
      </c>
      <c r="L936">
        <v>1.4999999999999999E-2</v>
      </c>
      <c r="M936">
        <f t="shared" si="100"/>
        <v>365.20543359083308</v>
      </c>
      <c r="N936">
        <v>1.204</v>
      </c>
      <c r="O936">
        <v>1.52</v>
      </c>
      <c r="P936">
        <v>2.52</v>
      </c>
      <c r="Q936">
        <f t="shared" si="101"/>
        <v>12.250000000000002</v>
      </c>
      <c r="R936">
        <f t="shared" si="102"/>
        <v>346.02923880000014</v>
      </c>
      <c r="S936">
        <f t="shared" si="103"/>
        <v>584.83467239083325</v>
      </c>
      <c r="T936" s="11">
        <f t="shared" si="104"/>
        <v>7.1642247367877081</v>
      </c>
      <c r="U936">
        <v>0.26834999999999998</v>
      </c>
      <c r="V936">
        <f>Table5[[#This Row],[Total force ]]*Table5[[#This Row],[Tyre radius]]</f>
        <v>156.94038433608009</v>
      </c>
      <c r="W936">
        <v>8</v>
      </c>
      <c r="X936">
        <v>0.92</v>
      </c>
      <c r="Y936">
        <f>Table5[[#This Row],[Wheel torque]]/Table5[[#This Row],[Final drive ratio ]]/Table5[[#This Row],[Overall efficiency of enery conversion ]]</f>
        <v>21.323421784793489</v>
      </c>
      <c r="Z936">
        <f>(Table5[[#This Row],[Vehicle speed in m/s]]*60)/(2*3.14*Table5[[#This Row],[Tyre radius]])</f>
        <v>436.14017723312679</v>
      </c>
      <c r="AA936">
        <f>Table5[[#This Row],[Wheel speed]]*Table5[[#This Row],[Final drive ratio ]]</f>
        <v>3489.1214178650143</v>
      </c>
      <c r="AB936" s="11">
        <f>(2*3.14*Table5[[#This Row],[Motor speed]]*Table5[[#This Row],[Motor torque]])/(60*1000)/Table5[[#This Row],[Overall efficiency of enery conversion ]]</f>
        <v>8.4643486965828298</v>
      </c>
      <c r="AC936">
        <v>430</v>
      </c>
      <c r="AD936" s="20">
        <f>Table5[[#This Row],[Total elapsed time]]-B935</f>
        <v>1</v>
      </c>
      <c r="AE936" s="20">
        <f>(Table5[[#This Row],[Motor power]]*1000)*Table5[[#This Row],[Acceleration delT 1 second ]]</f>
        <v>8464.3486965828306</v>
      </c>
      <c r="AF936" s="20">
        <f>Table5[[#This Row],[Etotal]]/3600</f>
        <v>2.3512079712730083</v>
      </c>
      <c r="AG936" s="21">
        <f>Table5[[#This Row],[Average energy consumption]]/96</f>
        <v>2.4491749700760502E-2</v>
      </c>
      <c r="AH936" s="20"/>
      <c r="AI936" s="20"/>
    </row>
    <row r="937" spans="2:35">
      <c r="B937" s="15">
        <v>934</v>
      </c>
      <c r="C937" s="8">
        <v>43.7</v>
      </c>
      <c r="D937" s="9">
        <v>-0.11</v>
      </c>
      <c r="E937">
        <v>1500</v>
      </c>
      <c r="F937">
        <v>80</v>
      </c>
      <c r="G937">
        <f t="shared" si="98"/>
        <v>1580</v>
      </c>
      <c r="H937">
        <v>9.81</v>
      </c>
      <c r="I937" s="10">
        <v>0</v>
      </c>
      <c r="J937" s="10">
        <v>0</v>
      </c>
      <c r="K937">
        <f t="shared" si="99"/>
        <v>-173.8</v>
      </c>
      <c r="L937">
        <v>1.4999999999999999E-2</v>
      </c>
      <c r="M937">
        <f t="shared" si="100"/>
        <v>365.20543359083308</v>
      </c>
      <c r="N937">
        <v>1.204</v>
      </c>
      <c r="O937">
        <v>1.52</v>
      </c>
      <c r="P937">
        <v>2.52</v>
      </c>
      <c r="Q937">
        <f t="shared" si="101"/>
        <v>12.138888888888891</v>
      </c>
      <c r="R937">
        <f t="shared" si="102"/>
        <v>339.78053231111124</v>
      </c>
      <c r="S937">
        <f t="shared" si="103"/>
        <v>531.18596590194443</v>
      </c>
      <c r="T937" s="11">
        <f t="shared" si="104"/>
        <v>6.4480074194208266</v>
      </c>
      <c r="U937">
        <v>0.26834999999999998</v>
      </c>
      <c r="V937">
        <f>Table5[[#This Row],[Total force ]]*Table5[[#This Row],[Tyre radius]]</f>
        <v>142.54375394978678</v>
      </c>
      <c r="W937">
        <v>8</v>
      </c>
      <c r="X937">
        <v>0.92</v>
      </c>
      <c r="Y937">
        <f>Table5[[#This Row],[Wheel torque]]/Table5[[#This Row],[Final drive ratio ]]/Table5[[#This Row],[Overall efficiency of enery conversion ]]</f>
        <v>19.367357873612335</v>
      </c>
      <c r="Z937">
        <f>(Table5[[#This Row],[Vehicle speed in m/s]]*60)/(2*3.14*Table5[[#This Row],[Tyre radius]])</f>
        <v>432.18425725822317</v>
      </c>
      <c r="AA937">
        <f>Table5[[#This Row],[Wheel speed]]*Table5[[#This Row],[Final drive ratio ]]</f>
        <v>3457.4740580657854</v>
      </c>
      <c r="AB937" s="11">
        <f>(2*3.14*Table5[[#This Row],[Motor speed]]*Table5[[#This Row],[Motor torque]])/(60*1000)/Table5[[#This Row],[Overall efficiency of enery conversion ]]</f>
        <v>7.6181562138714884</v>
      </c>
      <c r="AC937">
        <v>430</v>
      </c>
      <c r="AD937" s="20">
        <f>Table5[[#This Row],[Total elapsed time]]-B936</f>
        <v>1</v>
      </c>
      <c r="AE937" s="20">
        <f>(Table5[[#This Row],[Motor power]]*1000)*Table5[[#This Row],[Acceleration delT 1 second ]]</f>
        <v>7618.156213871488</v>
      </c>
      <c r="AF937" s="20">
        <f>Table5[[#This Row],[Etotal]]/3600</f>
        <v>2.116154503853191</v>
      </c>
      <c r="AG937" s="21">
        <f>Table5[[#This Row],[Average energy consumption]]/96</f>
        <v>2.2043276081804074E-2</v>
      </c>
      <c r="AH937" s="20"/>
      <c r="AI937" s="20"/>
    </row>
    <row r="938" spans="2:35">
      <c r="B938" s="15">
        <v>935</v>
      </c>
      <c r="C938" s="8">
        <v>43.3</v>
      </c>
      <c r="D938" s="9">
        <v>-0.11</v>
      </c>
      <c r="E938">
        <v>1500</v>
      </c>
      <c r="F938">
        <v>80</v>
      </c>
      <c r="G938">
        <f t="shared" si="98"/>
        <v>1580</v>
      </c>
      <c r="H938">
        <v>9.81</v>
      </c>
      <c r="I938" s="10">
        <v>0</v>
      </c>
      <c r="J938" s="10">
        <v>0</v>
      </c>
      <c r="K938">
        <f t="shared" si="99"/>
        <v>-173.8</v>
      </c>
      <c r="L938">
        <v>1.4999999999999999E-2</v>
      </c>
      <c r="M938">
        <f t="shared" si="100"/>
        <v>365.20543359083308</v>
      </c>
      <c r="N938">
        <v>1.204</v>
      </c>
      <c r="O938">
        <v>1.52</v>
      </c>
      <c r="P938">
        <v>2.52</v>
      </c>
      <c r="Q938">
        <f t="shared" si="101"/>
        <v>12.027777777777777</v>
      </c>
      <c r="R938">
        <f t="shared" si="102"/>
        <v>333.58876164444439</v>
      </c>
      <c r="S938">
        <f t="shared" si="103"/>
        <v>524.9941952352774</v>
      </c>
      <c r="T938" s="11">
        <f t="shared" si="104"/>
        <v>6.3145135149131972</v>
      </c>
      <c r="U938">
        <v>0.26834999999999998</v>
      </c>
      <c r="V938">
        <f>Table5[[#This Row],[Total force ]]*Table5[[#This Row],[Tyre radius]]</f>
        <v>140.88219229138667</v>
      </c>
      <c r="W938">
        <v>8</v>
      </c>
      <c r="X938">
        <v>0.92</v>
      </c>
      <c r="Y938">
        <f>Table5[[#This Row],[Wheel torque]]/Table5[[#This Row],[Final drive ratio ]]/Table5[[#This Row],[Overall efficiency of enery conversion ]]</f>
        <v>19.141602213503624</v>
      </c>
      <c r="Z938">
        <f>(Table5[[#This Row],[Vehicle speed in m/s]]*60)/(2*3.14*Table5[[#This Row],[Tyre radius]])</f>
        <v>428.22833728331938</v>
      </c>
      <c r="AA938">
        <f>Table5[[#This Row],[Wheel speed]]*Table5[[#This Row],[Final drive ratio ]]</f>
        <v>3425.826698266555</v>
      </c>
      <c r="AB938" s="11">
        <f>(2*3.14*Table5[[#This Row],[Motor speed]]*Table5[[#This Row],[Motor torque]])/(60*1000)/Table5[[#This Row],[Overall efficiency of enery conversion ]]</f>
        <v>7.4604365724399768</v>
      </c>
      <c r="AC938">
        <v>430</v>
      </c>
      <c r="AD938" s="20">
        <f>Table5[[#This Row],[Total elapsed time]]-B937</f>
        <v>1</v>
      </c>
      <c r="AE938" s="20">
        <f>(Table5[[#This Row],[Motor power]]*1000)*Table5[[#This Row],[Acceleration delT 1 second ]]</f>
        <v>7460.4365724399768</v>
      </c>
      <c r="AF938" s="20">
        <f>Table5[[#This Row],[Etotal]]/3600</f>
        <v>2.0723434923444382</v>
      </c>
      <c r="AG938" s="21">
        <f>Table5[[#This Row],[Average energy consumption]]/96</f>
        <v>2.1586911378587897E-2</v>
      </c>
      <c r="AH938" s="20"/>
      <c r="AI938" s="20"/>
    </row>
    <row r="939" spans="2:35">
      <c r="B939" s="15">
        <v>936</v>
      </c>
      <c r="C939" s="8">
        <v>42.9</v>
      </c>
      <c r="D939" s="9">
        <v>-0.11</v>
      </c>
      <c r="E939">
        <v>1500</v>
      </c>
      <c r="F939">
        <v>80</v>
      </c>
      <c r="G939">
        <f t="shared" si="98"/>
        <v>1580</v>
      </c>
      <c r="H939">
        <v>9.81</v>
      </c>
      <c r="I939" s="10">
        <v>0</v>
      </c>
      <c r="J939" s="10">
        <v>0</v>
      </c>
      <c r="K939">
        <f t="shared" si="99"/>
        <v>-173.8</v>
      </c>
      <c r="L939">
        <v>1.4999999999999999E-2</v>
      </c>
      <c r="M939">
        <f t="shared" si="100"/>
        <v>365.20543359083308</v>
      </c>
      <c r="N939">
        <v>1.204</v>
      </c>
      <c r="O939">
        <v>1.52</v>
      </c>
      <c r="P939">
        <v>2.52</v>
      </c>
      <c r="Q939">
        <f t="shared" si="101"/>
        <v>11.916666666666666</v>
      </c>
      <c r="R939">
        <f t="shared" si="102"/>
        <v>327.45392679999992</v>
      </c>
      <c r="S939">
        <f t="shared" si="103"/>
        <v>518.85936039083299</v>
      </c>
      <c r="T939" s="11">
        <f t="shared" si="104"/>
        <v>6.1830740446574266</v>
      </c>
      <c r="U939">
        <v>0.26834999999999998</v>
      </c>
      <c r="V939">
        <f>Table5[[#This Row],[Total force ]]*Table5[[#This Row],[Tyre radius]]</f>
        <v>139.23590936088002</v>
      </c>
      <c r="W939">
        <v>8</v>
      </c>
      <c r="X939">
        <v>0.92</v>
      </c>
      <c r="Y939">
        <f>Table5[[#This Row],[Wheel torque]]/Table5[[#This Row],[Final drive ratio ]]/Table5[[#This Row],[Overall efficiency of enery conversion ]]</f>
        <v>18.91792246751087</v>
      </c>
      <c r="Z939">
        <f>(Table5[[#This Row],[Vehicle speed in m/s]]*60)/(2*3.14*Table5[[#This Row],[Tyre radius]])</f>
        <v>424.27241730841575</v>
      </c>
      <c r="AA939">
        <f>Table5[[#This Row],[Wheel speed]]*Table5[[#This Row],[Final drive ratio ]]</f>
        <v>3394.179338467326</v>
      </c>
      <c r="AB939" s="11">
        <f>(2*3.14*Table5[[#This Row],[Motor speed]]*Table5[[#This Row],[Motor torque]])/(60*1000)/Table5[[#This Row],[Overall efficiency of enery conversion ]]</f>
        <v>7.3051441926481857</v>
      </c>
      <c r="AC939">
        <v>430</v>
      </c>
      <c r="AD939" s="20">
        <f>Table5[[#This Row],[Total elapsed time]]-B938</f>
        <v>1</v>
      </c>
      <c r="AE939" s="20">
        <f>(Table5[[#This Row],[Motor power]]*1000)*Table5[[#This Row],[Acceleration delT 1 second ]]</f>
        <v>7305.1441926481857</v>
      </c>
      <c r="AF939" s="20">
        <f>Table5[[#This Row],[Etotal]]/3600</f>
        <v>2.0292067201800514</v>
      </c>
      <c r="AG939" s="21">
        <f>Table5[[#This Row],[Average energy consumption]]/96</f>
        <v>2.1137570001875536E-2</v>
      </c>
      <c r="AH939" s="20"/>
      <c r="AI939" s="20"/>
    </row>
    <row r="940" spans="2:35">
      <c r="B940" s="15">
        <v>937</v>
      </c>
      <c r="C940" s="8">
        <v>42.5</v>
      </c>
      <c r="D940" s="9">
        <v>-0.15</v>
      </c>
      <c r="E940">
        <v>1500</v>
      </c>
      <c r="F940">
        <v>80</v>
      </c>
      <c r="G940">
        <f t="shared" si="98"/>
        <v>1580</v>
      </c>
      <c r="H940">
        <v>9.81</v>
      </c>
      <c r="I940" s="10">
        <v>0</v>
      </c>
      <c r="J940" s="10">
        <v>0</v>
      </c>
      <c r="K940">
        <f t="shared" si="99"/>
        <v>-237</v>
      </c>
      <c r="L940">
        <v>1.4999999999999999E-2</v>
      </c>
      <c r="M940">
        <f t="shared" si="100"/>
        <v>365.20543359083308</v>
      </c>
      <c r="N940">
        <v>1.204</v>
      </c>
      <c r="O940">
        <v>1.52</v>
      </c>
      <c r="P940">
        <v>2.52</v>
      </c>
      <c r="Q940">
        <f t="shared" si="101"/>
        <v>11.805555555555555</v>
      </c>
      <c r="R940">
        <f t="shared" si="102"/>
        <v>321.37602777777778</v>
      </c>
      <c r="S940">
        <f t="shared" si="103"/>
        <v>449.58146136861092</v>
      </c>
      <c r="T940" s="11">
        <f t="shared" si="104"/>
        <v>5.3075589189349905</v>
      </c>
      <c r="U940">
        <v>0.26834999999999998</v>
      </c>
      <c r="V940">
        <f>Table5[[#This Row],[Total force ]]*Table5[[#This Row],[Tyre radius]]</f>
        <v>120.64518515826673</v>
      </c>
      <c r="W940">
        <v>8</v>
      </c>
      <c r="X940">
        <v>0.92</v>
      </c>
      <c r="Y940">
        <f>Table5[[#This Row],[Wheel torque]]/Table5[[#This Row],[Final drive ratio ]]/Table5[[#This Row],[Overall efficiency of enery conversion ]]</f>
        <v>16.39200885302537</v>
      </c>
      <c r="Z940">
        <f>(Table5[[#This Row],[Vehicle speed in m/s]]*60)/(2*3.14*Table5[[#This Row],[Tyre radius]])</f>
        <v>420.31649733351213</v>
      </c>
      <c r="AA940">
        <f>Table5[[#This Row],[Wheel speed]]*Table5[[#This Row],[Final drive ratio ]]</f>
        <v>3362.5319786680971</v>
      </c>
      <c r="AB940" s="11">
        <f>(2*3.14*Table5[[#This Row],[Motor speed]]*Table5[[#This Row],[Motor torque]])/(60*1000)/Table5[[#This Row],[Overall efficiency of enery conversion ]]</f>
        <v>6.2707454146207331</v>
      </c>
      <c r="AC940">
        <v>430</v>
      </c>
      <c r="AD940" s="20">
        <f>Table5[[#This Row],[Total elapsed time]]-B939</f>
        <v>1</v>
      </c>
      <c r="AE940" s="20">
        <f>(Table5[[#This Row],[Motor power]]*1000)*Table5[[#This Row],[Acceleration delT 1 second ]]</f>
        <v>6270.7454146207328</v>
      </c>
      <c r="AF940" s="20">
        <f>Table5[[#This Row],[Etotal]]/3600</f>
        <v>1.7418737262835369</v>
      </c>
      <c r="AG940" s="21">
        <f>Table5[[#This Row],[Average energy consumption]]/96</f>
        <v>1.8144517982120176E-2</v>
      </c>
      <c r="AH940" s="20"/>
      <c r="AI940" s="20"/>
    </row>
    <row r="941" spans="2:35">
      <c r="B941" s="15">
        <v>938</v>
      </c>
      <c r="C941" s="8">
        <v>41.8</v>
      </c>
      <c r="D941" s="9">
        <v>-0.22</v>
      </c>
      <c r="E941">
        <v>1500</v>
      </c>
      <c r="F941">
        <v>80</v>
      </c>
      <c r="G941">
        <f t="shared" si="98"/>
        <v>1580</v>
      </c>
      <c r="H941">
        <v>9.81</v>
      </c>
      <c r="I941" s="10">
        <v>0</v>
      </c>
      <c r="J941" s="10">
        <v>0</v>
      </c>
      <c r="K941">
        <f t="shared" si="99"/>
        <v>-347.6</v>
      </c>
      <c r="L941">
        <v>1.4999999999999999E-2</v>
      </c>
      <c r="M941">
        <f t="shared" si="100"/>
        <v>365.20543359083308</v>
      </c>
      <c r="N941">
        <v>1.204</v>
      </c>
      <c r="O941">
        <v>1.52</v>
      </c>
      <c r="P941">
        <v>2.52</v>
      </c>
      <c r="Q941">
        <f t="shared" si="101"/>
        <v>11.611111111111111</v>
      </c>
      <c r="R941">
        <f t="shared" si="102"/>
        <v>310.87670631111109</v>
      </c>
      <c r="S941">
        <f t="shared" si="103"/>
        <v>328.48213990194415</v>
      </c>
      <c r="T941" s="11">
        <f t="shared" si="104"/>
        <v>3.8140426244170182</v>
      </c>
      <c r="U941">
        <v>0.26834999999999998</v>
      </c>
      <c r="V941">
        <f>Table5[[#This Row],[Total force ]]*Table5[[#This Row],[Tyre radius]]</f>
        <v>88.148182242686701</v>
      </c>
      <c r="W941">
        <v>8</v>
      </c>
      <c r="X941">
        <v>0.92</v>
      </c>
      <c r="Y941">
        <f>Table5[[#This Row],[Wheel torque]]/Table5[[#This Row],[Final drive ratio ]]/Table5[[#This Row],[Overall efficiency of enery conversion ]]</f>
        <v>11.976655196017214</v>
      </c>
      <c r="Z941">
        <f>(Table5[[#This Row],[Vehicle speed in m/s]]*60)/(2*3.14*Table5[[#This Row],[Tyre radius]])</f>
        <v>413.39363737743076</v>
      </c>
      <c r="AA941">
        <f>Table5[[#This Row],[Wheel speed]]*Table5[[#This Row],[Final drive ratio ]]</f>
        <v>3307.1490990194461</v>
      </c>
      <c r="AB941" s="11">
        <f>(2*3.14*Table5[[#This Row],[Motor speed]]*Table5[[#This Row],[Motor torque]])/(60*1000)/Table5[[#This Row],[Overall efficiency of enery conversion ]]</f>
        <v>4.5061940269577239</v>
      </c>
      <c r="AC941">
        <v>430</v>
      </c>
      <c r="AD941" s="20">
        <f>Table5[[#This Row],[Total elapsed time]]-B940</f>
        <v>1</v>
      </c>
      <c r="AE941" s="20">
        <f>(Table5[[#This Row],[Motor power]]*1000)*Table5[[#This Row],[Acceleration delT 1 second ]]</f>
        <v>4506.1940269577235</v>
      </c>
      <c r="AF941" s="20">
        <f>Table5[[#This Row],[Etotal]]/3600</f>
        <v>1.2517205630438122</v>
      </c>
      <c r="AG941" s="21">
        <f>Table5[[#This Row],[Average energy consumption]]/96</f>
        <v>1.3038755865039711E-2</v>
      </c>
      <c r="AH941" s="20"/>
      <c r="AI941" s="20"/>
    </row>
    <row r="942" spans="2:35">
      <c r="B942" s="15">
        <v>939</v>
      </c>
      <c r="C942" s="8">
        <v>40.9</v>
      </c>
      <c r="D942" s="9">
        <v>-0.28000000000000003</v>
      </c>
      <c r="E942">
        <v>1500</v>
      </c>
      <c r="F942">
        <v>80</v>
      </c>
      <c r="G942">
        <f t="shared" si="98"/>
        <v>1580</v>
      </c>
      <c r="H942">
        <v>9.81</v>
      </c>
      <c r="I942" s="10">
        <v>0</v>
      </c>
      <c r="J942" s="10">
        <v>0</v>
      </c>
      <c r="K942">
        <f t="shared" si="99"/>
        <v>-442.40000000000003</v>
      </c>
      <c r="L942">
        <v>1.4999999999999999E-2</v>
      </c>
      <c r="M942">
        <f t="shared" si="100"/>
        <v>365.20543359083308</v>
      </c>
      <c r="N942">
        <v>1.204</v>
      </c>
      <c r="O942">
        <v>1.52</v>
      </c>
      <c r="P942">
        <v>2.52</v>
      </c>
      <c r="Q942">
        <f t="shared" si="101"/>
        <v>11.361111111111111</v>
      </c>
      <c r="R942">
        <f t="shared" si="102"/>
        <v>297.63378991111108</v>
      </c>
      <c r="S942">
        <f t="shared" si="103"/>
        <v>220.43922350194413</v>
      </c>
      <c r="T942" s="11">
        <f t="shared" si="104"/>
        <v>2.5044345114526427</v>
      </c>
      <c r="U942">
        <v>0.26834999999999998</v>
      </c>
      <c r="V942">
        <f>Table5[[#This Row],[Total force ]]*Table5[[#This Row],[Tyre radius]]</f>
        <v>59.154865626746698</v>
      </c>
      <c r="W942">
        <v>8</v>
      </c>
      <c r="X942">
        <v>0.92</v>
      </c>
      <c r="Y942">
        <f>Table5[[#This Row],[Wheel torque]]/Table5[[#This Row],[Final drive ratio ]]/Table5[[#This Row],[Overall efficiency of enery conversion ]]</f>
        <v>8.0373458731992784</v>
      </c>
      <c r="Z942">
        <f>(Table5[[#This Row],[Vehicle speed in m/s]]*60)/(2*3.14*Table5[[#This Row],[Tyre radius]])</f>
        <v>404.49281743389753</v>
      </c>
      <c r="AA942">
        <f>Table5[[#This Row],[Wheel speed]]*Table5[[#This Row],[Final drive ratio ]]</f>
        <v>3235.9425394711802</v>
      </c>
      <c r="AB942" s="11">
        <f>(2*3.14*Table5[[#This Row],[Motor speed]]*Table5[[#This Row],[Motor torque]])/(60*1000)/Table5[[#This Row],[Overall efficiency of enery conversion ]]</f>
        <v>2.9589254624913068</v>
      </c>
      <c r="AC942">
        <v>430</v>
      </c>
      <c r="AD942" s="20">
        <f>Table5[[#This Row],[Total elapsed time]]-B941</f>
        <v>1</v>
      </c>
      <c r="AE942" s="20">
        <f>(Table5[[#This Row],[Motor power]]*1000)*Table5[[#This Row],[Acceleration delT 1 second ]]</f>
        <v>2958.9254624913069</v>
      </c>
      <c r="AF942" s="20">
        <f>Table5[[#This Row],[Etotal]]/3600</f>
        <v>0.82192373958091858</v>
      </c>
      <c r="AG942" s="21">
        <f>Table5[[#This Row],[Average energy consumption]]/96</f>
        <v>8.5617056206345691E-3</v>
      </c>
      <c r="AH942" s="20"/>
      <c r="AI942" s="20"/>
    </row>
    <row r="943" spans="2:35">
      <c r="B943" s="15">
        <v>940</v>
      </c>
      <c r="C943" s="8">
        <v>39.799999999999997</v>
      </c>
      <c r="D943" s="9">
        <v>-0.31</v>
      </c>
      <c r="E943">
        <v>1500</v>
      </c>
      <c r="F943">
        <v>80</v>
      </c>
      <c r="G943">
        <f t="shared" si="98"/>
        <v>1580</v>
      </c>
      <c r="H943">
        <v>9.81</v>
      </c>
      <c r="I943" s="10">
        <v>0</v>
      </c>
      <c r="J943" s="10">
        <v>0</v>
      </c>
      <c r="K943">
        <f t="shared" si="99"/>
        <v>-489.8</v>
      </c>
      <c r="L943">
        <v>1.4999999999999999E-2</v>
      </c>
      <c r="M943">
        <f t="shared" si="100"/>
        <v>365.20543359083308</v>
      </c>
      <c r="N943">
        <v>1.204</v>
      </c>
      <c r="O943">
        <v>1.52</v>
      </c>
      <c r="P943">
        <v>2.52</v>
      </c>
      <c r="Q943">
        <f t="shared" si="101"/>
        <v>11.055555555555555</v>
      </c>
      <c r="R943">
        <f t="shared" si="102"/>
        <v>281.83943697777778</v>
      </c>
      <c r="S943">
        <f t="shared" si="103"/>
        <v>157.24487056861079</v>
      </c>
      <c r="T943" s="11">
        <f t="shared" si="104"/>
        <v>1.7384294023974194</v>
      </c>
      <c r="U943">
        <v>0.26834999999999998</v>
      </c>
      <c r="V943">
        <f>Table5[[#This Row],[Total force ]]*Table5[[#This Row],[Tyre radius]]</f>
        <v>42.196661017086704</v>
      </c>
      <c r="W943">
        <v>8</v>
      </c>
      <c r="X943">
        <v>0.92</v>
      </c>
      <c r="Y943">
        <f>Table5[[#This Row],[Wheel torque]]/Table5[[#This Row],[Final drive ratio ]]/Table5[[#This Row],[Overall efficiency of enery conversion ]]</f>
        <v>5.733241986017215</v>
      </c>
      <c r="Z943">
        <f>(Table5[[#This Row],[Vehicle speed in m/s]]*60)/(2*3.14*Table5[[#This Row],[Tyre radius]])</f>
        <v>393.61403750291254</v>
      </c>
      <c r="AA943">
        <f>Table5[[#This Row],[Wheel speed]]*Table5[[#This Row],[Final drive ratio ]]</f>
        <v>3148.9123000233003</v>
      </c>
      <c r="AB943" s="11">
        <f>(2*3.14*Table5[[#This Row],[Motor speed]]*Table5[[#This Row],[Motor torque]])/(60*1000)/Table5[[#This Row],[Overall efficiency of enery conversion ]]</f>
        <v>2.0539099744771021</v>
      </c>
      <c r="AC943">
        <v>430</v>
      </c>
      <c r="AD943" s="20">
        <f>Table5[[#This Row],[Total elapsed time]]-B942</f>
        <v>1</v>
      </c>
      <c r="AE943" s="20">
        <f>(Table5[[#This Row],[Motor power]]*1000)*Table5[[#This Row],[Acceleration delT 1 second ]]</f>
        <v>2053.909974477102</v>
      </c>
      <c r="AF943" s="20">
        <f>Table5[[#This Row],[Etotal]]/3600</f>
        <v>0.57053054846586171</v>
      </c>
      <c r="AG943" s="21">
        <f>Table5[[#This Row],[Average energy consumption]]/96</f>
        <v>5.9430265465193928E-3</v>
      </c>
      <c r="AH943" s="20"/>
      <c r="AI943" s="20"/>
    </row>
    <row r="944" spans="2:35">
      <c r="B944" s="15">
        <v>941</v>
      </c>
      <c r="C944" s="8">
        <v>38.700000000000003</v>
      </c>
      <c r="D944" s="9">
        <v>-0.28999999999999998</v>
      </c>
      <c r="E944">
        <v>1500</v>
      </c>
      <c r="F944">
        <v>80</v>
      </c>
      <c r="G944">
        <f t="shared" si="98"/>
        <v>1580</v>
      </c>
      <c r="H944">
        <v>9.81</v>
      </c>
      <c r="I944" s="10">
        <v>0</v>
      </c>
      <c r="J944" s="10">
        <v>0</v>
      </c>
      <c r="K944">
        <f t="shared" si="99"/>
        <v>-458.2</v>
      </c>
      <c r="L944">
        <v>1.4999999999999999E-2</v>
      </c>
      <c r="M944">
        <f t="shared" si="100"/>
        <v>365.20543359083308</v>
      </c>
      <c r="N944">
        <v>1.204</v>
      </c>
      <c r="O944">
        <v>1.52</v>
      </c>
      <c r="P944">
        <v>2.52</v>
      </c>
      <c r="Q944">
        <f t="shared" si="101"/>
        <v>10.750000000000002</v>
      </c>
      <c r="R944">
        <f t="shared" si="102"/>
        <v>266.4756612000001</v>
      </c>
      <c r="S944">
        <f t="shared" si="103"/>
        <v>173.4810947908332</v>
      </c>
      <c r="T944" s="11">
        <f t="shared" si="104"/>
        <v>1.8649217690014572</v>
      </c>
      <c r="U944">
        <v>0.26834999999999998</v>
      </c>
      <c r="V944">
        <f>Table5[[#This Row],[Total force ]]*Table5[[#This Row],[Tyre radius]]</f>
        <v>46.553651787120081</v>
      </c>
      <c r="W944">
        <v>8</v>
      </c>
      <c r="X944">
        <v>0.92</v>
      </c>
      <c r="Y944">
        <f>Table5[[#This Row],[Wheel torque]]/Table5[[#This Row],[Final drive ratio ]]/Table5[[#This Row],[Overall efficiency of enery conversion ]]</f>
        <v>6.3252244275978367</v>
      </c>
      <c r="Z944">
        <f>(Table5[[#This Row],[Vehicle speed in m/s]]*60)/(2*3.14*Table5[[#This Row],[Tyre radius]])</f>
        <v>382.7352575719276</v>
      </c>
      <c r="AA944">
        <f>Table5[[#This Row],[Wheel speed]]*Table5[[#This Row],[Final drive ratio ]]</f>
        <v>3061.8820605754208</v>
      </c>
      <c r="AB944" s="11">
        <f>(2*3.14*Table5[[#This Row],[Motor speed]]*Table5[[#This Row],[Motor torque]])/(60*1000)/Table5[[#This Row],[Overall efficiency of enery conversion ]]</f>
        <v>2.2033574775537059</v>
      </c>
      <c r="AC944">
        <v>430</v>
      </c>
      <c r="AD944" s="20">
        <f>Table5[[#This Row],[Total elapsed time]]-B943</f>
        <v>1</v>
      </c>
      <c r="AE944" s="20">
        <f>(Table5[[#This Row],[Motor power]]*1000)*Table5[[#This Row],[Acceleration delT 1 second ]]</f>
        <v>2203.3574775537058</v>
      </c>
      <c r="AF944" s="20">
        <f>Table5[[#This Row],[Etotal]]/3600</f>
        <v>0.61204374376491832</v>
      </c>
      <c r="AG944" s="21">
        <f>Table5[[#This Row],[Average energy consumption]]/96</f>
        <v>6.3754556642178989E-3</v>
      </c>
      <c r="AH944" s="20"/>
      <c r="AI944" s="20"/>
    </row>
    <row r="945" spans="2:35">
      <c r="B945" s="15">
        <v>942</v>
      </c>
      <c r="C945" s="8">
        <v>37.700000000000003</v>
      </c>
      <c r="D945" s="9">
        <v>-0.28000000000000003</v>
      </c>
      <c r="E945">
        <v>1500</v>
      </c>
      <c r="F945">
        <v>80</v>
      </c>
      <c r="G945">
        <f t="shared" si="98"/>
        <v>1580</v>
      </c>
      <c r="H945">
        <v>9.81</v>
      </c>
      <c r="I945" s="10">
        <v>0</v>
      </c>
      <c r="J945" s="10">
        <v>0</v>
      </c>
      <c r="K945">
        <f t="shared" si="99"/>
        <v>-442.40000000000003</v>
      </c>
      <c r="L945">
        <v>1.4999999999999999E-2</v>
      </c>
      <c r="M945">
        <f t="shared" si="100"/>
        <v>365.20543359083308</v>
      </c>
      <c r="N945">
        <v>1.204</v>
      </c>
      <c r="O945">
        <v>1.52</v>
      </c>
      <c r="P945">
        <v>2.52</v>
      </c>
      <c r="Q945">
        <f t="shared" si="101"/>
        <v>10.472222222222223</v>
      </c>
      <c r="R945">
        <f t="shared" si="102"/>
        <v>252.88223364444451</v>
      </c>
      <c r="S945">
        <f t="shared" si="103"/>
        <v>175.68766723527762</v>
      </c>
      <c r="T945" s="11">
        <f t="shared" si="104"/>
        <v>1.8398402929916573</v>
      </c>
      <c r="U945">
        <v>0.26834999999999998</v>
      </c>
      <c r="V945">
        <f>Table5[[#This Row],[Total force ]]*Table5[[#This Row],[Tyre radius]]</f>
        <v>47.145785502586747</v>
      </c>
      <c r="W945">
        <v>8</v>
      </c>
      <c r="X945">
        <v>0.92</v>
      </c>
      <c r="Y945">
        <f>Table5[[#This Row],[Wheel torque]]/Table5[[#This Row],[Final drive ratio ]]/Table5[[#This Row],[Overall efficiency of enery conversion ]]</f>
        <v>6.4056773780688516</v>
      </c>
      <c r="Z945">
        <f>(Table5[[#This Row],[Vehicle speed in m/s]]*60)/(2*3.14*Table5[[#This Row],[Tyre radius]])</f>
        <v>372.84545763466843</v>
      </c>
      <c r="AA945">
        <f>Table5[[#This Row],[Wheel speed]]*Table5[[#This Row],[Final drive ratio ]]</f>
        <v>2982.7636610773475</v>
      </c>
      <c r="AB945" s="11">
        <f>(2*3.14*Table5[[#This Row],[Motor speed]]*Table5[[#This Row],[Motor torque]])/(60*1000)/Table5[[#This Row],[Overall efficiency of enery conversion ]]</f>
        <v>2.1737243537236024</v>
      </c>
      <c r="AC945">
        <v>430</v>
      </c>
      <c r="AD945" s="20">
        <f>Table5[[#This Row],[Total elapsed time]]-B944</f>
        <v>1</v>
      </c>
      <c r="AE945" s="20">
        <f>(Table5[[#This Row],[Motor power]]*1000)*Table5[[#This Row],[Acceleration delT 1 second ]]</f>
        <v>2173.7243537236022</v>
      </c>
      <c r="AF945" s="20">
        <f>Table5[[#This Row],[Etotal]]/3600</f>
        <v>0.60381232047877842</v>
      </c>
      <c r="AG945" s="21">
        <f>Table5[[#This Row],[Average energy consumption]]/96</f>
        <v>6.2897116716539416E-3</v>
      </c>
      <c r="AH945" s="20"/>
      <c r="AI945" s="20"/>
    </row>
    <row r="946" spans="2:35">
      <c r="B946" s="15">
        <v>943</v>
      </c>
      <c r="C946" s="8">
        <v>36.700000000000003</v>
      </c>
      <c r="D946" s="9">
        <v>-0.25</v>
      </c>
      <c r="E946">
        <v>1500</v>
      </c>
      <c r="F946">
        <v>80</v>
      </c>
      <c r="G946">
        <f t="shared" si="98"/>
        <v>1580</v>
      </c>
      <c r="H946">
        <v>9.81</v>
      </c>
      <c r="I946" s="10">
        <v>0</v>
      </c>
      <c r="J946" s="10">
        <v>0</v>
      </c>
      <c r="K946">
        <f t="shared" si="99"/>
        <v>-395</v>
      </c>
      <c r="L946">
        <v>1.4999999999999999E-2</v>
      </c>
      <c r="M946">
        <f t="shared" si="100"/>
        <v>365.20543359083308</v>
      </c>
      <c r="N946">
        <v>1.204</v>
      </c>
      <c r="O946">
        <v>1.52</v>
      </c>
      <c r="P946">
        <v>2.52</v>
      </c>
      <c r="Q946">
        <f t="shared" si="101"/>
        <v>10.194444444444446</v>
      </c>
      <c r="R946">
        <f t="shared" si="102"/>
        <v>239.64465497777789</v>
      </c>
      <c r="S946">
        <f t="shared" si="103"/>
        <v>209.850088568611</v>
      </c>
      <c r="T946" s="11">
        <f t="shared" si="104"/>
        <v>2.1393050695744513</v>
      </c>
      <c r="U946">
        <v>0.26834999999999998</v>
      </c>
      <c r="V946">
        <f>Table5[[#This Row],[Total force ]]*Table5[[#This Row],[Tyre radius]]</f>
        <v>56.31327126738676</v>
      </c>
      <c r="W946">
        <v>8</v>
      </c>
      <c r="X946">
        <v>0.92</v>
      </c>
      <c r="Y946">
        <f>Table5[[#This Row],[Wheel torque]]/Table5[[#This Row],[Final drive ratio ]]/Table5[[#This Row],[Overall efficiency of enery conversion ]]</f>
        <v>7.6512596830688526</v>
      </c>
      <c r="Z946">
        <f>(Table5[[#This Row],[Vehicle speed in m/s]]*60)/(2*3.14*Table5[[#This Row],[Tyre radius]])</f>
        <v>362.95565769740932</v>
      </c>
      <c r="AA946">
        <f>Table5[[#This Row],[Wheel speed]]*Table5[[#This Row],[Final drive ratio ]]</f>
        <v>2903.6452615792746</v>
      </c>
      <c r="AB946" s="11">
        <f>(2*3.14*Table5[[#This Row],[Motor speed]]*Table5[[#This Row],[Motor torque]])/(60*1000)/Table5[[#This Row],[Overall efficiency of enery conversion ]]</f>
        <v>2.5275343449603627</v>
      </c>
      <c r="AC946">
        <v>430</v>
      </c>
      <c r="AD946" s="20">
        <f>Table5[[#This Row],[Total elapsed time]]-B945</f>
        <v>1</v>
      </c>
      <c r="AE946" s="20">
        <f>(Table5[[#This Row],[Motor power]]*1000)*Table5[[#This Row],[Acceleration delT 1 second ]]</f>
        <v>2527.5343449603629</v>
      </c>
      <c r="AF946" s="20">
        <f>Table5[[#This Row],[Etotal]]/3600</f>
        <v>0.70209287360010075</v>
      </c>
      <c r="AG946" s="21">
        <f>Table5[[#This Row],[Average energy consumption]]/96</f>
        <v>7.3134674333343828E-3</v>
      </c>
      <c r="AH946" s="20"/>
      <c r="AI946" s="20"/>
    </row>
    <row r="947" spans="2:35">
      <c r="B947" s="15">
        <v>944</v>
      </c>
      <c r="C947" s="8">
        <v>35.9</v>
      </c>
      <c r="D947" s="9">
        <v>-0.19</v>
      </c>
      <c r="E947">
        <v>1500</v>
      </c>
      <c r="F947">
        <v>80</v>
      </c>
      <c r="G947">
        <f t="shared" si="98"/>
        <v>1580</v>
      </c>
      <c r="H947">
        <v>9.81</v>
      </c>
      <c r="I947" s="10">
        <v>0</v>
      </c>
      <c r="J947" s="10">
        <v>0</v>
      </c>
      <c r="K947">
        <f t="shared" si="99"/>
        <v>-300.2</v>
      </c>
      <c r="L947">
        <v>1.4999999999999999E-2</v>
      </c>
      <c r="M947">
        <f t="shared" si="100"/>
        <v>365.20543359083308</v>
      </c>
      <c r="N947">
        <v>1.204</v>
      </c>
      <c r="O947">
        <v>1.52</v>
      </c>
      <c r="P947">
        <v>2.52</v>
      </c>
      <c r="Q947">
        <f t="shared" si="101"/>
        <v>9.9722222222222214</v>
      </c>
      <c r="R947">
        <f t="shared" si="102"/>
        <v>229.31080324444443</v>
      </c>
      <c r="S947">
        <f t="shared" si="103"/>
        <v>294.31623683527749</v>
      </c>
      <c r="T947" s="11">
        <f t="shared" si="104"/>
        <v>2.9349869173295726</v>
      </c>
      <c r="U947">
        <v>0.26834999999999998</v>
      </c>
      <c r="V947">
        <f>Table5[[#This Row],[Total force ]]*Table5[[#This Row],[Tyre radius]]</f>
        <v>78.979762154746709</v>
      </c>
      <c r="W947">
        <v>8</v>
      </c>
      <c r="X947">
        <v>0.92</v>
      </c>
      <c r="Y947">
        <f>Table5[[#This Row],[Wheel torque]]/Table5[[#This Row],[Final drive ratio ]]/Table5[[#This Row],[Overall efficiency of enery conversion ]]</f>
        <v>10.73094594493841</v>
      </c>
      <c r="Z947">
        <f>(Table5[[#This Row],[Vehicle speed in m/s]]*60)/(2*3.14*Table5[[#This Row],[Tyre radius]])</f>
        <v>355.04381774760196</v>
      </c>
      <c r="AA947">
        <f>Table5[[#This Row],[Wheel speed]]*Table5[[#This Row],[Final drive ratio ]]</f>
        <v>2840.3505419808157</v>
      </c>
      <c r="AB947" s="11">
        <f>(2*3.14*Table5[[#This Row],[Motor speed]]*Table5[[#This Row],[Motor torque]])/(60*1000)/Table5[[#This Row],[Overall efficiency of enery conversion ]]</f>
        <v>3.4676121424026132</v>
      </c>
      <c r="AC947">
        <v>430</v>
      </c>
      <c r="AD947" s="20">
        <f>Table5[[#This Row],[Total elapsed time]]-B946</f>
        <v>1</v>
      </c>
      <c r="AE947" s="20">
        <f>(Table5[[#This Row],[Motor power]]*1000)*Table5[[#This Row],[Acceleration delT 1 second ]]</f>
        <v>3467.6121424026132</v>
      </c>
      <c r="AF947" s="20">
        <f>Table5[[#This Row],[Etotal]]/3600</f>
        <v>0.96322559511183703</v>
      </c>
      <c r="AG947" s="21">
        <f>Table5[[#This Row],[Average energy consumption]]/96</f>
        <v>1.0033599949081635E-2</v>
      </c>
      <c r="AH947" s="20"/>
      <c r="AI947" s="20"/>
    </row>
    <row r="948" spans="2:35">
      <c r="B948" s="15">
        <v>945</v>
      </c>
      <c r="C948" s="8">
        <v>35.299999999999997</v>
      </c>
      <c r="D948" s="9">
        <v>-0.14000000000000001</v>
      </c>
      <c r="E948">
        <v>1500</v>
      </c>
      <c r="F948">
        <v>80</v>
      </c>
      <c r="G948">
        <f t="shared" si="98"/>
        <v>1580</v>
      </c>
      <c r="H948">
        <v>9.81</v>
      </c>
      <c r="I948" s="10">
        <v>0</v>
      </c>
      <c r="J948" s="10">
        <v>0</v>
      </c>
      <c r="K948">
        <f t="shared" si="99"/>
        <v>-221.20000000000002</v>
      </c>
      <c r="L948">
        <v>1.4999999999999999E-2</v>
      </c>
      <c r="M948">
        <f t="shared" si="100"/>
        <v>365.20543359083308</v>
      </c>
      <c r="N948">
        <v>1.204</v>
      </c>
      <c r="O948">
        <v>1.52</v>
      </c>
      <c r="P948">
        <v>2.52</v>
      </c>
      <c r="Q948">
        <f t="shared" si="101"/>
        <v>9.8055555555555554</v>
      </c>
      <c r="R948">
        <f t="shared" si="102"/>
        <v>221.7098709777778</v>
      </c>
      <c r="S948">
        <f t="shared" si="103"/>
        <v>365.7153045686108</v>
      </c>
      <c r="T948" s="11">
        <f t="shared" si="104"/>
        <v>3.5860417364644337</v>
      </c>
      <c r="U948">
        <v>0.26834999999999998</v>
      </c>
      <c r="V948">
        <f>Table5[[#This Row],[Total force ]]*Table5[[#This Row],[Tyre radius]]</f>
        <v>98.1397019809867</v>
      </c>
      <c r="W948">
        <v>8</v>
      </c>
      <c r="X948">
        <v>0.92</v>
      </c>
      <c r="Y948">
        <f>Table5[[#This Row],[Wheel torque]]/Table5[[#This Row],[Final drive ratio ]]/Table5[[#This Row],[Overall efficiency of enery conversion ]]</f>
        <v>13.334198638721018</v>
      </c>
      <c r="Z948">
        <f>(Table5[[#This Row],[Vehicle speed in m/s]]*60)/(2*3.14*Table5[[#This Row],[Tyre radius]])</f>
        <v>349.10993778524659</v>
      </c>
      <c r="AA948">
        <f>Table5[[#This Row],[Wheel speed]]*Table5[[#This Row],[Final drive ratio ]]</f>
        <v>2792.8795022819727</v>
      </c>
      <c r="AB948" s="11">
        <f>(2*3.14*Table5[[#This Row],[Motor speed]]*Table5[[#This Row],[Motor torque]])/(60*1000)/Table5[[#This Row],[Overall efficiency of enery conversion ]]</f>
        <v>4.2368167963899257</v>
      </c>
      <c r="AC948">
        <v>430</v>
      </c>
      <c r="AD948" s="20">
        <f>Table5[[#This Row],[Total elapsed time]]-B947</f>
        <v>1</v>
      </c>
      <c r="AE948" s="20">
        <f>(Table5[[#This Row],[Motor power]]*1000)*Table5[[#This Row],[Acceleration delT 1 second ]]</f>
        <v>4236.8167963899259</v>
      </c>
      <c r="AF948" s="20">
        <f>Table5[[#This Row],[Etotal]]/3600</f>
        <v>1.1768935545527572</v>
      </c>
      <c r="AG948" s="21">
        <f>Table5[[#This Row],[Average energy consumption]]/96</f>
        <v>1.2259307859924554E-2</v>
      </c>
      <c r="AH948" s="20"/>
      <c r="AI948" s="20"/>
    </row>
    <row r="949" spans="2:35">
      <c r="B949" s="15">
        <v>946</v>
      </c>
      <c r="C949" s="8">
        <v>34.9</v>
      </c>
      <c r="D949" s="9">
        <v>-0.1</v>
      </c>
      <c r="E949">
        <v>1500</v>
      </c>
      <c r="F949">
        <v>80</v>
      </c>
      <c r="G949">
        <f t="shared" si="98"/>
        <v>1580</v>
      </c>
      <c r="H949">
        <v>9.81</v>
      </c>
      <c r="I949" s="10">
        <v>0</v>
      </c>
      <c r="J949" s="10">
        <v>0</v>
      </c>
      <c r="K949">
        <f t="shared" si="99"/>
        <v>-158</v>
      </c>
      <c r="L949">
        <v>1.4999999999999999E-2</v>
      </c>
      <c r="M949">
        <f t="shared" si="100"/>
        <v>365.20543359083308</v>
      </c>
      <c r="N949">
        <v>1.204</v>
      </c>
      <c r="O949">
        <v>1.52</v>
      </c>
      <c r="P949">
        <v>2.52</v>
      </c>
      <c r="Q949">
        <f t="shared" si="101"/>
        <v>9.6944444444444446</v>
      </c>
      <c r="R949">
        <f t="shared" si="102"/>
        <v>216.71375257777777</v>
      </c>
      <c r="S949">
        <f t="shared" si="103"/>
        <v>423.91918616861085</v>
      </c>
      <c r="T949" s="11">
        <f t="shared" si="104"/>
        <v>4.1096609992456994</v>
      </c>
      <c r="U949">
        <v>0.26834999999999998</v>
      </c>
      <c r="V949">
        <f>Table5[[#This Row],[Total force ]]*Table5[[#This Row],[Tyre radius]]</f>
        <v>113.75871360834671</v>
      </c>
      <c r="W949">
        <v>8</v>
      </c>
      <c r="X949">
        <v>0.92</v>
      </c>
      <c r="Y949">
        <f>Table5[[#This Row],[Wheel torque]]/Table5[[#This Row],[Final drive ratio ]]/Table5[[#This Row],[Overall efficiency of enery conversion ]]</f>
        <v>15.456346957655802</v>
      </c>
      <c r="Z949">
        <f>(Table5[[#This Row],[Vehicle speed in m/s]]*60)/(2*3.14*Table5[[#This Row],[Tyre radius]])</f>
        <v>345.15401781034291</v>
      </c>
      <c r="AA949">
        <f>Table5[[#This Row],[Wheel speed]]*Table5[[#This Row],[Final drive ratio ]]</f>
        <v>2761.2321424827433</v>
      </c>
      <c r="AB949" s="11">
        <f>(2*3.14*Table5[[#This Row],[Motor speed]]*Table5[[#This Row],[Motor torque]])/(60*1000)/Table5[[#This Row],[Overall efficiency of enery conversion ]]</f>
        <v>4.8554595926815907</v>
      </c>
      <c r="AC949">
        <v>430</v>
      </c>
      <c r="AD949" s="20">
        <f>Table5[[#This Row],[Total elapsed time]]-B948</f>
        <v>1</v>
      </c>
      <c r="AE949" s="20">
        <f>(Table5[[#This Row],[Motor power]]*1000)*Table5[[#This Row],[Acceleration delT 1 second ]]</f>
        <v>4855.4595926815909</v>
      </c>
      <c r="AF949" s="20">
        <f>Table5[[#This Row],[Etotal]]/3600</f>
        <v>1.3487387757448863</v>
      </c>
      <c r="AG949" s="21">
        <f>Table5[[#This Row],[Average energy consumption]]/96</f>
        <v>1.4049362247342566E-2</v>
      </c>
      <c r="AH949" s="20"/>
      <c r="AI949" s="20"/>
    </row>
    <row r="950" spans="2:35">
      <c r="B950" s="15">
        <v>947</v>
      </c>
      <c r="C950" s="8">
        <v>34.6</v>
      </c>
      <c r="D950" s="9">
        <v>-7.0000000000000007E-2</v>
      </c>
      <c r="E950">
        <v>1500</v>
      </c>
      <c r="F950">
        <v>80</v>
      </c>
      <c r="G950">
        <f t="shared" si="98"/>
        <v>1580</v>
      </c>
      <c r="H950">
        <v>9.81</v>
      </c>
      <c r="I950" s="10">
        <v>0</v>
      </c>
      <c r="J950" s="10">
        <v>0</v>
      </c>
      <c r="K950">
        <f t="shared" si="99"/>
        <v>-110.60000000000001</v>
      </c>
      <c r="L950">
        <v>1.4999999999999999E-2</v>
      </c>
      <c r="M950">
        <f t="shared" si="100"/>
        <v>365.20543359083308</v>
      </c>
      <c r="N950">
        <v>1.204</v>
      </c>
      <c r="O950">
        <v>1.52</v>
      </c>
      <c r="P950">
        <v>2.52</v>
      </c>
      <c r="Q950">
        <f t="shared" si="101"/>
        <v>9.6111111111111125</v>
      </c>
      <c r="R950">
        <f t="shared" si="102"/>
        <v>213.00402791111117</v>
      </c>
      <c r="S950">
        <f t="shared" si="103"/>
        <v>467.60946150194422</v>
      </c>
      <c r="T950" s="11">
        <f t="shared" si="104"/>
        <v>4.4942464911020199</v>
      </c>
      <c r="U950">
        <v>0.26834999999999998</v>
      </c>
      <c r="V950">
        <f>Table5[[#This Row],[Total force ]]*Table5[[#This Row],[Tyre radius]]</f>
        <v>125.48299899404672</v>
      </c>
      <c r="W950">
        <v>8</v>
      </c>
      <c r="X950">
        <v>0.92</v>
      </c>
      <c r="Y950">
        <f>Table5[[#This Row],[Wheel torque]]/Table5[[#This Row],[Final drive ratio ]]/Table5[[#This Row],[Overall efficiency of enery conversion ]]</f>
        <v>17.049320515495477</v>
      </c>
      <c r="Z950">
        <f>(Table5[[#This Row],[Vehicle speed in m/s]]*60)/(2*3.14*Table5[[#This Row],[Tyre radius]])</f>
        <v>342.18707782916522</v>
      </c>
      <c r="AA950">
        <f>Table5[[#This Row],[Wheel speed]]*Table5[[#This Row],[Final drive ratio ]]</f>
        <v>2737.4966226333217</v>
      </c>
      <c r="AB950" s="11">
        <f>(2*3.14*Table5[[#This Row],[Motor speed]]*Table5[[#This Row],[Motor torque]])/(60*1000)/Table5[[#This Row],[Overall efficiency of enery conversion ]]</f>
        <v>5.3098375367462429</v>
      </c>
      <c r="AC950">
        <v>430</v>
      </c>
      <c r="AD950" s="20">
        <f>Table5[[#This Row],[Total elapsed time]]-B949</f>
        <v>1</v>
      </c>
      <c r="AE950" s="20">
        <f>(Table5[[#This Row],[Motor power]]*1000)*Table5[[#This Row],[Acceleration delT 1 second ]]</f>
        <v>5309.8375367462431</v>
      </c>
      <c r="AF950" s="20">
        <f>Table5[[#This Row],[Etotal]]/3600</f>
        <v>1.4749548713184009</v>
      </c>
      <c r="AG950" s="21">
        <f>Table5[[#This Row],[Average energy consumption]]/96</f>
        <v>1.536411324290001E-2</v>
      </c>
      <c r="AH950" s="20"/>
      <c r="AI950" s="20"/>
    </row>
    <row r="951" spans="2:35">
      <c r="B951" s="15">
        <v>948</v>
      </c>
      <c r="C951" s="8">
        <v>34.4</v>
      </c>
      <c r="D951" s="9">
        <v>-0.06</v>
      </c>
      <c r="E951">
        <v>1500</v>
      </c>
      <c r="F951">
        <v>80</v>
      </c>
      <c r="G951">
        <f t="shared" si="98"/>
        <v>1580</v>
      </c>
      <c r="H951">
        <v>9.81</v>
      </c>
      <c r="I951" s="10">
        <v>0</v>
      </c>
      <c r="J951" s="10">
        <v>0</v>
      </c>
      <c r="K951">
        <f t="shared" si="99"/>
        <v>-94.8</v>
      </c>
      <c r="L951">
        <v>1.4999999999999999E-2</v>
      </c>
      <c r="M951">
        <f t="shared" si="100"/>
        <v>365.20543359083308</v>
      </c>
      <c r="N951">
        <v>1.204</v>
      </c>
      <c r="O951">
        <v>1.52</v>
      </c>
      <c r="P951">
        <v>2.52</v>
      </c>
      <c r="Q951">
        <f t="shared" si="101"/>
        <v>9.5555555555555554</v>
      </c>
      <c r="R951">
        <f t="shared" si="102"/>
        <v>210.54867057777776</v>
      </c>
      <c r="S951">
        <f t="shared" si="103"/>
        <v>480.95410416861085</v>
      </c>
      <c r="T951" s="11">
        <f t="shared" si="104"/>
        <v>4.5957836620556147</v>
      </c>
      <c r="U951">
        <v>0.26834999999999998</v>
      </c>
      <c r="V951">
        <f>Table5[[#This Row],[Total force ]]*Table5[[#This Row],[Tyre radius]]</f>
        <v>129.06403385364672</v>
      </c>
      <c r="W951">
        <v>8</v>
      </c>
      <c r="X951">
        <v>0.92</v>
      </c>
      <c r="Y951">
        <f>Table5[[#This Row],[Wheel torque]]/Table5[[#This Row],[Final drive ratio ]]/Table5[[#This Row],[Overall efficiency of enery conversion ]]</f>
        <v>17.535874164897653</v>
      </c>
      <c r="Z951">
        <f>(Table5[[#This Row],[Vehicle speed in m/s]]*60)/(2*3.14*Table5[[#This Row],[Tyre radius]])</f>
        <v>340.20911784171335</v>
      </c>
      <c r="AA951">
        <f>Table5[[#This Row],[Wheel speed]]*Table5[[#This Row],[Final drive ratio ]]</f>
        <v>2721.6729427337068</v>
      </c>
      <c r="AB951" s="11">
        <f>(2*3.14*Table5[[#This Row],[Motor speed]]*Table5[[#This Row],[Motor torque]])/(60*1000)/Table5[[#This Row],[Overall efficiency of enery conversion ]]</f>
        <v>5.4298011130146682</v>
      </c>
      <c r="AC951">
        <v>430</v>
      </c>
      <c r="AD951" s="20">
        <f>Table5[[#This Row],[Total elapsed time]]-B950</f>
        <v>1</v>
      </c>
      <c r="AE951" s="20">
        <f>(Table5[[#This Row],[Motor power]]*1000)*Table5[[#This Row],[Acceleration delT 1 second ]]</f>
        <v>5429.8011130146679</v>
      </c>
      <c r="AF951" s="20">
        <f>Table5[[#This Row],[Etotal]]/3600</f>
        <v>1.5082780869485188</v>
      </c>
      <c r="AG951" s="21">
        <f>Table5[[#This Row],[Average energy consumption]]/96</f>
        <v>1.5711230072380403E-2</v>
      </c>
      <c r="AH951" s="20"/>
      <c r="AI951" s="20"/>
    </row>
    <row r="952" spans="2:35">
      <c r="B952" s="15">
        <v>949</v>
      </c>
      <c r="C952" s="8">
        <v>34.200000000000003</v>
      </c>
      <c r="D952" s="9">
        <v>-7.0000000000000007E-2</v>
      </c>
      <c r="E952">
        <v>1500</v>
      </c>
      <c r="F952">
        <v>80</v>
      </c>
      <c r="G952">
        <f t="shared" si="98"/>
        <v>1580</v>
      </c>
      <c r="H952">
        <v>9.81</v>
      </c>
      <c r="I952" s="10">
        <v>0</v>
      </c>
      <c r="J952" s="10">
        <v>0</v>
      </c>
      <c r="K952">
        <f t="shared" si="99"/>
        <v>-110.60000000000001</v>
      </c>
      <c r="L952">
        <v>1.4999999999999999E-2</v>
      </c>
      <c r="M952">
        <f t="shared" si="100"/>
        <v>365.20543359083308</v>
      </c>
      <c r="N952">
        <v>1.204</v>
      </c>
      <c r="O952">
        <v>1.52</v>
      </c>
      <c r="P952">
        <v>2.52</v>
      </c>
      <c r="Q952">
        <f t="shared" si="101"/>
        <v>9.5000000000000018</v>
      </c>
      <c r="R952">
        <f t="shared" si="102"/>
        <v>208.10754720000008</v>
      </c>
      <c r="S952">
        <f t="shared" si="103"/>
        <v>462.71298079083317</v>
      </c>
      <c r="T952" s="11">
        <f t="shared" si="104"/>
        <v>4.3957733175129157</v>
      </c>
      <c r="U952">
        <v>0.26834999999999998</v>
      </c>
      <c r="V952">
        <f>Table5[[#This Row],[Total force ]]*Table5[[#This Row],[Tyre radius]]</f>
        <v>124.16902839522007</v>
      </c>
      <c r="W952">
        <v>8</v>
      </c>
      <c r="X952">
        <v>0.92</v>
      </c>
      <c r="Y952">
        <f>Table5[[#This Row],[Wheel torque]]/Table5[[#This Row],[Final drive ratio ]]/Table5[[#This Row],[Overall efficiency of enery conversion ]]</f>
        <v>16.870791901524466</v>
      </c>
      <c r="Z952">
        <f>(Table5[[#This Row],[Vehicle speed in m/s]]*60)/(2*3.14*Table5[[#This Row],[Tyre radius]])</f>
        <v>338.2311578542616</v>
      </c>
      <c r="AA952">
        <f>Table5[[#This Row],[Wheel speed]]*Table5[[#This Row],[Final drive ratio ]]</f>
        <v>2705.8492628340928</v>
      </c>
      <c r="AB952" s="11">
        <f>(2*3.14*Table5[[#This Row],[Motor speed]]*Table5[[#This Row],[Motor torque]])/(60*1000)/Table5[[#This Row],[Overall efficiency of enery conversion ]]</f>
        <v>5.1934939951712149</v>
      </c>
      <c r="AC952">
        <v>430</v>
      </c>
      <c r="AD952" s="20">
        <f>Table5[[#This Row],[Total elapsed time]]-B951</f>
        <v>1</v>
      </c>
      <c r="AE952" s="20">
        <f>(Table5[[#This Row],[Motor power]]*1000)*Table5[[#This Row],[Acceleration delT 1 second ]]</f>
        <v>5193.4939951712149</v>
      </c>
      <c r="AF952" s="20">
        <f>Table5[[#This Row],[Etotal]]/3600</f>
        <v>1.4426372208808931</v>
      </c>
      <c r="AG952" s="21">
        <f>Table5[[#This Row],[Average energy consumption]]/96</f>
        <v>1.5027471050842636E-2</v>
      </c>
      <c r="AH952" s="20"/>
      <c r="AI952" s="20"/>
    </row>
    <row r="953" spans="2:35">
      <c r="B953" s="15">
        <v>950</v>
      </c>
      <c r="C953" s="8">
        <v>33.9</v>
      </c>
      <c r="D953" s="9">
        <v>-0.08</v>
      </c>
      <c r="E953">
        <v>1500</v>
      </c>
      <c r="F953">
        <v>80</v>
      </c>
      <c r="G953">
        <f t="shared" si="98"/>
        <v>1580</v>
      </c>
      <c r="H953">
        <v>9.81</v>
      </c>
      <c r="I953" s="10">
        <v>0</v>
      </c>
      <c r="J953" s="10">
        <v>0</v>
      </c>
      <c r="K953">
        <f t="shared" si="99"/>
        <v>-126.4</v>
      </c>
      <c r="L953">
        <v>1.4999999999999999E-2</v>
      </c>
      <c r="M953">
        <f t="shared" si="100"/>
        <v>365.20543359083308</v>
      </c>
      <c r="N953">
        <v>1.204</v>
      </c>
      <c r="O953">
        <v>1.52</v>
      </c>
      <c r="P953">
        <v>2.52</v>
      </c>
      <c r="Q953">
        <f t="shared" si="101"/>
        <v>9.4166666666666661</v>
      </c>
      <c r="R953">
        <f t="shared" si="102"/>
        <v>204.47255079999999</v>
      </c>
      <c r="S953">
        <f t="shared" si="103"/>
        <v>443.27798439083313</v>
      </c>
      <c r="T953" s="11">
        <f t="shared" si="104"/>
        <v>4.1742010196803445</v>
      </c>
      <c r="U953">
        <v>0.26834999999999998</v>
      </c>
      <c r="V953">
        <f>Table5[[#This Row],[Total force ]]*Table5[[#This Row],[Tyre radius]]</f>
        <v>118.95364711128006</v>
      </c>
      <c r="W953">
        <v>8</v>
      </c>
      <c r="X953">
        <v>0.92</v>
      </c>
      <c r="Y953">
        <f>Table5[[#This Row],[Wheel torque]]/Table5[[#This Row],[Final drive ratio ]]/Table5[[#This Row],[Overall efficiency of enery conversion ]]</f>
        <v>16.162180314032618</v>
      </c>
      <c r="Z953">
        <f>(Table5[[#This Row],[Vehicle speed in m/s]]*60)/(2*3.14*Table5[[#This Row],[Tyre radius]])</f>
        <v>335.26421787308379</v>
      </c>
      <c r="AA953">
        <f>Table5[[#This Row],[Wheel speed]]*Table5[[#This Row],[Final drive ratio ]]</f>
        <v>2682.1137429846704</v>
      </c>
      <c r="AB953" s="11">
        <f>(2*3.14*Table5[[#This Row],[Motor speed]]*Table5[[#This Row],[Motor torque]])/(60*1000)/Table5[[#This Row],[Overall efficiency of enery conversion ]]</f>
        <v>4.9317119797735653</v>
      </c>
      <c r="AC953">
        <v>430</v>
      </c>
      <c r="AD953" s="20">
        <f>Table5[[#This Row],[Total elapsed time]]-B952</f>
        <v>1</v>
      </c>
      <c r="AE953" s="20">
        <f>(Table5[[#This Row],[Motor power]]*1000)*Table5[[#This Row],[Acceleration delT 1 second ]]</f>
        <v>4931.711979773565</v>
      </c>
      <c r="AF953" s="20">
        <f>Table5[[#This Row],[Etotal]]/3600</f>
        <v>1.3699199943815459</v>
      </c>
      <c r="AG953" s="21">
        <f>Table5[[#This Row],[Average energy consumption]]/96</f>
        <v>1.4269999941474437E-2</v>
      </c>
      <c r="AH953" s="20"/>
      <c r="AI953" s="20"/>
    </row>
    <row r="954" spans="2:35">
      <c r="B954" s="15">
        <v>951</v>
      </c>
      <c r="C954" s="8">
        <v>33.6</v>
      </c>
      <c r="D954" s="9">
        <v>-0.08</v>
      </c>
      <c r="E954">
        <v>1500</v>
      </c>
      <c r="F954">
        <v>80</v>
      </c>
      <c r="G954">
        <f t="shared" si="98"/>
        <v>1580</v>
      </c>
      <c r="H954">
        <v>9.81</v>
      </c>
      <c r="I954" s="10">
        <v>0</v>
      </c>
      <c r="J954" s="10">
        <v>0</v>
      </c>
      <c r="K954">
        <f t="shared" si="99"/>
        <v>-126.4</v>
      </c>
      <c r="L954">
        <v>1.4999999999999999E-2</v>
      </c>
      <c r="M954">
        <f t="shared" si="100"/>
        <v>365.20543359083308</v>
      </c>
      <c r="N954">
        <v>1.204</v>
      </c>
      <c r="O954">
        <v>1.52</v>
      </c>
      <c r="P954">
        <v>2.52</v>
      </c>
      <c r="Q954">
        <f t="shared" si="101"/>
        <v>9.3333333333333339</v>
      </c>
      <c r="R954">
        <f t="shared" si="102"/>
        <v>200.86958080000005</v>
      </c>
      <c r="S954">
        <f t="shared" si="103"/>
        <v>439.6750143908331</v>
      </c>
      <c r="T954" s="11">
        <f t="shared" si="104"/>
        <v>4.103633467647775</v>
      </c>
      <c r="U954">
        <v>0.26834999999999998</v>
      </c>
      <c r="V954">
        <f>Table5[[#This Row],[Total force ]]*Table5[[#This Row],[Tyre radius]]</f>
        <v>117.98679011178005</v>
      </c>
      <c r="W954">
        <v>8</v>
      </c>
      <c r="X954">
        <v>0.92</v>
      </c>
      <c r="Y954">
        <f>Table5[[#This Row],[Wheel torque]]/Table5[[#This Row],[Final drive ratio ]]/Table5[[#This Row],[Overall efficiency of enery conversion ]]</f>
        <v>16.030813873883158</v>
      </c>
      <c r="Z954">
        <f>(Table5[[#This Row],[Vehicle speed in m/s]]*60)/(2*3.14*Table5[[#This Row],[Tyre radius]])</f>
        <v>332.29727789190605</v>
      </c>
      <c r="AA954">
        <f>Table5[[#This Row],[Wheel speed]]*Table5[[#This Row],[Final drive ratio ]]</f>
        <v>2658.3782231352484</v>
      </c>
      <c r="AB954" s="11">
        <f>(2*3.14*Table5[[#This Row],[Motor speed]]*Table5[[#This Row],[Motor torque]])/(60*1000)/Table5[[#This Row],[Overall efficiency of enery conversion ]]</f>
        <v>4.8483382179203387</v>
      </c>
      <c r="AC954">
        <v>430</v>
      </c>
      <c r="AD954" s="20">
        <f>Table5[[#This Row],[Total elapsed time]]-B953</f>
        <v>1</v>
      </c>
      <c r="AE954" s="20">
        <f>(Table5[[#This Row],[Motor power]]*1000)*Table5[[#This Row],[Acceleration delT 1 second ]]</f>
        <v>4848.338217920339</v>
      </c>
      <c r="AF954" s="20">
        <f>Table5[[#This Row],[Etotal]]/3600</f>
        <v>1.3467606160889831</v>
      </c>
      <c r="AG954" s="21">
        <f>Table5[[#This Row],[Average energy consumption]]/96</f>
        <v>1.4028756417593574E-2</v>
      </c>
      <c r="AH954" s="20"/>
      <c r="AI954" s="20"/>
    </row>
    <row r="955" spans="2:35">
      <c r="B955" s="15">
        <v>952</v>
      </c>
      <c r="C955" s="8">
        <v>33.299999999999997</v>
      </c>
      <c r="D955" s="9">
        <v>-0.08</v>
      </c>
      <c r="E955">
        <v>1500</v>
      </c>
      <c r="F955">
        <v>80</v>
      </c>
      <c r="G955">
        <f t="shared" si="98"/>
        <v>1580</v>
      </c>
      <c r="H955">
        <v>9.81</v>
      </c>
      <c r="I955" s="10">
        <v>0</v>
      </c>
      <c r="J955" s="10">
        <v>0</v>
      </c>
      <c r="K955">
        <f t="shared" si="99"/>
        <v>-126.4</v>
      </c>
      <c r="L955">
        <v>1.4999999999999999E-2</v>
      </c>
      <c r="M955">
        <f t="shared" si="100"/>
        <v>365.20543359083308</v>
      </c>
      <c r="N955">
        <v>1.204</v>
      </c>
      <c r="O955">
        <v>1.52</v>
      </c>
      <c r="P955">
        <v>2.52</v>
      </c>
      <c r="Q955">
        <f t="shared" si="101"/>
        <v>9.25</v>
      </c>
      <c r="R955">
        <f t="shared" si="102"/>
        <v>197.29863719999997</v>
      </c>
      <c r="S955">
        <f t="shared" si="103"/>
        <v>436.10407079083313</v>
      </c>
      <c r="T955" s="11">
        <f t="shared" si="104"/>
        <v>4.0339626548152063</v>
      </c>
      <c r="U955">
        <v>0.26834999999999998</v>
      </c>
      <c r="V955">
        <f>Table5[[#This Row],[Total force ]]*Table5[[#This Row],[Tyre radius]]</f>
        <v>117.02852739672007</v>
      </c>
      <c r="W955">
        <v>8</v>
      </c>
      <c r="X955">
        <v>0.92</v>
      </c>
      <c r="Y955">
        <f>Table5[[#This Row],[Wheel torque]]/Table5[[#This Row],[Final drive ratio ]]/Table5[[#This Row],[Overall efficiency of enery conversion ]]</f>
        <v>15.900615135423921</v>
      </c>
      <c r="Z955">
        <f>(Table5[[#This Row],[Vehicle speed in m/s]]*60)/(2*3.14*Table5[[#This Row],[Tyre radius]])</f>
        <v>329.33033791072836</v>
      </c>
      <c r="AA955">
        <f>Table5[[#This Row],[Wheel speed]]*Table5[[#This Row],[Final drive ratio ]]</f>
        <v>2634.6427032858269</v>
      </c>
      <c r="AB955" s="11">
        <f>(2*3.14*Table5[[#This Row],[Motor speed]]*Table5[[#This Row],[Motor torque]])/(60*1000)/Table5[[#This Row],[Overall efficiency of enery conversion ]]</f>
        <v>4.7660239305472674</v>
      </c>
      <c r="AC955">
        <v>430</v>
      </c>
      <c r="AD955" s="20">
        <f>Table5[[#This Row],[Total elapsed time]]-B954</f>
        <v>1</v>
      </c>
      <c r="AE955" s="20">
        <f>(Table5[[#This Row],[Motor power]]*1000)*Table5[[#This Row],[Acceleration delT 1 second ]]</f>
        <v>4766.0239305472678</v>
      </c>
      <c r="AF955" s="20">
        <f>Table5[[#This Row],[Etotal]]/3600</f>
        <v>1.3238955362631299</v>
      </c>
      <c r="AG955" s="21">
        <f>Table5[[#This Row],[Average energy consumption]]/96</f>
        <v>1.3790578502740937E-2</v>
      </c>
      <c r="AH955" s="20"/>
      <c r="AI955" s="20"/>
    </row>
    <row r="956" spans="2:35">
      <c r="B956" s="15">
        <v>953</v>
      </c>
      <c r="C956" s="8">
        <v>33</v>
      </c>
      <c r="D956" s="9">
        <v>-7.0000000000000007E-2</v>
      </c>
      <c r="E956">
        <v>1500</v>
      </c>
      <c r="F956">
        <v>80</v>
      </c>
      <c r="G956">
        <f t="shared" si="98"/>
        <v>1580</v>
      </c>
      <c r="H956">
        <v>9.81</v>
      </c>
      <c r="I956" s="10">
        <v>0</v>
      </c>
      <c r="J956" s="10">
        <v>0</v>
      </c>
      <c r="K956">
        <f t="shared" si="99"/>
        <v>-110.60000000000001</v>
      </c>
      <c r="L956">
        <v>1.4999999999999999E-2</v>
      </c>
      <c r="M956">
        <f t="shared" si="100"/>
        <v>365.20543359083308</v>
      </c>
      <c r="N956">
        <v>1.204</v>
      </c>
      <c r="O956">
        <v>1.52</v>
      </c>
      <c r="P956">
        <v>2.52</v>
      </c>
      <c r="Q956">
        <f t="shared" si="101"/>
        <v>9.1666666666666679</v>
      </c>
      <c r="R956">
        <f t="shared" si="102"/>
        <v>193.75972000000002</v>
      </c>
      <c r="S956">
        <f t="shared" si="103"/>
        <v>448.36515359083307</v>
      </c>
      <c r="T956" s="11">
        <f t="shared" si="104"/>
        <v>4.1100139079159712</v>
      </c>
      <c r="U956">
        <v>0.26834999999999998</v>
      </c>
      <c r="V956">
        <f>Table5[[#This Row],[Total force ]]*Table5[[#This Row],[Tyre radius]]</f>
        <v>120.31878896610004</v>
      </c>
      <c r="W956">
        <v>8</v>
      </c>
      <c r="X956">
        <v>0.92</v>
      </c>
      <c r="Y956">
        <f>Table5[[#This Row],[Wheel torque]]/Table5[[#This Row],[Final drive ratio ]]/Table5[[#This Row],[Overall efficiency of enery conversion ]]</f>
        <v>16.347661544307069</v>
      </c>
      <c r="Z956">
        <f>(Table5[[#This Row],[Vehicle speed in m/s]]*60)/(2*3.14*Table5[[#This Row],[Tyre radius]])</f>
        <v>326.36339792955067</v>
      </c>
      <c r="AA956">
        <f>Table5[[#This Row],[Wheel speed]]*Table5[[#This Row],[Final drive ratio ]]</f>
        <v>2610.9071834364054</v>
      </c>
      <c r="AB956" s="11">
        <f>(2*3.14*Table5[[#This Row],[Motor speed]]*Table5[[#This Row],[Motor torque]])/(60*1000)/Table5[[#This Row],[Overall efficiency of enery conversion ]]</f>
        <v>4.8558765452693402</v>
      </c>
      <c r="AC956">
        <v>430</v>
      </c>
      <c r="AD956" s="20">
        <f>Table5[[#This Row],[Total elapsed time]]-B955</f>
        <v>1</v>
      </c>
      <c r="AE956" s="20">
        <f>(Table5[[#This Row],[Motor power]]*1000)*Table5[[#This Row],[Acceleration delT 1 second ]]</f>
        <v>4855.8765452693406</v>
      </c>
      <c r="AF956" s="20">
        <f>Table5[[#This Row],[Etotal]]/3600</f>
        <v>1.3488545959081502</v>
      </c>
      <c r="AG956" s="21">
        <f>Table5[[#This Row],[Average energy consumption]]/96</f>
        <v>1.4050568707376565E-2</v>
      </c>
      <c r="AH956" s="20"/>
      <c r="AI956" s="20"/>
    </row>
    <row r="957" spans="2:35">
      <c r="B957" s="15">
        <v>954</v>
      </c>
      <c r="C957" s="8">
        <v>32.799999999999997</v>
      </c>
      <c r="D957" s="9">
        <v>-0.08</v>
      </c>
      <c r="E957">
        <v>1500</v>
      </c>
      <c r="F957">
        <v>80</v>
      </c>
      <c r="G957">
        <f t="shared" si="98"/>
        <v>1580</v>
      </c>
      <c r="H957">
        <v>9.81</v>
      </c>
      <c r="I957" s="10">
        <v>0</v>
      </c>
      <c r="J957" s="10">
        <v>0</v>
      </c>
      <c r="K957">
        <f t="shared" si="99"/>
        <v>-126.4</v>
      </c>
      <c r="L957">
        <v>1.4999999999999999E-2</v>
      </c>
      <c r="M957">
        <f t="shared" si="100"/>
        <v>365.20543359083308</v>
      </c>
      <c r="N957">
        <v>1.204</v>
      </c>
      <c r="O957">
        <v>1.52</v>
      </c>
      <c r="P957">
        <v>2.52</v>
      </c>
      <c r="Q957">
        <f t="shared" si="101"/>
        <v>9.1111111111111107</v>
      </c>
      <c r="R957">
        <f t="shared" si="102"/>
        <v>191.41823431111109</v>
      </c>
      <c r="S957">
        <f t="shared" si="103"/>
        <v>430.22366790194417</v>
      </c>
      <c r="T957" s="11">
        <f t="shared" si="104"/>
        <v>3.9198156408843801</v>
      </c>
      <c r="U957">
        <v>0.26834999999999998</v>
      </c>
      <c r="V957">
        <f>Table5[[#This Row],[Total force ]]*Table5[[#This Row],[Tyre radius]]</f>
        <v>115.4505212814867</v>
      </c>
      <c r="W957">
        <v>8</v>
      </c>
      <c r="X957">
        <v>0.92</v>
      </c>
      <c r="Y957">
        <f>Table5[[#This Row],[Wheel torque]]/Table5[[#This Row],[Final drive ratio ]]/Table5[[#This Row],[Overall efficiency of enery conversion ]]</f>
        <v>15.686212130636779</v>
      </c>
      <c r="Z957">
        <f>(Table5[[#This Row],[Vehicle speed in m/s]]*60)/(2*3.14*Table5[[#This Row],[Tyre radius]])</f>
        <v>324.38543794209875</v>
      </c>
      <c r="AA957">
        <f>Table5[[#This Row],[Wheel speed]]*Table5[[#This Row],[Final drive ratio ]]</f>
        <v>2595.08350353679</v>
      </c>
      <c r="AB957" s="11">
        <f>(2*3.14*Table5[[#This Row],[Motor speed]]*Table5[[#This Row],[Motor torque]])/(60*1000)/Table5[[#This Row],[Overall efficiency of enery conversion ]]</f>
        <v>4.6311621466025272</v>
      </c>
      <c r="AC957">
        <v>430</v>
      </c>
      <c r="AD957" s="20">
        <f>Table5[[#This Row],[Total elapsed time]]-B956</f>
        <v>1</v>
      </c>
      <c r="AE957" s="20">
        <f>(Table5[[#This Row],[Motor power]]*1000)*Table5[[#This Row],[Acceleration delT 1 second ]]</f>
        <v>4631.1621466025272</v>
      </c>
      <c r="AF957" s="20">
        <f>Table5[[#This Row],[Etotal]]/3600</f>
        <v>1.286433929611813</v>
      </c>
      <c r="AG957" s="21">
        <f>Table5[[#This Row],[Average energy consumption]]/96</f>
        <v>1.3400353433456386E-2</v>
      </c>
      <c r="AH957" s="20"/>
      <c r="AI957" s="20"/>
    </row>
    <row r="958" spans="2:35">
      <c r="B958" s="15">
        <v>955</v>
      </c>
      <c r="C958" s="8">
        <v>32.4</v>
      </c>
      <c r="D958" s="9">
        <v>-0.12</v>
      </c>
      <c r="E958">
        <v>1500</v>
      </c>
      <c r="F958">
        <v>80</v>
      </c>
      <c r="G958">
        <f t="shared" si="98"/>
        <v>1580</v>
      </c>
      <c r="H958">
        <v>9.81</v>
      </c>
      <c r="I958" s="10">
        <v>0</v>
      </c>
      <c r="J958" s="10">
        <v>0</v>
      </c>
      <c r="K958">
        <f t="shared" si="99"/>
        <v>-189.6</v>
      </c>
      <c r="L958">
        <v>1.4999999999999999E-2</v>
      </c>
      <c r="M958">
        <f t="shared" si="100"/>
        <v>365.20543359083308</v>
      </c>
      <c r="N958">
        <v>1.204</v>
      </c>
      <c r="O958">
        <v>1.52</v>
      </c>
      <c r="P958">
        <v>2.52</v>
      </c>
      <c r="Q958">
        <f t="shared" si="101"/>
        <v>9</v>
      </c>
      <c r="R958">
        <f t="shared" si="102"/>
        <v>186.77796479999998</v>
      </c>
      <c r="S958">
        <f t="shared" si="103"/>
        <v>362.38339839083301</v>
      </c>
      <c r="T958" s="11">
        <f t="shared" si="104"/>
        <v>3.2614505855174971</v>
      </c>
      <c r="U958">
        <v>0.26834999999999998</v>
      </c>
      <c r="V958">
        <f>Table5[[#This Row],[Total force ]]*Table5[[#This Row],[Tyre radius]]</f>
        <v>97.245584958180032</v>
      </c>
      <c r="W958">
        <v>8</v>
      </c>
      <c r="X958">
        <v>0.92</v>
      </c>
      <c r="Y958">
        <f>Table5[[#This Row],[Wheel torque]]/Table5[[#This Row],[Final drive ratio ]]/Table5[[#This Row],[Overall efficiency of enery conversion ]]</f>
        <v>13.212715347578808</v>
      </c>
      <c r="Z958">
        <f>(Table5[[#This Row],[Vehicle speed in m/s]]*60)/(2*3.14*Table5[[#This Row],[Tyre radius]])</f>
        <v>320.42951796719512</v>
      </c>
      <c r="AA958">
        <f>Table5[[#This Row],[Wheel speed]]*Table5[[#This Row],[Final drive ratio ]]</f>
        <v>2563.436143737561</v>
      </c>
      <c r="AB958" s="11">
        <f>(2*3.14*Table5[[#This Row],[Motor speed]]*Table5[[#This Row],[Motor torque]])/(60*1000)/Table5[[#This Row],[Overall efficiency of enery conversion ]]</f>
        <v>3.8533206350632048</v>
      </c>
      <c r="AC958">
        <v>430</v>
      </c>
      <c r="AD958" s="20">
        <f>Table5[[#This Row],[Total elapsed time]]-B957</f>
        <v>1</v>
      </c>
      <c r="AE958" s="20">
        <f>(Table5[[#This Row],[Motor power]]*1000)*Table5[[#This Row],[Acceleration delT 1 second ]]</f>
        <v>3853.3206350632049</v>
      </c>
      <c r="AF958" s="20">
        <f>Table5[[#This Row],[Etotal]]/3600</f>
        <v>1.0703668430731126</v>
      </c>
      <c r="AG958" s="21">
        <f>Table5[[#This Row],[Average energy consumption]]/96</f>
        <v>1.1149654615344923E-2</v>
      </c>
      <c r="AH958" s="20"/>
      <c r="AI958" s="20"/>
    </row>
    <row r="959" spans="2:35">
      <c r="B959" s="15">
        <v>956</v>
      </c>
      <c r="C959" s="8">
        <v>31.9</v>
      </c>
      <c r="D959" s="9">
        <v>-0.14000000000000001</v>
      </c>
      <c r="E959">
        <v>1500</v>
      </c>
      <c r="F959">
        <v>80</v>
      </c>
      <c r="G959">
        <f t="shared" si="98"/>
        <v>1580</v>
      </c>
      <c r="H959">
        <v>9.81</v>
      </c>
      <c r="I959" s="10">
        <v>0</v>
      </c>
      <c r="J959" s="10">
        <v>0</v>
      </c>
      <c r="K959">
        <f t="shared" si="99"/>
        <v>-221.20000000000002</v>
      </c>
      <c r="L959">
        <v>1.4999999999999999E-2</v>
      </c>
      <c r="M959">
        <f t="shared" si="100"/>
        <v>365.20543359083308</v>
      </c>
      <c r="N959">
        <v>1.204</v>
      </c>
      <c r="O959">
        <v>1.52</v>
      </c>
      <c r="P959">
        <v>2.52</v>
      </c>
      <c r="Q959">
        <f t="shared" si="101"/>
        <v>8.8611111111111107</v>
      </c>
      <c r="R959">
        <f t="shared" si="102"/>
        <v>181.0576939111111</v>
      </c>
      <c r="S959">
        <f t="shared" si="103"/>
        <v>325.06312750194411</v>
      </c>
      <c r="T959" s="11">
        <f t="shared" si="104"/>
        <v>2.8804204909200046</v>
      </c>
      <c r="U959">
        <v>0.26834999999999998</v>
      </c>
      <c r="V959">
        <f>Table5[[#This Row],[Total force ]]*Table5[[#This Row],[Tyre radius]]</f>
        <v>87.230690265146691</v>
      </c>
      <c r="W959">
        <v>8</v>
      </c>
      <c r="X959">
        <v>0.92</v>
      </c>
      <c r="Y959">
        <f>Table5[[#This Row],[Wheel torque]]/Table5[[#This Row],[Final drive ratio ]]/Table5[[#This Row],[Overall efficiency of enery conversion ]]</f>
        <v>11.851995959938408</v>
      </c>
      <c r="Z959">
        <f>(Table5[[#This Row],[Vehicle speed in m/s]]*60)/(2*3.14*Table5[[#This Row],[Tyre radius]])</f>
        <v>315.48461799856557</v>
      </c>
      <c r="AA959">
        <f>Table5[[#This Row],[Wheel speed]]*Table5[[#This Row],[Final drive ratio ]]</f>
        <v>2523.8769439885245</v>
      </c>
      <c r="AB959" s="11">
        <f>(2*3.14*Table5[[#This Row],[Motor speed]]*Table5[[#This Row],[Motor torque]])/(60*1000)/Table5[[#This Row],[Overall efficiency of enery conversion ]]</f>
        <v>3.4031433021266593</v>
      </c>
      <c r="AC959">
        <v>430</v>
      </c>
      <c r="AD959" s="20">
        <f>Table5[[#This Row],[Total elapsed time]]-B958</f>
        <v>1</v>
      </c>
      <c r="AE959" s="20">
        <f>(Table5[[#This Row],[Motor power]]*1000)*Table5[[#This Row],[Acceleration delT 1 second ]]</f>
        <v>3403.1433021266594</v>
      </c>
      <c r="AF959" s="20">
        <f>Table5[[#This Row],[Etotal]]/3600</f>
        <v>0.94531758392407206</v>
      </c>
      <c r="AG959" s="21">
        <f>Table5[[#This Row],[Average energy consumption]]/96</f>
        <v>9.8470581658757512E-3</v>
      </c>
      <c r="AH959" s="20"/>
      <c r="AI959" s="20"/>
    </row>
    <row r="960" spans="2:35">
      <c r="B960" s="15">
        <v>957</v>
      </c>
      <c r="C960" s="8">
        <v>31.4</v>
      </c>
      <c r="D960" s="9">
        <v>-0.12</v>
      </c>
      <c r="E960">
        <v>1500</v>
      </c>
      <c r="F960">
        <v>80</v>
      </c>
      <c r="G960">
        <f t="shared" si="98"/>
        <v>1580</v>
      </c>
      <c r="H960">
        <v>9.81</v>
      </c>
      <c r="I960" s="10">
        <v>0</v>
      </c>
      <c r="J960" s="10">
        <v>0</v>
      </c>
      <c r="K960">
        <f t="shared" si="99"/>
        <v>-189.6</v>
      </c>
      <c r="L960">
        <v>1.4999999999999999E-2</v>
      </c>
      <c r="M960">
        <f t="shared" si="100"/>
        <v>365.20543359083308</v>
      </c>
      <c r="N960">
        <v>1.204</v>
      </c>
      <c r="O960">
        <v>1.52</v>
      </c>
      <c r="P960">
        <v>2.52</v>
      </c>
      <c r="Q960">
        <f t="shared" si="101"/>
        <v>8.7222222222222214</v>
      </c>
      <c r="R960">
        <f t="shared" si="102"/>
        <v>175.42638524444442</v>
      </c>
      <c r="S960">
        <f t="shared" si="103"/>
        <v>351.03181883527748</v>
      </c>
      <c r="T960" s="11">
        <f t="shared" si="104"/>
        <v>3.061777530952142</v>
      </c>
      <c r="U960">
        <v>0.26834999999999998</v>
      </c>
      <c r="V960">
        <f>Table5[[#This Row],[Total force ]]*Table5[[#This Row],[Tyre radius]]</f>
        <v>94.199388584446709</v>
      </c>
      <c r="W960">
        <v>8</v>
      </c>
      <c r="X960">
        <v>0.92</v>
      </c>
      <c r="Y960">
        <f>Table5[[#This Row],[Wheel torque]]/Table5[[#This Row],[Final drive ratio ]]/Table5[[#This Row],[Overall efficiency of enery conversion ]]</f>
        <v>12.798829970712868</v>
      </c>
      <c r="Z960">
        <f>(Table5[[#This Row],[Vehicle speed in m/s]]*60)/(2*3.14*Table5[[#This Row],[Tyre radius]])</f>
        <v>310.53971802993595</v>
      </c>
      <c r="AA960">
        <f>Table5[[#This Row],[Wheel speed]]*Table5[[#This Row],[Final drive ratio ]]</f>
        <v>2484.3177442394876</v>
      </c>
      <c r="AB960" s="11">
        <f>(2*3.14*Table5[[#This Row],[Motor speed]]*Table5[[#This Row],[Motor torque]])/(60*1000)/Table5[[#This Row],[Overall efficiency of enery conversion ]]</f>
        <v>3.6174120167203943</v>
      </c>
      <c r="AC960">
        <v>430</v>
      </c>
      <c r="AD960" s="20">
        <f>Table5[[#This Row],[Total elapsed time]]-B959</f>
        <v>1</v>
      </c>
      <c r="AE960" s="20">
        <f>(Table5[[#This Row],[Motor power]]*1000)*Table5[[#This Row],[Acceleration delT 1 second ]]</f>
        <v>3617.4120167203941</v>
      </c>
      <c r="AF960" s="20">
        <f>Table5[[#This Row],[Etotal]]/3600</f>
        <v>1.0048366713112207</v>
      </c>
      <c r="AG960" s="21">
        <f>Table5[[#This Row],[Average energy consumption]]/96</f>
        <v>1.0467048659491883E-2</v>
      </c>
      <c r="AH960" s="20"/>
      <c r="AI960" s="20"/>
    </row>
    <row r="961" spans="2:35">
      <c r="B961" s="15">
        <v>958</v>
      </c>
      <c r="C961" s="8">
        <v>31</v>
      </c>
      <c r="D961" s="9">
        <v>-0.11</v>
      </c>
      <c r="E961">
        <v>1500</v>
      </c>
      <c r="F961">
        <v>80</v>
      </c>
      <c r="G961">
        <f t="shared" si="98"/>
        <v>1580</v>
      </c>
      <c r="H961">
        <v>9.81</v>
      </c>
      <c r="I961" s="10">
        <v>0</v>
      </c>
      <c r="J961" s="10">
        <v>0</v>
      </c>
      <c r="K961">
        <f t="shared" si="99"/>
        <v>-173.8</v>
      </c>
      <c r="L961">
        <v>1.4999999999999999E-2</v>
      </c>
      <c r="M961">
        <f t="shared" si="100"/>
        <v>365.20543359083308</v>
      </c>
      <c r="N961">
        <v>1.204</v>
      </c>
      <c r="O961">
        <v>1.52</v>
      </c>
      <c r="P961">
        <v>2.52</v>
      </c>
      <c r="Q961">
        <f t="shared" si="101"/>
        <v>8.6111111111111107</v>
      </c>
      <c r="R961">
        <f t="shared" si="102"/>
        <v>170.98539111111111</v>
      </c>
      <c r="S961">
        <f t="shared" si="103"/>
        <v>362.39082470194415</v>
      </c>
      <c r="T961" s="11">
        <f t="shared" si="104"/>
        <v>3.1205876571556299</v>
      </c>
      <c r="U961">
        <v>0.26834999999999998</v>
      </c>
      <c r="V961">
        <f>Table5[[#This Row],[Total force ]]*Table5[[#This Row],[Tyre radius]]</f>
        <v>97.247577808766707</v>
      </c>
      <c r="W961">
        <v>8</v>
      </c>
      <c r="X961">
        <v>0.92</v>
      </c>
      <c r="Y961">
        <f>Table5[[#This Row],[Wheel torque]]/Table5[[#This Row],[Final drive ratio ]]/Table5[[#This Row],[Overall efficiency of enery conversion ]]</f>
        <v>13.212986115321563</v>
      </c>
      <c r="Z961">
        <f>(Table5[[#This Row],[Vehicle speed in m/s]]*60)/(2*3.14*Table5[[#This Row],[Tyre radius]])</f>
        <v>306.58379805503233</v>
      </c>
      <c r="AA961">
        <f>Table5[[#This Row],[Wheel speed]]*Table5[[#This Row],[Final drive ratio ]]</f>
        <v>2452.6703844402587</v>
      </c>
      <c r="AB961" s="11">
        <f>(2*3.14*Table5[[#This Row],[Motor speed]]*Table5[[#This Row],[Motor torque]])/(60*1000)/Table5[[#This Row],[Overall efficiency of enery conversion ]]</f>
        <v>3.6868946800042881</v>
      </c>
      <c r="AC961">
        <v>430</v>
      </c>
      <c r="AD961" s="20">
        <f>Table5[[#This Row],[Total elapsed time]]-B960</f>
        <v>1</v>
      </c>
      <c r="AE961" s="20">
        <f>(Table5[[#This Row],[Motor power]]*1000)*Table5[[#This Row],[Acceleration delT 1 second ]]</f>
        <v>3686.8946800042881</v>
      </c>
      <c r="AF961" s="20">
        <f>Table5[[#This Row],[Etotal]]/3600</f>
        <v>1.0241374111123023</v>
      </c>
      <c r="AG961" s="21">
        <f>Table5[[#This Row],[Average energy consumption]]/96</f>
        <v>1.0668098032419816E-2</v>
      </c>
      <c r="AH961" s="20"/>
      <c r="AI961" s="20"/>
    </row>
    <row r="962" spans="2:35">
      <c r="B962" s="15">
        <v>959</v>
      </c>
      <c r="C962" s="8">
        <v>30.6</v>
      </c>
      <c r="D962" s="9">
        <v>-0.1</v>
      </c>
      <c r="E962">
        <v>1500</v>
      </c>
      <c r="F962">
        <v>80</v>
      </c>
      <c r="G962">
        <f t="shared" si="98"/>
        <v>1580</v>
      </c>
      <c r="H962">
        <v>9.81</v>
      </c>
      <c r="I962" s="10">
        <v>0</v>
      </c>
      <c r="J962" s="10">
        <v>0</v>
      </c>
      <c r="K962">
        <f t="shared" si="99"/>
        <v>-158</v>
      </c>
      <c r="L962">
        <v>1.4999999999999999E-2</v>
      </c>
      <c r="M962">
        <f t="shared" si="100"/>
        <v>365.20543359083308</v>
      </c>
      <c r="N962">
        <v>1.204</v>
      </c>
      <c r="O962">
        <v>1.52</v>
      </c>
      <c r="P962">
        <v>2.52</v>
      </c>
      <c r="Q962">
        <f t="shared" si="101"/>
        <v>8.5</v>
      </c>
      <c r="R962">
        <f t="shared" si="102"/>
        <v>166.60133280000002</v>
      </c>
      <c r="S962">
        <f t="shared" si="103"/>
        <v>373.8067663908331</v>
      </c>
      <c r="T962" s="11">
        <f t="shared" si="104"/>
        <v>3.1773575143220816</v>
      </c>
      <c r="U962">
        <v>0.26834999999999998</v>
      </c>
      <c r="V962">
        <f>Table5[[#This Row],[Total force ]]*Table5[[#This Row],[Tyre radius]]</f>
        <v>100.31104576098005</v>
      </c>
      <c r="W962">
        <v>8</v>
      </c>
      <c r="X962">
        <v>0.92</v>
      </c>
      <c r="Y962">
        <f>Table5[[#This Row],[Wheel torque]]/Table5[[#This Row],[Final drive ratio ]]/Table5[[#This Row],[Overall efficiency of enery conversion ]]</f>
        <v>13.629218174046201</v>
      </c>
      <c r="Z962">
        <f>(Table5[[#This Row],[Vehicle speed in m/s]]*60)/(2*3.14*Table5[[#This Row],[Tyre radius]])</f>
        <v>302.62787808012877</v>
      </c>
      <c r="AA962">
        <f>Table5[[#This Row],[Wheel speed]]*Table5[[#This Row],[Final drive ratio ]]</f>
        <v>2421.0230246410301</v>
      </c>
      <c r="AB962" s="11">
        <f>(2*3.14*Table5[[#This Row],[Motor speed]]*Table5[[#This Row],[Motor torque]])/(60*1000)/Table5[[#This Row],[Overall efficiency of enery conversion ]]</f>
        <v>3.7539668174882808</v>
      </c>
      <c r="AC962">
        <v>430</v>
      </c>
      <c r="AD962" s="20">
        <f>Table5[[#This Row],[Total elapsed time]]-B961</f>
        <v>1</v>
      </c>
      <c r="AE962" s="20">
        <f>(Table5[[#This Row],[Motor power]]*1000)*Table5[[#This Row],[Acceleration delT 1 second ]]</f>
        <v>3753.9668174882809</v>
      </c>
      <c r="AF962" s="20">
        <f>Table5[[#This Row],[Etotal]]/3600</f>
        <v>1.0427685604134114</v>
      </c>
      <c r="AG962" s="21">
        <f>Table5[[#This Row],[Average energy consumption]]/96</f>
        <v>1.0862172504306369E-2</v>
      </c>
      <c r="AH962" s="20"/>
      <c r="AI962" s="20"/>
    </row>
    <row r="963" spans="2:35">
      <c r="B963" s="15">
        <v>960</v>
      </c>
      <c r="C963" s="8">
        <v>30.3</v>
      </c>
      <c r="D963" s="9">
        <v>-0.11</v>
      </c>
      <c r="E963">
        <v>1500</v>
      </c>
      <c r="F963">
        <v>80</v>
      </c>
      <c r="G963">
        <f t="shared" si="98"/>
        <v>1580</v>
      </c>
      <c r="H963">
        <v>9.81</v>
      </c>
      <c r="I963" s="10">
        <v>0</v>
      </c>
      <c r="J963" s="10">
        <v>0</v>
      </c>
      <c r="K963">
        <f t="shared" si="99"/>
        <v>-173.8</v>
      </c>
      <c r="L963">
        <v>1.4999999999999999E-2</v>
      </c>
      <c r="M963">
        <f t="shared" si="100"/>
        <v>365.20543359083308</v>
      </c>
      <c r="N963">
        <v>1.204</v>
      </c>
      <c r="O963">
        <v>1.52</v>
      </c>
      <c r="P963">
        <v>2.52</v>
      </c>
      <c r="Q963">
        <f t="shared" si="101"/>
        <v>8.4166666666666679</v>
      </c>
      <c r="R963">
        <f t="shared" si="102"/>
        <v>163.35065320000004</v>
      </c>
      <c r="S963">
        <f t="shared" si="103"/>
        <v>354.75608679083308</v>
      </c>
      <c r="T963" s="11">
        <f t="shared" si="104"/>
        <v>2.9858637304895121</v>
      </c>
      <c r="U963">
        <v>0.26834999999999998</v>
      </c>
      <c r="V963">
        <f>Table5[[#This Row],[Total force ]]*Table5[[#This Row],[Tyre radius]]</f>
        <v>95.198795890320042</v>
      </c>
      <c r="W963">
        <v>8</v>
      </c>
      <c r="X963">
        <v>0.92</v>
      </c>
      <c r="Y963">
        <f>Table5[[#This Row],[Wheel torque]]/Table5[[#This Row],[Final drive ratio ]]/Table5[[#This Row],[Overall efficiency of enery conversion ]]</f>
        <v>12.934619006836961</v>
      </c>
      <c r="Z963">
        <f>(Table5[[#This Row],[Vehicle speed in m/s]]*60)/(2*3.14*Table5[[#This Row],[Tyre radius]])</f>
        <v>299.66093809895102</v>
      </c>
      <c r="AA963">
        <f>Table5[[#This Row],[Wheel speed]]*Table5[[#This Row],[Final drive ratio ]]</f>
        <v>2397.2875047916082</v>
      </c>
      <c r="AB963" s="11">
        <f>(2*3.14*Table5[[#This Row],[Motor speed]]*Table5[[#This Row],[Motor torque]])/(60*1000)/Table5[[#This Row],[Overall efficiency of enery conversion ]]</f>
        <v>3.5277217987825038</v>
      </c>
      <c r="AC963">
        <v>430</v>
      </c>
      <c r="AD963" s="20">
        <f>Table5[[#This Row],[Total elapsed time]]-B962</f>
        <v>1</v>
      </c>
      <c r="AE963" s="20">
        <f>(Table5[[#This Row],[Motor power]]*1000)*Table5[[#This Row],[Acceleration delT 1 second ]]</f>
        <v>3527.7217987825038</v>
      </c>
      <c r="AF963" s="20">
        <f>Table5[[#This Row],[Etotal]]/3600</f>
        <v>0.97992272188402885</v>
      </c>
      <c r="AG963" s="21">
        <f>Table5[[#This Row],[Average energy consumption]]/96</f>
        <v>1.0207528352958633E-2</v>
      </c>
      <c r="AH963" s="20"/>
      <c r="AI963" s="20"/>
    </row>
    <row r="964" spans="2:35">
      <c r="B964" s="15">
        <v>961</v>
      </c>
      <c r="C964" s="8">
        <v>29.8</v>
      </c>
      <c r="D964" s="9">
        <v>-0.17</v>
      </c>
      <c r="E964">
        <v>1500</v>
      </c>
      <c r="F964">
        <v>80</v>
      </c>
      <c r="G964">
        <f t="shared" ref="G964:G1025" si="105">E964+F964</f>
        <v>1580</v>
      </c>
      <c r="H964">
        <v>9.81</v>
      </c>
      <c r="I964" s="10">
        <v>0</v>
      </c>
      <c r="J964" s="10">
        <v>0</v>
      </c>
      <c r="K964">
        <f t="shared" ref="K964:K1025" si="106">G964*D964</f>
        <v>-268.60000000000002</v>
      </c>
      <c r="L964">
        <v>1.4999999999999999E-2</v>
      </c>
      <c r="M964">
        <f t="shared" ref="M964:M1025" si="107">G964*H964*L964*ACOS(I964)</f>
        <v>365.20543359083308</v>
      </c>
      <c r="N964">
        <v>1.204</v>
      </c>
      <c r="O964">
        <v>1.52</v>
      </c>
      <c r="P964">
        <v>2.52</v>
      </c>
      <c r="Q964">
        <f t="shared" ref="Q964:Q1025" si="108">C964*(5/18)</f>
        <v>8.2777777777777786</v>
      </c>
      <c r="R964">
        <f t="shared" ref="R964:R1025" si="109">(Q964*P964*O964*N964*Q964)/2</f>
        <v>158.00402364444449</v>
      </c>
      <c r="S964">
        <f t="shared" ref="S964:S1025" si="110">R964+M964+K964+J964</f>
        <v>254.60945723527755</v>
      </c>
      <c r="T964" s="11">
        <f t="shared" ref="T964:T1025" si="111">(S964*Q964)/1000</f>
        <v>2.1076005071142423</v>
      </c>
      <c r="U964">
        <v>0.26834999999999998</v>
      </c>
      <c r="V964">
        <f>Table5[[#This Row],[Total force ]]*Table5[[#This Row],[Tyre radius]]</f>
        <v>68.324447849086724</v>
      </c>
      <c r="W964">
        <v>8</v>
      </c>
      <c r="X964">
        <v>0.92</v>
      </c>
      <c r="Y964">
        <f>Table5[[#This Row],[Wheel torque]]/Table5[[#This Row],[Final drive ratio ]]/Table5[[#This Row],[Overall efficiency of enery conversion ]]</f>
        <v>9.2832130229737384</v>
      </c>
      <c r="Z964">
        <f>(Table5[[#This Row],[Vehicle speed in m/s]]*60)/(2*3.14*Table5[[#This Row],[Tyre radius]])</f>
        <v>294.71603813032152</v>
      </c>
      <c r="AA964">
        <f>Table5[[#This Row],[Wheel speed]]*Table5[[#This Row],[Final drive ratio ]]</f>
        <v>2357.7283050425722</v>
      </c>
      <c r="AB964" s="11">
        <f>(2*3.14*Table5[[#This Row],[Motor speed]]*Table5[[#This Row],[Motor torque]])/(60*1000)/Table5[[#This Row],[Overall efficiency of enery conversion ]]</f>
        <v>2.4900762135092651</v>
      </c>
      <c r="AC964">
        <v>430</v>
      </c>
      <c r="AD964" s="20">
        <f>Table5[[#This Row],[Total elapsed time]]-B963</f>
        <v>1</v>
      </c>
      <c r="AE964" s="20">
        <f>(Table5[[#This Row],[Motor power]]*1000)*Table5[[#This Row],[Acceleration delT 1 second ]]</f>
        <v>2490.076213509265</v>
      </c>
      <c r="AF964" s="20">
        <f>Table5[[#This Row],[Etotal]]/3600</f>
        <v>0.69168783708590698</v>
      </c>
      <c r="AG964" s="21">
        <f>Table5[[#This Row],[Average energy consumption]]/96</f>
        <v>7.2050816363115307E-3</v>
      </c>
      <c r="AH964" s="20"/>
      <c r="AI964" s="20"/>
    </row>
    <row r="965" spans="2:35">
      <c r="B965" s="15">
        <v>962</v>
      </c>
      <c r="C965" s="8">
        <v>29.1</v>
      </c>
      <c r="D965" s="9">
        <v>-0.18</v>
      </c>
      <c r="E965">
        <v>1500</v>
      </c>
      <c r="F965">
        <v>80</v>
      </c>
      <c r="G965">
        <f t="shared" si="105"/>
        <v>1580</v>
      </c>
      <c r="H965">
        <v>9.81</v>
      </c>
      <c r="I965" s="10">
        <v>0</v>
      </c>
      <c r="J965" s="10">
        <v>0</v>
      </c>
      <c r="K965">
        <f t="shared" si="106"/>
        <v>-284.39999999999998</v>
      </c>
      <c r="L965">
        <v>1.4999999999999999E-2</v>
      </c>
      <c r="M965">
        <f t="shared" si="107"/>
        <v>365.20543359083308</v>
      </c>
      <c r="N965">
        <v>1.204</v>
      </c>
      <c r="O965">
        <v>1.52</v>
      </c>
      <c r="P965">
        <v>2.52</v>
      </c>
      <c r="Q965">
        <f t="shared" si="108"/>
        <v>8.0833333333333339</v>
      </c>
      <c r="R965">
        <f t="shared" si="109"/>
        <v>150.6681988</v>
      </c>
      <c r="S965">
        <f t="shared" si="110"/>
        <v>231.47363239083313</v>
      </c>
      <c r="T965" s="11">
        <f t="shared" si="111"/>
        <v>1.8710785284925679</v>
      </c>
      <c r="U965">
        <v>0.26834999999999998</v>
      </c>
      <c r="V965">
        <f>Table5[[#This Row],[Total force ]]*Table5[[#This Row],[Tyre radius]]</f>
        <v>62.115949252080064</v>
      </c>
      <c r="W965">
        <v>8</v>
      </c>
      <c r="X965">
        <v>0.92</v>
      </c>
      <c r="Y965">
        <f>Table5[[#This Row],[Wheel torque]]/Table5[[#This Row],[Final drive ratio ]]/Table5[[#This Row],[Overall efficiency of enery conversion ]]</f>
        <v>8.439667017945661</v>
      </c>
      <c r="Z965">
        <f>(Table5[[#This Row],[Vehicle speed in m/s]]*60)/(2*3.14*Table5[[#This Row],[Tyre radius]])</f>
        <v>287.7931781742401</v>
      </c>
      <c r="AA965">
        <f>Table5[[#This Row],[Wheel speed]]*Table5[[#This Row],[Final drive ratio ]]</f>
        <v>2302.3454253939208</v>
      </c>
      <c r="AB965" s="11">
        <f>(2*3.14*Table5[[#This Row],[Motor speed]]*Table5[[#This Row],[Motor torque]])/(60*1000)/Table5[[#This Row],[Overall efficiency of enery conversion ]]</f>
        <v>2.2106315317728829</v>
      </c>
      <c r="AC965">
        <v>430</v>
      </c>
      <c r="AD965" s="20">
        <f>Table5[[#This Row],[Total elapsed time]]-B964</f>
        <v>1</v>
      </c>
      <c r="AE965" s="20">
        <f>(Table5[[#This Row],[Motor power]]*1000)*Table5[[#This Row],[Acceleration delT 1 second ]]</f>
        <v>2210.6315317728827</v>
      </c>
      <c r="AF965" s="20">
        <f>Table5[[#This Row],[Etotal]]/3600</f>
        <v>0.61406431438135634</v>
      </c>
      <c r="AG965" s="21">
        <f>Table5[[#This Row],[Average energy consumption]]/96</f>
        <v>6.3965032748057949E-3</v>
      </c>
      <c r="AH965" s="20"/>
      <c r="AI965" s="20"/>
    </row>
    <row r="966" spans="2:35">
      <c r="B966" s="15">
        <v>963</v>
      </c>
      <c r="C966" s="8">
        <v>28.5</v>
      </c>
      <c r="D966" s="9">
        <v>-0.19</v>
      </c>
      <c r="E966">
        <v>1500</v>
      </c>
      <c r="F966">
        <v>80</v>
      </c>
      <c r="G966">
        <f t="shared" si="105"/>
        <v>1580</v>
      </c>
      <c r="H966">
        <v>9.81</v>
      </c>
      <c r="I966" s="10">
        <v>0</v>
      </c>
      <c r="J966" s="10">
        <v>0</v>
      </c>
      <c r="K966">
        <f t="shared" si="106"/>
        <v>-300.2</v>
      </c>
      <c r="L966">
        <v>1.4999999999999999E-2</v>
      </c>
      <c r="M966">
        <f t="shared" si="107"/>
        <v>365.20543359083308</v>
      </c>
      <c r="N966">
        <v>1.204</v>
      </c>
      <c r="O966">
        <v>1.52</v>
      </c>
      <c r="P966">
        <v>2.52</v>
      </c>
      <c r="Q966">
        <f t="shared" si="108"/>
        <v>7.916666666666667</v>
      </c>
      <c r="R966">
        <f t="shared" si="109"/>
        <v>144.51912999999999</v>
      </c>
      <c r="S966">
        <f t="shared" si="110"/>
        <v>209.52456359083311</v>
      </c>
      <c r="T966" s="11">
        <f t="shared" si="111"/>
        <v>1.6587361284274289</v>
      </c>
      <c r="U966">
        <v>0.26834999999999998</v>
      </c>
      <c r="V966">
        <f>Table5[[#This Row],[Total force ]]*Table5[[#This Row],[Tyre radius]]</f>
        <v>56.225916639600058</v>
      </c>
      <c r="W966">
        <v>8</v>
      </c>
      <c r="X966">
        <v>0.92</v>
      </c>
      <c r="Y966">
        <f>Table5[[#This Row],[Wheel torque]]/Table5[[#This Row],[Final drive ratio ]]/Table5[[#This Row],[Overall efficiency of enery conversion ]]</f>
        <v>7.6393908477717467</v>
      </c>
      <c r="Z966">
        <f>(Table5[[#This Row],[Vehicle speed in m/s]]*60)/(2*3.14*Table5[[#This Row],[Tyre radius]])</f>
        <v>281.85929821188461</v>
      </c>
      <c r="AA966">
        <f>Table5[[#This Row],[Wheel speed]]*Table5[[#This Row],[Final drive ratio ]]</f>
        <v>2254.8743856950769</v>
      </c>
      <c r="AB966" s="11">
        <f>(2*3.14*Table5[[#This Row],[Motor speed]]*Table5[[#This Row],[Motor torque]])/(60*1000)/Table5[[#This Row],[Overall efficiency of enery conversion ]]</f>
        <v>1.959754405041858</v>
      </c>
      <c r="AC966">
        <v>430</v>
      </c>
      <c r="AD966" s="20">
        <f>Table5[[#This Row],[Total elapsed time]]-B965</f>
        <v>1</v>
      </c>
      <c r="AE966" s="20">
        <f>(Table5[[#This Row],[Motor power]]*1000)*Table5[[#This Row],[Acceleration delT 1 second ]]</f>
        <v>1959.754405041858</v>
      </c>
      <c r="AF966" s="20">
        <f>Table5[[#This Row],[Etotal]]/3600</f>
        <v>0.5443762236227383</v>
      </c>
      <c r="AG966" s="21">
        <f>Table5[[#This Row],[Average energy consumption]]/96</f>
        <v>5.6705856627368573E-3</v>
      </c>
      <c r="AH966" s="20"/>
      <c r="AI966" s="20"/>
    </row>
    <row r="967" spans="2:35">
      <c r="B967" s="15">
        <v>964</v>
      </c>
      <c r="C967" s="8">
        <v>27.7</v>
      </c>
      <c r="D967" s="9">
        <v>-0.24</v>
      </c>
      <c r="E967">
        <v>1500</v>
      </c>
      <c r="F967">
        <v>80</v>
      </c>
      <c r="G967">
        <f t="shared" si="105"/>
        <v>1580</v>
      </c>
      <c r="H967">
        <v>9.81</v>
      </c>
      <c r="I967" s="10">
        <v>0</v>
      </c>
      <c r="J967" s="10">
        <v>0</v>
      </c>
      <c r="K967">
        <f t="shared" si="106"/>
        <v>-379.2</v>
      </c>
      <c r="L967">
        <v>1.4999999999999999E-2</v>
      </c>
      <c r="M967">
        <f t="shared" si="107"/>
        <v>365.20543359083308</v>
      </c>
      <c r="N967">
        <v>1.204</v>
      </c>
      <c r="O967">
        <v>1.52</v>
      </c>
      <c r="P967">
        <v>2.52</v>
      </c>
      <c r="Q967">
        <f t="shared" si="108"/>
        <v>7.6944444444444446</v>
      </c>
      <c r="R967">
        <f t="shared" si="109"/>
        <v>136.5196469777778</v>
      </c>
      <c r="S967">
        <f t="shared" si="110"/>
        <v>122.52508056861092</v>
      </c>
      <c r="T967" s="11">
        <f t="shared" si="111"/>
        <v>0.94276242548625622</v>
      </c>
      <c r="U967">
        <v>0.26834999999999998</v>
      </c>
      <c r="V967">
        <f>Table5[[#This Row],[Total force ]]*Table5[[#This Row],[Tyre radius]]</f>
        <v>32.879605370586738</v>
      </c>
      <c r="W967">
        <v>8</v>
      </c>
      <c r="X967">
        <v>0.92</v>
      </c>
      <c r="Y967">
        <f>Table5[[#This Row],[Wheel torque]]/Table5[[#This Row],[Final drive ratio ]]/Table5[[#This Row],[Overall efficiency of enery conversion ]]</f>
        <v>4.4673376862210237</v>
      </c>
      <c r="Z967">
        <f>(Table5[[#This Row],[Vehicle speed in m/s]]*60)/(2*3.14*Table5[[#This Row],[Tyre radius]])</f>
        <v>273.94745826207736</v>
      </c>
      <c r="AA967">
        <f>Table5[[#This Row],[Wheel speed]]*Table5[[#This Row],[Final drive ratio ]]</f>
        <v>2191.5796660966189</v>
      </c>
      <c r="AB967" s="11">
        <f>(2*3.14*Table5[[#This Row],[Motor speed]]*Table5[[#This Row],[Motor torque]])/(60*1000)/Table5[[#This Row],[Overall efficiency of enery conversion ]]</f>
        <v>1.1138497465574861</v>
      </c>
      <c r="AC967">
        <v>430</v>
      </c>
      <c r="AD967" s="20">
        <f>Table5[[#This Row],[Total elapsed time]]-B966</f>
        <v>1</v>
      </c>
      <c r="AE967" s="20">
        <f>(Table5[[#This Row],[Motor power]]*1000)*Table5[[#This Row],[Acceleration delT 1 second ]]</f>
        <v>1113.8497465574862</v>
      </c>
      <c r="AF967" s="20">
        <f>Table5[[#This Row],[Etotal]]/3600</f>
        <v>0.30940270737707953</v>
      </c>
      <c r="AG967" s="21">
        <f>Table5[[#This Row],[Average energy consumption]]/96</f>
        <v>3.2229448685112453E-3</v>
      </c>
      <c r="AH967" s="20"/>
      <c r="AI967" s="20"/>
    </row>
    <row r="968" spans="2:35">
      <c r="B968" s="15">
        <v>965</v>
      </c>
      <c r="C968" s="8">
        <v>26.8</v>
      </c>
      <c r="D968" s="9">
        <v>-0.26</v>
      </c>
      <c r="E968">
        <v>1500</v>
      </c>
      <c r="F968">
        <v>80</v>
      </c>
      <c r="G968">
        <f t="shared" si="105"/>
        <v>1580</v>
      </c>
      <c r="H968">
        <v>9.81</v>
      </c>
      <c r="I968" s="10">
        <v>0</v>
      </c>
      <c r="J968" s="10">
        <v>0</v>
      </c>
      <c r="K968">
        <f t="shared" si="106"/>
        <v>-410.8</v>
      </c>
      <c r="L968">
        <v>1.4999999999999999E-2</v>
      </c>
      <c r="M968">
        <f t="shared" si="107"/>
        <v>365.20543359083308</v>
      </c>
      <c r="N968">
        <v>1.204</v>
      </c>
      <c r="O968">
        <v>1.52</v>
      </c>
      <c r="P968">
        <v>2.52</v>
      </c>
      <c r="Q968">
        <f t="shared" si="108"/>
        <v>7.4444444444444446</v>
      </c>
      <c r="R968">
        <f t="shared" si="109"/>
        <v>127.7924529777778</v>
      </c>
      <c r="S968">
        <f t="shared" si="110"/>
        <v>82.197886568610841</v>
      </c>
      <c r="T968" s="11">
        <f t="shared" si="111"/>
        <v>0.61191760001076967</v>
      </c>
      <c r="U968">
        <v>0.26834999999999998</v>
      </c>
      <c r="V968">
        <f>Table5[[#This Row],[Total force ]]*Table5[[#This Row],[Tyre radius]]</f>
        <v>22.057802860686717</v>
      </c>
      <c r="W968">
        <v>8</v>
      </c>
      <c r="X968">
        <v>0.92</v>
      </c>
      <c r="Y968">
        <f>Table5[[#This Row],[Wheel torque]]/Table5[[#This Row],[Final drive ratio ]]/Table5[[#This Row],[Overall efficiency of enery conversion ]]</f>
        <v>2.9969840843324342</v>
      </c>
      <c r="Z968">
        <f>(Table5[[#This Row],[Vehicle speed in m/s]]*60)/(2*3.14*Table5[[#This Row],[Tyre radius]])</f>
        <v>265.04663831854413</v>
      </c>
      <c r="AA968">
        <f>Table5[[#This Row],[Wheel speed]]*Table5[[#This Row],[Final drive ratio ]]</f>
        <v>2120.373106548353</v>
      </c>
      <c r="AB968" s="11">
        <f>(2*3.14*Table5[[#This Row],[Motor speed]]*Table5[[#This Row],[Motor torque]])/(60*1000)/Table5[[#This Row],[Overall efficiency of enery conversion ]]</f>
        <v>0.72296502836811138</v>
      </c>
      <c r="AC968">
        <v>430</v>
      </c>
      <c r="AD968" s="20">
        <f>Table5[[#This Row],[Total elapsed time]]-B967</f>
        <v>1</v>
      </c>
      <c r="AE968" s="20">
        <f>(Table5[[#This Row],[Motor power]]*1000)*Table5[[#This Row],[Acceleration delT 1 second ]]</f>
        <v>722.96502836811135</v>
      </c>
      <c r="AF968" s="20">
        <f>Table5[[#This Row],[Etotal]]/3600</f>
        <v>0.20082361899114204</v>
      </c>
      <c r="AG968" s="21">
        <f>Table5[[#This Row],[Average energy consumption]]/96</f>
        <v>2.0919126978243964E-3</v>
      </c>
      <c r="AH968" s="20"/>
      <c r="AI968" s="20"/>
    </row>
    <row r="969" spans="2:35">
      <c r="B969" s="15">
        <v>966</v>
      </c>
      <c r="C969" s="8">
        <v>25.8</v>
      </c>
      <c r="D969" s="9">
        <v>-0.26</v>
      </c>
      <c r="E969">
        <v>1500</v>
      </c>
      <c r="F969">
        <v>80</v>
      </c>
      <c r="G969">
        <f t="shared" si="105"/>
        <v>1580</v>
      </c>
      <c r="H969">
        <v>9.81</v>
      </c>
      <c r="I969" s="10">
        <v>0</v>
      </c>
      <c r="J969" s="10">
        <v>0</v>
      </c>
      <c r="K969">
        <f t="shared" si="106"/>
        <v>-410.8</v>
      </c>
      <c r="L969">
        <v>1.4999999999999999E-2</v>
      </c>
      <c r="M969">
        <f t="shared" si="107"/>
        <v>365.20543359083308</v>
      </c>
      <c r="N969">
        <v>1.204</v>
      </c>
      <c r="O969">
        <v>1.52</v>
      </c>
      <c r="P969">
        <v>2.52</v>
      </c>
      <c r="Q969">
        <f t="shared" si="108"/>
        <v>7.166666666666667</v>
      </c>
      <c r="R969">
        <f t="shared" si="109"/>
        <v>118.43362720000003</v>
      </c>
      <c r="S969">
        <f t="shared" si="110"/>
        <v>72.839060790833116</v>
      </c>
      <c r="T969" s="11">
        <f t="shared" si="111"/>
        <v>0.52201326900097067</v>
      </c>
      <c r="U969">
        <v>0.26834999999999998</v>
      </c>
      <c r="V969">
        <f>Table5[[#This Row],[Total force ]]*Table5[[#This Row],[Tyre radius]]</f>
        <v>19.546361963220065</v>
      </c>
      <c r="W969">
        <v>8</v>
      </c>
      <c r="X969">
        <v>0.92</v>
      </c>
      <c r="Y969">
        <f>Table5[[#This Row],[Wheel torque]]/Table5[[#This Row],[Final drive ratio ]]/Table5[[#This Row],[Overall efficiency of enery conversion ]]</f>
        <v>2.6557557015244653</v>
      </c>
      <c r="Z969">
        <f>(Table5[[#This Row],[Vehicle speed in m/s]]*60)/(2*3.14*Table5[[#This Row],[Tyre radius]])</f>
        <v>255.15683838128501</v>
      </c>
      <c r="AA969">
        <f>Table5[[#This Row],[Wheel speed]]*Table5[[#This Row],[Final drive ratio ]]</f>
        <v>2041.2547070502801</v>
      </c>
      <c r="AB969" s="11">
        <f>(2*3.14*Table5[[#This Row],[Motor speed]]*Table5[[#This Row],[Motor torque]])/(60*1000)/Table5[[#This Row],[Overall efficiency of enery conversion ]]</f>
        <v>0.61674535562496513</v>
      </c>
      <c r="AC969">
        <v>430</v>
      </c>
      <c r="AD969" s="20">
        <f>Table5[[#This Row],[Total elapsed time]]-B968</f>
        <v>1</v>
      </c>
      <c r="AE969" s="20">
        <f>(Table5[[#This Row],[Motor power]]*1000)*Table5[[#This Row],[Acceleration delT 1 second ]]</f>
        <v>616.7453556249651</v>
      </c>
      <c r="AF969" s="20">
        <f>Table5[[#This Row],[Etotal]]/3600</f>
        <v>0.17131815434026809</v>
      </c>
      <c r="AG969" s="21">
        <f>Table5[[#This Row],[Average energy consumption]]/96</f>
        <v>1.784564107711126E-3</v>
      </c>
      <c r="AH969" s="20"/>
      <c r="AI969" s="20"/>
    </row>
    <row r="970" spans="2:35">
      <c r="B970" s="15">
        <v>967</v>
      </c>
      <c r="C970" s="8">
        <v>24.9</v>
      </c>
      <c r="D970" s="9">
        <v>-0.22</v>
      </c>
      <c r="E970">
        <v>1500</v>
      </c>
      <c r="F970">
        <v>80</v>
      </c>
      <c r="G970">
        <f t="shared" si="105"/>
        <v>1580</v>
      </c>
      <c r="H970">
        <v>9.81</v>
      </c>
      <c r="I970" s="10">
        <v>0</v>
      </c>
      <c r="J970" s="10">
        <v>0</v>
      </c>
      <c r="K970">
        <f t="shared" si="106"/>
        <v>-347.6</v>
      </c>
      <c r="L970">
        <v>1.4999999999999999E-2</v>
      </c>
      <c r="M970">
        <f t="shared" si="107"/>
        <v>365.20543359083308</v>
      </c>
      <c r="N970">
        <v>1.204</v>
      </c>
      <c r="O970">
        <v>1.52</v>
      </c>
      <c r="P970">
        <v>2.52</v>
      </c>
      <c r="Q970">
        <f t="shared" si="108"/>
        <v>6.916666666666667</v>
      </c>
      <c r="R970">
        <f t="shared" si="109"/>
        <v>110.3149348</v>
      </c>
      <c r="S970">
        <f t="shared" si="110"/>
        <v>127.92036839083306</v>
      </c>
      <c r="T970" s="11">
        <f t="shared" si="111"/>
        <v>0.8847825480365954</v>
      </c>
      <c r="U970">
        <v>0.26834999999999998</v>
      </c>
      <c r="V970">
        <f>Table5[[#This Row],[Total force ]]*Table5[[#This Row],[Tyre radius]]</f>
        <v>34.327430857680049</v>
      </c>
      <c r="W970">
        <v>8</v>
      </c>
      <c r="X970">
        <v>0.92</v>
      </c>
      <c r="Y970">
        <f>Table5[[#This Row],[Wheel torque]]/Table5[[#This Row],[Final drive ratio ]]/Table5[[#This Row],[Overall efficiency of enery conversion ]]</f>
        <v>4.6640531056630499</v>
      </c>
      <c r="Z970">
        <f>(Table5[[#This Row],[Vehicle speed in m/s]]*60)/(2*3.14*Table5[[#This Row],[Tyre radius]])</f>
        <v>246.25601843775181</v>
      </c>
      <c r="AA970">
        <f>Table5[[#This Row],[Wheel speed]]*Table5[[#This Row],[Final drive ratio ]]</f>
        <v>1970.0481475020144</v>
      </c>
      <c r="AB970" s="11">
        <f>(2*3.14*Table5[[#This Row],[Motor speed]]*Table5[[#This Row],[Motor torque]])/(60*1000)/Table5[[#This Row],[Overall efficiency of enery conversion ]]</f>
        <v>1.045348000988416</v>
      </c>
      <c r="AC970">
        <v>430</v>
      </c>
      <c r="AD970" s="20">
        <f>Table5[[#This Row],[Total elapsed time]]-B969</f>
        <v>1</v>
      </c>
      <c r="AE970" s="20">
        <f>(Table5[[#This Row],[Motor power]]*1000)*Table5[[#This Row],[Acceleration delT 1 second ]]</f>
        <v>1045.3480009884161</v>
      </c>
      <c r="AF970" s="20">
        <f>Table5[[#This Row],[Etotal]]/3600</f>
        <v>0.29037444471900448</v>
      </c>
      <c r="AG970" s="21">
        <f>Table5[[#This Row],[Average energy consumption]]/96</f>
        <v>3.0247337991562966E-3</v>
      </c>
      <c r="AH970" s="20"/>
      <c r="AI970" s="20"/>
    </row>
    <row r="971" spans="2:35">
      <c r="B971" s="15">
        <v>968</v>
      </c>
      <c r="C971" s="8">
        <v>24.2</v>
      </c>
      <c r="D971" s="9">
        <v>-0.15</v>
      </c>
      <c r="E971">
        <v>1500</v>
      </c>
      <c r="F971">
        <v>80</v>
      </c>
      <c r="G971">
        <f t="shared" si="105"/>
        <v>1580</v>
      </c>
      <c r="H971">
        <v>9.81</v>
      </c>
      <c r="I971" s="10">
        <v>0</v>
      </c>
      <c r="J971" s="10">
        <v>0</v>
      </c>
      <c r="K971">
        <f t="shared" si="106"/>
        <v>-237</v>
      </c>
      <c r="L971">
        <v>1.4999999999999999E-2</v>
      </c>
      <c r="M971">
        <f t="shared" si="107"/>
        <v>365.20543359083308</v>
      </c>
      <c r="N971">
        <v>1.204</v>
      </c>
      <c r="O971">
        <v>1.52</v>
      </c>
      <c r="P971">
        <v>2.52</v>
      </c>
      <c r="Q971">
        <f t="shared" si="108"/>
        <v>6.7222222222222223</v>
      </c>
      <c r="R971">
        <f t="shared" si="109"/>
        <v>104.19967164444445</v>
      </c>
      <c r="S971">
        <f t="shared" si="110"/>
        <v>232.40510523527752</v>
      </c>
      <c r="T971" s="11">
        <f t="shared" si="111"/>
        <v>1.5622787629704766</v>
      </c>
      <c r="U971">
        <v>0.26834999999999998</v>
      </c>
      <c r="V971">
        <f>Table5[[#This Row],[Total force ]]*Table5[[#This Row],[Tyre radius]]</f>
        <v>62.365909989886717</v>
      </c>
      <c r="W971">
        <v>8</v>
      </c>
      <c r="X971">
        <v>0.92</v>
      </c>
      <c r="Y971">
        <f>Table5[[#This Row],[Wheel torque]]/Table5[[#This Row],[Final drive ratio ]]/Table5[[#This Row],[Overall efficiency of enery conversion ]]</f>
        <v>8.4736290747128695</v>
      </c>
      <c r="Z971">
        <f>(Table5[[#This Row],[Vehicle speed in m/s]]*60)/(2*3.14*Table5[[#This Row],[Tyre radius]])</f>
        <v>239.33315848167044</v>
      </c>
      <c r="AA971">
        <f>Table5[[#This Row],[Wheel speed]]*Table5[[#This Row],[Final drive ratio ]]</f>
        <v>1914.6652678533635</v>
      </c>
      <c r="AB971" s="11">
        <f>(2*3.14*Table5[[#This Row],[Motor speed]]*Table5[[#This Row],[Motor torque]])/(60*1000)/Table5[[#This Row],[Overall efficiency of enery conversion ]]</f>
        <v>1.8457924893318487</v>
      </c>
      <c r="AC971">
        <v>430</v>
      </c>
      <c r="AD971" s="20">
        <f>Table5[[#This Row],[Total elapsed time]]-B970</f>
        <v>1</v>
      </c>
      <c r="AE971" s="20">
        <f>(Table5[[#This Row],[Motor power]]*1000)*Table5[[#This Row],[Acceleration delT 1 second ]]</f>
        <v>1845.7924893318486</v>
      </c>
      <c r="AF971" s="20">
        <f>Table5[[#This Row],[Etotal]]/3600</f>
        <v>0.51272013592551346</v>
      </c>
      <c r="AG971" s="21">
        <f>Table5[[#This Row],[Average energy consumption]]/96</f>
        <v>5.3408347492240986E-3</v>
      </c>
      <c r="AH971" s="20"/>
      <c r="AI971" s="20"/>
    </row>
    <row r="972" spans="2:35">
      <c r="B972" s="15">
        <v>969</v>
      </c>
      <c r="C972" s="8">
        <v>23.8</v>
      </c>
      <c r="D972" s="9">
        <v>-0.11</v>
      </c>
      <c r="E972">
        <v>1500</v>
      </c>
      <c r="F972">
        <v>80</v>
      </c>
      <c r="G972">
        <f t="shared" si="105"/>
        <v>1580</v>
      </c>
      <c r="H972">
        <v>9.81</v>
      </c>
      <c r="I972" s="10">
        <v>0</v>
      </c>
      <c r="J972" s="10">
        <v>0</v>
      </c>
      <c r="K972">
        <f t="shared" si="106"/>
        <v>-173.8</v>
      </c>
      <c r="L972">
        <v>1.4999999999999999E-2</v>
      </c>
      <c r="M972">
        <f t="shared" si="107"/>
        <v>365.20543359083308</v>
      </c>
      <c r="N972">
        <v>1.204</v>
      </c>
      <c r="O972">
        <v>1.52</v>
      </c>
      <c r="P972">
        <v>2.52</v>
      </c>
      <c r="Q972">
        <f t="shared" si="108"/>
        <v>6.6111111111111116</v>
      </c>
      <c r="R972">
        <f t="shared" si="109"/>
        <v>100.78352231111111</v>
      </c>
      <c r="S972">
        <f t="shared" si="110"/>
        <v>292.18895590194421</v>
      </c>
      <c r="T972" s="11">
        <f t="shared" si="111"/>
        <v>1.9316936529072979</v>
      </c>
      <c r="U972">
        <v>0.26834999999999998</v>
      </c>
      <c r="V972">
        <f>Table5[[#This Row],[Total force ]]*Table5[[#This Row],[Tyre radius]]</f>
        <v>78.408906316286718</v>
      </c>
      <c r="W972">
        <v>8</v>
      </c>
      <c r="X972">
        <v>0.92</v>
      </c>
      <c r="Y972">
        <f>Table5[[#This Row],[Wheel torque]]/Table5[[#This Row],[Final drive ratio ]]/Table5[[#This Row],[Overall efficiency of enery conversion ]]</f>
        <v>10.653384010365043</v>
      </c>
      <c r="Z972">
        <f>(Table5[[#This Row],[Vehicle speed in m/s]]*60)/(2*3.14*Table5[[#This Row],[Tyre radius]])</f>
        <v>235.37723850676682</v>
      </c>
      <c r="AA972">
        <f>Table5[[#This Row],[Wheel speed]]*Table5[[#This Row],[Final drive ratio ]]</f>
        <v>1883.0179080541345</v>
      </c>
      <c r="AB972" s="11">
        <f>(2*3.14*Table5[[#This Row],[Motor speed]]*Table5[[#This Row],[Motor torque]])/(60*1000)/Table5[[#This Row],[Overall efficiency of enery conversion ]]</f>
        <v>2.2822467543800773</v>
      </c>
      <c r="AC972">
        <v>430</v>
      </c>
      <c r="AD972" s="20">
        <f>Table5[[#This Row],[Total elapsed time]]-B971</f>
        <v>1</v>
      </c>
      <c r="AE972" s="20">
        <f>(Table5[[#This Row],[Motor power]]*1000)*Table5[[#This Row],[Acceleration delT 1 second ]]</f>
        <v>2282.2467543800772</v>
      </c>
      <c r="AF972" s="20">
        <f>Table5[[#This Row],[Etotal]]/3600</f>
        <v>0.63395743177224362</v>
      </c>
      <c r="AG972" s="21">
        <f>Table5[[#This Row],[Average energy consumption]]/96</f>
        <v>6.603723247627538E-3</v>
      </c>
      <c r="AH972" s="20"/>
      <c r="AI972" s="20"/>
    </row>
    <row r="973" spans="2:35">
      <c r="B973" s="15">
        <v>970</v>
      </c>
      <c r="C973" s="8">
        <v>23.4</v>
      </c>
      <c r="D973" s="9">
        <v>-0.13</v>
      </c>
      <c r="E973">
        <v>1500</v>
      </c>
      <c r="F973">
        <v>80</v>
      </c>
      <c r="G973">
        <f t="shared" si="105"/>
        <v>1580</v>
      </c>
      <c r="H973">
        <v>9.81</v>
      </c>
      <c r="I973" s="10">
        <v>0</v>
      </c>
      <c r="J973" s="10">
        <v>0</v>
      </c>
      <c r="K973">
        <f t="shared" si="106"/>
        <v>-205.4</v>
      </c>
      <c r="L973">
        <v>1.4999999999999999E-2</v>
      </c>
      <c r="M973">
        <f t="shared" si="107"/>
        <v>365.20543359083308</v>
      </c>
      <c r="N973">
        <v>1.204</v>
      </c>
      <c r="O973">
        <v>1.52</v>
      </c>
      <c r="P973">
        <v>2.52</v>
      </c>
      <c r="Q973">
        <f t="shared" si="108"/>
        <v>6.5</v>
      </c>
      <c r="R973">
        <f t="shared" si="109"/>
        <v>97.424308799999977</v>
      </c>
      <c r="S973">
        <f t="shared" si="110"/>
        <v>257.22974239083305</v>
      </c>
      <c r="T973" s="11">
        <f t="shared" si="111"/>
        <v>1.6719933255404149</v>
      </c>
      <c r="U973">
        <v>0.26834999999999998</v>
      </c>
      <c r="V973">
        <f>Table5[[#This Row],[Total force ]]*Table5[[#This Row],[Tyre radius]]</f>
        <v>69.027601370580044</v>
      </c>
      <c r="W973">
        <v>8</v>
      </c>
      <c r="X973">
        <v>0.92</v>
      </c>
      <c r="Y973">
        <f>Table5[[#This Row],[Wheel torque]]/Table5[[#This Row],[Final drive ratio ]]/Table5[[#This Row],[Overall efficiency of enery conversion ]]</f>
        <v>9.378750186220115</v>
      </c>
      <c r="Z973">
        <f>(Table5[[#This Row],[Vehicle speed in m/s]]*60)/(2*3.14*Table5[[#This Row],[Tyre radius]])</f>
        <v>231.42131853186316</v>
      </c>
      <c r="AA973">
        <f>Table5[[#This Row],[Wheel speed]]*Table5[[#This Row],[Final drive ratio ]]</f>
        <v>1851.3705482549053</v>
      </c>
      <c r="AB973" s="11">
        <f>(2*3.14*Table5[[#This Row],[Motor speed]]*Table5[[#This Row],[Motor torque]])/(60*1000)/Table5[[#This Row],[Overall efficiency of enery conversion ]]</f>
        <v>1.9754174451091855</v>
      </c>
      <c r="AC973">
        <v>430</v>
      </c>
      <c r="AD973" s="20">
        <f>Table5[[#This Row],[Total elapsed time]]-B972</f>
        <v>1</v>
      </c>
      <c r="AE973" s="20">
        <f>(Table5[[#This Row],[Motor power]]*1000)*Table5[[#This Row],[Acceleration delT 1 second ]]</f>
        <v>1975.4174451091856</v>
      </c>
      <c r="AF973" s="20">
        <f>Table5[[#This Row],[Etotal]]/3600</f>
        <v>0.54872706808588489</v>
      </c>
      <c r="AG973" s="21">
        <f>Table5[[#This Row],[Average energy consumption]]/96</f>
        <v>5.7159069592279677E-3</v>
      </c>
      <c r="AH973" s="20"/>
      <c r="AI973" s="20"/>
    </row>
    <row r="974" spans="2:35">
      <c r="B974" s="15">
        <v>971</v>
      </c>
      <c r="C974" s="8">
        <v>22.9</v>
      </c>
      <c r="D974" s="9">
        <v>-0.17</v>
      </c>
      <c r="E974">
        <v>1500</v>
      </c>
      <c r="F974">
        <v>80</v>
      </c>
      <c r="G974">
        <f t="shared" si="105"/>
        <v>1580</v>
      </c>
      <c r="H974">
        <v>9.81</v>
      </c>
      <c r="I974" s="10">
        <v>0</v>
      </c>
      <c r="J974" s="10">
        <v>0</v>
      </c>
      <c r="K974">
        <f t="shared" si="106"/>
        <v>-268.60000000000002</v>
      </c>
      <c r="L974">
        <v>1.4999999999999999E-2</v>
      </c>
      <c r="M974">
        <f t="shared" si="107"/>
        <v>365.20543359083308</v>
      </c>
      <c r="N974">
        <v>1.204</v>
      </c>
      <c r="O974">
        <v>1.52</v>
      </c>
      <c r="P974">
        <v>2.52</v>
      </c>
      <c r="Q974">
        <f t="shared" si="108"/>
        <v>6.3611111111111107</v>
      </c>
      <c r="R974">
        <f t="shared" si="109"/>
        <v>93.305357911111088</v>
      </c>
      <c r="S974">
        <f t="shared" si="110"/>
        <v>189.91079150194412</v>
      </c>
      <c r="T974" s="11">
        <f t="shared" si="111"/>
        <v>1.2080436459429222</v>
      </c>
      <c r="U974">
        <v>0.26834999999999998</v>
      </c>
      <c r="V974">
        <f>Table5[[#This Row],[Total force ]]*Table5[[#This Row],[Tyre radius]]</f>
        <v>50.962560899546702</v>
      </c>
      <c r="W974">
        <v>8</v>
      </c>
      <c r="X974">
        <v>0.92</v>
      </c>
      <c r="Y974">
        <f>Table5[[#This Row],[Wheel torque]]/Table5[[#This Row],[Final drive ratio ]]/Table5[[#This Row],[Overall efficiency of enery conversion ]]</f>
        <v>6.9242609917862366</v>
      </c>
      <c r="Z974">
        <f>(Table5[[#This Row],[Vehicle speed in m/s]]*60)/(2*3.14*Table5[[#This Row],[Tyre radius]])</f>
        <v>226.47641856323358</v>
      </c>
      <c r="AA974">
        <f>Table5[[#This Row],[Wheel speed]]*Table5[[#This Row],[Final drive ratio ]]</f>
        <v>1811.8113485058686</v>
      </c>
      <c r="AB974" s="11">
        <f>(2*3.14*Table5[[#This Row],[Motor speed]]*Table5[[#This Row],[Motor torque]])/(60*1000)/Table5[[#This Row],[Overall efficiency of enery conversion ]]</f>
        <v>1.4272727385904087</v>
      </c>
      <c r="AC974">
        <v>430</v>
      </c>
      <c r="AD974" s="20">
        <f>Table5[[#This Row],[Total elapsed time]]-B973</f>
        <v>1</v>
      </c>
      <c r="AE974" s="20">
        <f>(Table5[[#This Row],[Motor power]]*1000)*Table5[[#This Row],[Acceleration delT 1 second ]]</f>
        <v>1427.2727385904086</v>
      </c>
      <c r="AF974" s="20">
        <f>Table5[[#This Row],[Etotal]]/3600</f>
        <v>0.39646464960844685</v>
      </c>
      <c r="AG974" s="21">
        <f>Table5[[#This Row],[Average energy consumption]]/96</f>
        <v>4.1298401000879883E-3</v>
      </c>
      <c r="AH974" s="20"/>
      <c r="AI974" s="20"/>
    </row>
    <row r="975" spans="2:35">
      <c r="B975" s="15">
        <v>972</v>
      </c>
      <c r="C975" s="8">
        <v>22.2</v>
      </c>
      <c r="D975" s="9">
        <v>-0.25</v>
      </c>
      <c r="E975">
        <v>1500</v>
      </c>
      <c r="F975">
        <v>80</v>
      </c>
      <c r="G975">
        <f t="shared" si="105"/>
        <v>1580</v>
      </c>
      <c r="H975">
        <v>9.81</v>
      </c>
      <c r="I975" s="10">
        <v>0</v>
      </c>
      <c r="J975" s="10">
        <v>0</v>
      </c>
      <c r="K975">
        <f t="shared" si="106"/>
        <v>-395</v>
      </c>
      <c r="L975">
        <v>1.4999999999999999E-2</v>
      </c>
      <c r="M975">
        <f t="shared" si="107"/>
        <v>365.20543359083308</v>
      </c>
      <c r="N975">
        <v>1.204</v>
      </c>
      <c r="O975">
        <v>1.52</v>
      </c>
      <c r="P975">
        <v>2.52</v>
      </c>
      <c r="Q975">
        <f t="shared" si="108"/>
        <v>6.166666666666667</v>
      </c>
      <c r="R975">
        <f t="shared" si="109"/>
        <v>87.688283200000015</v>
      </c>
      <c r="S975">
        <f t="shared" si="110"/>
        <v>57.893716790833082</v>
      </c>
      <c r="T975" s="11">
        <f t="shared" si="111"/>
        <v>0.35701125354347069</v>
      </c>
      <c r="U975">
        <v>0.26834999999999998</v>
      </c>
      <c r="V975">
        <f>Table5[[#This Row],[Total force ]]*Table5[[#This Row],[Tyre radius]]</f>
        <v>15.535778900820056</v>
      </c>
      <c r="W975">
        <v>8</v>
      </c>
      <c r="X975">
        <v>0.92</v>
      </c>
      <c r="Y975">
        <f>Table5[[#This Row],[Wheel torque]]/Table5[[#This Row],[Final drive ratio ]]/Table5[[#This Row],[Overall efficiency of enery conversion ]]</f>
        <v>2.1108395245679423</v>
      </c>
      <c r="Z975">
        <f>(Table5[[#This Row],[Vehicle speed in m/s]]*60)/(2*3.14*Table5[[#This Row],[Tyre radius]])</f>
        <v>219.55355860715221</v>
      </c>
      <c r="AA975">
        <f>Table5[[#This Row],[Wheel speed]]*Table5[[#This Row],[Final drive ratio ]]</f>
        <v>1756.4284688572177</v>
      </c>
      <c r="AB975" s="11">
        <f>(2*3.14*Table5[[#This Row],[Motor speed]]*Table5[[#This Row],[Motor torque]])/(60*1000)/Table5[[#This Row],[Overall efficiency of enery conversion ]]</f>
        <v>0.42179968518841043</v>
      </c>
      <c r="AC975">
        <v>430</v>
      </c>
      <c r="AD975" s="20">
        <f>Table5[[#This Row],[Total elapsed time]]-B974</f>
        <v>1</v>
      </c>
      <c r="AE975" s="20">
        <f>(Table5[[#This Row],[Motor power]]*1000)*Table5[[#This Row],[Acceleration delT 1 second ]]</f>
        <v>421.79968518841042</v>
      </c>
      <c r="AF975" s="20">
        <f>Table5[[#This Row],[Etotal]]/3600</f>
        <v>0.11716657921900289</v>
      </c>
      <c r="AG975" s="21">
        <f>Table5[[#This Row],[Average energy consumption]]/96</f>
        <v>1.2204852001979469E-3</v>
      </c>
      <c r="AH975" s="20"/>
      <c r="AI975" s="20"/>
    </row>
    <row r="976" spans="2:35">
      <c r="B976" s="15">
        <v>973</v>
      </c>
      <c r="C976" s="8">
        <v>21.1</v>
      </c>
      <c r="D976" s="9">
        <v>-0.36</v>
      </c>
      <c r="E976">
        <v>1500</v>
      </c>
      <c r="F976">
        <v>80</v>
      </c>
      <c r="G976">
        <f t="shared" si="105"/>
        <v>1580</v>
      </c>
      <c r="H976">
        <v>9.81</v>
      </c>
      <c r="I976" s="10">
        <v>0</v>
      </c>
      <c r="J976" s="10">
        <v>0</v>
      </c>
      <c r="K976">
        <f t="shared" si="106"/>
        <v>-568.79999999999995</v>
      </c>
      <c r="L976">
        <v>1.4999999999999999E-2</v>
      </c>
      <c r="M976">
        <f t="shared" si="107"/>
        <v>365.20543359083308</v>
      </c>
      <c r="N976">
        <v>1.204</v>
      </c>
      <c r="O976">
        <v>1.52</v>
      </c>
      <c r="P976">
        <v>2.52</v>
      </c>
      <c r="Q976">
        <f t="shared" si="108"/>
        <v>5.8611111111111116</v>
      </c>
      <c r="R976">
        <f t="shared" si="109"/>
        <v>79.213741911111129</v>
      </c>
      <c r="S976">
        <f t="shared" si="110"/>
        <v>-124.38082449805574</v>
      </c>
      <c r="T976" s="11">
        <f t="shared" si="111"/>
        <v>-0.72900983247471574</v>
      </c>
      <c r="U976">
        <v>0.26834999999999998</v>
      </c>
      <c r="V976">
        <f>Table5[[#This Row],[Total force ]]*Table5[[#This Row],[Tyre radius]]</f>
        <v>-33.377594254053257</v>
      </c>
      <c r="W976">
        <v>8</v>
      </c>
      <c r="X976">
        <v>0.92</v>
      </c>
      <c r="Y976">
        <f>Table5[[#This Row],[Wheel torque]]/Table5[[#This Row],[Final drive ratio ]]/Table5[[#This Row],[Overall efficiency of enery conversion ]]</f>
        <v>-4.5349992193007145</v>
      </c>
      <c r="Z976">
        <f>(Table5[[#This Row],[Vehicle speed in m/s]]*60)/(2*3.14*Table5[[#This Row],[Tyre radius]])</f>
        <v>208.67477867616722</v>
      </c>
      <c r="AA976">
        <f>Table5[[#This Row],[Wheel speed]]*Table5[[#This Row],[Final drive ratio ]]</f>
        <v>1669.3982294093378</v>
      </c>
      <c r="AB976" s="11">
        <f>(2*3.14*Table5[[#This Row],[Motor speed]]*Table5[[#This Row],[Motor torque]])/(60*1000)/Table5[[#This Row],[Overall efficiency of enery conversion ]]</f>
        <v>-0.86130651284819904</v>
      </c>
      <c r="AC976">
        <v>430</v>
      </c>
      <c r="AD976" s="20">
        <f>Table5[[#This Row],[Total elapsed time]]-B975</f>
        <v>1</v>
      </c>
      <c r="AE976" s="20">
        <f>(Table5[[#This Row],[Motor power]]*1000)*Table5[[#This Row],[Acceleration delT 1 second ]]</f>
        <v>-861.30651284819908</v>
      </c>
      <c r="AF976" s="20">
        <f>Table5[[#This Row],[Etotal]]/3600</f>
        <v>-0.23925180912449975</v>
      </c>
      <c r="AG976" s="21">
        <f>Table5[[#This Row],[Average energy consumption]]/96</f>
        <v>-2.4922063450468724E-3</v>
      </c>
      <c r="AH976" s="20"/>
      <c r="AI976" s="20"/>
    </row>
    <row r="977" spans="2:35">
      <c r="B977" s="15">
        <v>974</v>
      </c>
      <c r="C977" s="8">
        <v>19.600000000000001</v>
      </c>
      <c r="D977" s="9">
        <v>-0.42</v>
      </c>
      <c r="E977">
        <v>1500</v>
      </c>
      <c r="F977">
        <v>80</v>
      </c>
      <c r="G977">
        <f t="shared" si="105"/>
        <v>1580</v>
      </c>
      <c r="H977">
        <v>9.81</v>
      </c>
      <c r="I977" s="10">
        <v>0</v>
      </c>
      <c r="J977" s="10">
        <v>0</v>
      </c>
      <c r="K977">
        <f t="shared" si="106"/>
        <v>-663.6</v>
      </c>
      <c r="L977">
        <v>1.4999999999999999E-2</v>
      </c>
      <c r="M977">
        <f t="shared" si="107"/>
        <v>365.20543359083308</v>
      </c>
      <c r="N977">
        <v>1.204</v>
      </c>
      <c r="O977">
        <v>1.52</v>
      </c>
      <c r="P977">
        <v>2.52</v>
      </c>
      <c r="Q977">
        <f t="shared" si="108"/>
        <v>5.4444444444444446</v>
      </c>
      <c r="R977">
        <f t="shared" si="109"/>
        <v>68.351454577777787</v>
      </c>
      <c r="S977">
        <f t="shared" si="110"/>
        <v>-230.04311183138918</v>
      </c>
      <c r="T977" s="11">
        <f t="shared" si="111"/>
        <v>-1.2524569421931189</v>
      </c>
      <c r="U977">
        <v>0.26834999999999998</v>
      </c>
      <c r="V977">
        <f>Table5[[#This Row],[Total force ]]*Table5[[#This Row],[Tyre radius]]</f>
        <v>-61.732069059953282</v>
      </c>
      <c r="W977">
        <v>8</v>
      </c>
      <c r="X977">
        <v>0.92</v>
      </c>
      <c r="Y977">
        <f>Table5[[#This Row],[Wheel torque]]/Table5[[#This Row],[Final drive ratio ]]/Table5[[#This Row],[Overall efficiency of enery conversion ]]</f>
        <v>-8.3875093831458258</v>
      </c>
      <c r="Z977">
        <f>(Table5[[#This Row],[Vehicle speed in m/s]]*60)/(2*3.14*Table5[[#This Row],[Tyre radius]])</f>
        <v>193.84007877027855</v>
      </c>
      <c r="AA977">
        <f>Table5[[#This Row],[Wheel speed]]*Table5[[#This Row],[Final drive ratio ]]</f>
        <v>1550.7206301622284</v>
      </c>
      <c r="AB977" s="11">
        <f>(2*3.14*Table5[[#This Row],[Motor speed]]*Table5[[#This Row],[Motor torque]])/(60*1000)/Table5[[#This Row],[Overall efficiency of enery conversion ]]</f>
        <v>-1.4797459146894125</v>
      </c>
      <c r="AC977">
        <v>430</v>
      </c>
      <c r="AD977" s="20">
        <f>Table5[[#This Row],[Total elapsed time]]-B976</f>
        <v>1</v>
      </c>
      <c r="AE977" s="20">
        <f>(Table5[[#This Row],[Motor power]]*1000)*Table5[[#This Row],[Acceleration delT 1 second ]]</f>
        <v>-1479.7459146894125</v>
      </c>
      <c r="AF977" s="20">
        <f>Table5[[#This Row],[Etotal]]/3600</f>
        <v>-0.41104053185817013</v>
      </c>
      <c r="AG977" s="21">
        <f>Table5[[#This Row],[Average energy consumption]]/96</f>
        <v>-4.2816722068559389E-3</v>
      </c>
      <c r="AH977" s="20"/>
      <c r="AI977" s="20"/>
    </row>
    <row r="978" spans="2:35">
      <c r="B978" s="15">
        <v>975</v>
      </c>
      <c r="C978" s="8">
        <v>18.100000000000001</v>
      </c>
      <c r="D978" s="9">
        <v>-0.5</v>
      </c>
      <c r="E978">
        <v>1500</v>
      </c>
      <c r="F978">
        <v>80</v>
      </c>
      <c r="G978">
        <f t="shared" si="105"/>
        <v>1580</v>
      </c>
      <c r="H978">
        <v>9.81</v>
      </c>
      <c r="I978" s="10">
        <v>0</v>
      </c>
      <c r="J978" s="10">
        <v>0</v>
      </c>
      <c r="K978">
        <f t="shared" si="106"/>
        <v>-790</v>
      </c>
      <c r="L978">
        <v>1.4999999999999999E-2</v>
      </c>
      <c r="M978">
        <f t="shared" si="107"/>
        <v>365.20543359083308</v>
      </c>
      <c r="N978">
        <v>1.204</v>
      </c>
      <c r="O978">
        <v>1.52</v>
      </c>
      <c r="P978">
        <v>2.52</v>
      </c>
      <c r="Q978">
        <f t="shared" si="108"/>
        <v>5.0277777777777786</v>
      </c>
      <c r="R978">
        <f t="shared" si="109"/>
        <v>58.289827244444453</v>
      </c>
      <c r="S978">
        <f t="shared" si="110"/>
        <v>-366.50473916472248</v>
      </c>
      <c r="T978" s="11">
        <f t="shared" si="111"/>
        <v>-1.8427043830226328</v>
      </c>
      <c r="U978">
        <v>0.26834999999999998</v>
      </c>
      <c r="V978">
        <f>Table5[[#This Row],[Total force ]]*Table5[[#This Row],[Tyre radius]]</f>
        <v>-98.351546754853274</v>
      </c>
      <c r="W978">
        <v>8</v>
      </c>
      <c r="X978">
        <v>0.92</v>
      </c>
      <c r="Y978">
        <f>Table5[[#This Row],[Wheel torque]]/Table5[[#This Row],[Final drive ratio ]]/Table5[[#This Row],[Overall efficiency of enery conversion ]]</f>
        <v>-13.362981896039846</v>
      </c>
      <c r="Z978">
        <f>(Table5[[#This Row],[Vehicle speed in m/s]]*60)/(2*3.14*Table5[[#This Row],[Tyre radius]])</f>
        <v>179.00537886438991</v>
      </c>
      <c r="AA978">
        <f>Table5[[#This Row],[Wheel speed]]*Table5[[#This Row],[Final drive ratio ]]</f>
        <v>1432.0430309151193</v>
      </c>
      <c r="AB978" s="11">
        <f>(2*3.14*Table5[[#This Row],[Motor speed]]*Table5[[#This Row],[Motor torque]])/(60*1000)/Table5[[#This Row],[Overall efficiency of enery conversion ]]</f>
        <v>-2.1771082030040554</v>
      </c>
      <c r="AC978">
        <v>430</v>
      </c>
      <c r="AD978" s="20">
        <f>Table5[[#This Row],[Total elapsed time]]-B977</f>
        <v>1</v>
      </c>
      <c r="AE978" s="20">
        <f>(Table5[[#This Row],[Motor power]]*1000)*Table5[[#This Row],[Acceleration delT 1 second ]]</f>
        <v>-2177.1082030040552</v>
      </c>
      <c r="AF978" s="20">
        <f>Table5[[#This Row],[Etotal]]/3600</f>
        <v>-0.60475227861223757</v>
      </c>
      <c r="AG978" s="21">
        <f>Table5[[#This Row],[Average energy consumption]]/96</f>
        <v>-6.299502902210808E-3</v>
      </c>
      <c r="AH978" s="20"/>
      <c r="AI978" s="20"/>
    </row>
    <row r="979" spans="2:35">
      <c r="B979" s="15">
        <v>976</v>
      </c>
      <c r="C979" s="8">
        <v>16</v>
      </c>
      <c r="D979" s="9">
        <v>-0.56999999999999995</v>
      </c>
      <c r="E979">
        <v>1500</v>
      </c>
      <c r="F979">
        <v>80</v>
      </c>
      <c r="G979">
        <f t="shared" si="105"/>
        <v>1580</v>
      </c>
      <c r="H979">
        <v>9.81</v>
      </c>
      <c r="I979" s="10">
        <v>0</v>
      </c>
      <c r="J979" s="10">
        <v>0</v>
      </c>
      <c r="K979">
        <f t="shared" si="106"/>
        <v>-900.59999999999991</v>
      </c>
      <c r="L979">
        <v>1.4999999999999999E-2</v>
      </c>
      <c r="M979">
        <f t="shared" si="107"/>
        <v>365.20543359083308</v>
      </c>
      <c r="N979">
        <v>1.204</v>
      </c>
      <c r="O979">
        <v>1.52</v>
      </c>
      <c r="P979">
        <v>2.52</v>
      </c>
      <c r="Q979">
        <f t="shared" si="108"/>
        <v>4.4444444444444446</v>
      </c>
      <c r="R979">
        <f t="shared" si="109"/>
        <v>45.548657777777777</v>
      </c>
      <c r="S979">
        <f t="shared" si="110"/>
        <v>-489.84590863138908</v>
      </c>
      <c r="T979" s="11">
        <f t="shared" si="111"/>
        <v>-2.1770929272506181</v>
      </c>
      <c r="U979">
        <v>0.26834999999999998</v>
      </c>
      <c r="V979">
        <f>Table5[[#This Row],[Total force ]]*Table5[[#This Row],[Tyre radius]]</f>
        <v>-131.45014958123326</v>
      </c>
      <c r="W979">
        <v>8</v>
      </c>
      <c r="X979">
        <v>0.92</v>
      </c>
      <c r="Y979">
        <f>Table5[[#This Row],[Wheel torque]]/Table5[[#This Row],[Final drive ratio ]]/Table5[[#This Row],[Overall efficiency of enery conversion ]]</f>
        <v>-17.860074671363215</v>
      </c>
      <c r="Z979">
        <f>(Table5[[#This Row],[Vehicle speed in m/s]]*60)/(2*3.14*Table5[[#This Row],[Tyre radius]])</f>
        <v>158.23679899614575</v>
      </c>
      <c r="AA979">
        <f>Table5[[#This Row],[Wheel speed]]*Table5[[#This Row],[Final drive ratio ]]</f>
        <v>1265.894391969166</v>
      </c>
      <c r="AB979" s="11">
        <f>(2*3.14*Table5[[#This Row],[Motor speed]]*Table5[[#This Row],[Motor torque]])/(60*1000)/Table5[[#This Row],[Overall efficiency of enery conversion ]]</f>
        <v>-2.5721797344643411</v>
      </c>
      <c r="AC979">
        <v>430</v>
      </c>
      <c r="AD979" s="20">
        <f>Table5[[#This Row],[Total elapsed time]]-B978</f>
        <v>1</v>
      </c>
      <c r="AE979" s="20">
        <f>(Table5[[#This Row],[Motor power]]*1000)*Table5[[#This Row],[Acceleration delT 1 second ]]</f>
        <v>-2572.179734464341</v>
      </c>
      <c r="AF979" s="20">
        <f>Table5[[#This Row],[Etotal]]/3600</f>
        <v>-0.71449437068453914</v>
      </c>
      <c r="AG979" s="21">
        <f>Table5[[#This Row],[Average energy consumption]]/96</f>
        <v>-7.442649694630616E-3</v>
      </c>
      <c r="AH979" s="20"/>
      <c r="AI979" s="20"/>
    </row>
    <row r="980" spans="2:35">
      <c r="B980" s="15">
        <v>977</v>
      </c>
      <c r="C980" s="8">
        <v>14</v>
      </c>
      <c r="D980" s="9">
        <v>-0.56000000000000005</v>
      </c>
      <c r="E980">
        <v>1500</v>
      </c>
      <c r="F980">
        <v>80</v>
      </c>
      <c r="G980">
        <f t="shared" si="105"/>
        <v>1580</v>
      </c>
      <c r="H980">
        <v>9.81</v>
      </c>
      <c r="I980" s="10">
        <v>0</v>
      </c>
      <c r="J980" s="10">
        <v>0</v>
      </c>
      <c r="K980">
        <f t="shared" si="106"/>
        <v>-884.80000000000007</v>
      </c>
      <c r="L980">
        <v>1.4999999999999999E-2</v>
      </c>
      <c r="M980">
        <f t="shared" si="107"/>
        <v>365.20543359083308</v>
      </c>
      <c r="N980">
        <v>1.204</v>
      </c>
      <c r="O980">
        <v>1.52</v>
      </c>
      <c r="P980">
        <v>2.52</v>
      </c>
      <c r="Q980">
        <f t="shared" si="108"/>
        <v>3.8888888888888893</v>
      </c>
      <c r="R980">
        <f t="shared" si="109"/>
        <v>34.873191111111119</v>
      </c>
      <c r="S980">
        <f t="shared" si="110"/>
        <v>-484.72137529805588</v>
      </c>
      <c r="T980" s="11">
        <f t="shared" si="111"/>
        <v>-1.8850275706035509</v>
      </c>
      <c r="U980">
        <v>0.26834999999999998</v>
      </c>
      <c r="V980">
        <f>Table5[[#This Row],[Total force ]]*Table5[[#This Row],[Tyre radius]]</f>
        <v>-130.07498106123327</v>
      </c>
      <c r="W980">
        <v>8</v>
      </c>
      <c r="X980">
        <v>0.92</v>
      </c>
      <c r="Y980">
        <f>Table5[[#This Row],[Wheel torque]]/Table5[[#This Row],[Final drive ratio ]]/Table5[[#This Row],[Overall efficiency of enery conversion ]]</f>
        <v>-17.673231122450172</v>
      </c>
      <c r="Z980">
        <f>(Table5[[#This Row],[Vehicle speed in m/s]]*60)/(2*3.14*Table5[[#This Row],[Tyre radius]])</f>
        <v>138.45719912162755</v>
      </c>
      <c r="AA980">
        <f>Table5[[#This Row],[Wheel speed]]*Table5[[#This Row],[Final drive ratio ]]</f>
        <v>1107.6575929730204</v>
      </c>
      <c r="AB980" s="11">
        <f>(2*3.14*Table5[[#This Row],[Motor speed]]*Table5[[#This Row],[Motor torque]])/(60*1000)/Table5[[#This Row],[Overall efficiency of enery conversion ]]</f>
        <v>-2.2271119690495635</v>
      </c>
      <c r="AC980">
        <v>430</v>
      </c>
      <c r="AD980" s="20">
        <f>Table5[[#This Row],[Total elapsed time]]-B979</f>
        <v>1</v>
      </c>
      <c r="AE980" s="20">
        <f>(Table5[[#This Row],[Motor power]]*1000)*Table5[[#This Row],[Acceleration delT 1 second ]]</f>
        <v>-2227.1119690495634</v>
      </c>
      <c r="AF980" s="20">
        <f>Table5[[#This Row],[Etotal]]/3600</f>
        <v>-0.6186422136248787</v>
      </c>
      <c r="AG980" s="21">
        <f>Table5[[#This Row],[Average energy consumption]]/96</f>
        <v>-6.4441897252591534E-3</v>
      </c>
      <c r="AH980" s="20"/>
      <c r="AI980" s="20"/>
    </row>
    <row r="981" spans="2:35">
      <c r="B981" s="15">
        <v>978</v>
      </c>
      <c r="C981" s="8">
        <v>12</v>
      </c>
      <c r="D981" s="9">
        <v>-0.51</v>
      </c>
      <c r="E981">
        <v>1500</v>
      </c>
      <c r="F981">
        <v>80</v>
      </c>
      <c r="G981">
        <f t="shared" si="105"/>
        <v>1580</v>
      </c>
      <c r="H981">
        <v>9.81</v>
      </c>
      <c r="I981" s="10">
        <v>0</v>
      </c>
      <c r="J981" s="10">
        <v>0</v>
      </c>
      <c r="K981">
        <f t="shared" si="106"/>
        <v>-805.80000000000007</v>
      </c>
      <c r="L981">
        <v>1.4999999999999999E-2</v>
      </c>
      <c r="M981">
        <f t="shared" si="107"/>
        <v>365.20543359083308</v>
      </c>
      <c r="N981">
        <v>1.204</v>
      </c>
      <c r="O981">
        <v>1.52</v>
      </c>
      <c r="P981">
        <v>2.52</v>
      </c>
      <c r="Q981">
        <f t="shared" si="108"/>
        <v>3.3333333333333335</v>
      </c>
      <c r="R981">
        <f t="shared" si="109"/>
        <v>25.621120000000001</v>
      </c>
      <c r="S981">
        <f t="shared" si="110"/>
        <v>-414.97344640916697</v>
      </c>
      <c r="T981" s="11">
        <f t="shared" si="111"/>
        <v>-1.3832448213638899</v>
      </c>
      <c r="U981">
        <v>0.26834999999999998</v>
      </c>
      <c r="V981">
        <f>Table5[[#This Row],[Total force ]]*Table5[[#This Row],[Tyre radius]]</f>
        <v>-111.35812434389995</v>
      </c>
      <c r="W981">
        <v>8</v>
      </c>
      <c r="X981">
        <v>0.92</v>
      </c>
      <c r="Y981">
        <f>Table5[[#This Row],[Wheel torque]]/Table5[[#This Row],[Final drive ratio ]]/Table5[[#This Row],[Overall efficiency of enery conversion ]]</f>
        <v>-15.130179938029883</v>
      </c>
      <c r="Z981">
        <f>(Table5[[#This Row],[Vehicle speed in m/s]]*60)/(2*3.14*Table5[[#This Row],[Tyre radius]])</f>
        <v>118.67759924710931</v>
      </c>
      <c r="AA981">
        <f>Table5[[#This Row],[Wheel speed]]*Table5[[#This Row],[Final drive ratio ]]</f>
        <v>949.42079397687451</v>
      </c>
      <c r="AB981" s="11">
        <f>(2*3.14*Table5[[#This Row],[Motor speed]]*Table5[[#This Row],[Motor torque]])/(60*1000)/Table5[[#This Row],[Overall efficiency of enery conversion ]]</f>
        <v>-1.6342684562427809</v>
      </c>
      <c r="AC981">
        <v>430</v>
      </c>
      <c r="AD981" s="20">
        <f>Table5[[#This Row],[Total elapsed time]]-B980</f>
        <v>1</v>
      </c>
      <c r="AE981" s="20">
        <f>(Table5[[#This Row],[Motor power]]*1000)*Table5[[#This Row],[Acceleration delT 1 second ]]</f>
        <v>-1634.268456242781</v>
      </c>
      <c r="AF981" s="20">
        <f>Table5[[#This Row],[Etotal]]/3600</f>
        <v>-0.45396346006743915</v>
      </c>
      <c r="AG981" s="21">
        <f>Table5[[#This Row],[Average energy consumption]]/96</f>
        <v>-4.7287860423691581E-3</v>
      </c>
      <c r="AH981" s="20"/>
      <c r="AI981" s="20"/>
    </row>
    <row r="982" spans="2:35">
      <c r="B982" s="15">
        <v>979</v>
      </c>
      <c r="C982" s="8">
        <v>10.3</v>
      </c>
      <c r="D982" s="9">
        <v>-0.49</v>
      </c>
      <c r="E982">
        <v>1500</v>
      </c>
      <c r="F982">
        <v>80</v>
      </c>
      <c r="G982">
        <f t="shared" si="105"/>
        <v>1580</v>
      </c>
      <c r="H982">
        <v>9.81</v>
      </c>
      <c r="I982" s="10">
        <v>0</v>
      </c>
      <c r="J982" s="10">
        <v>0</v>
      </c>
      <c r="K982">
        <f t="shared" si="106"/>
        <v>-774.19999999999993</v>
      </c>
      <c r="L982">
        <v>1.4999999999999999E-2</v>
      </c>
      <c r="M982">
        <f t="shared" si="107"/>
        <v>365.20543359083308</v>
      </c>
      <c r="N982">
        <v>1.204</v>
      </c>
      <c r="O982">
        <v>1.52</v>
      </c>
      <c r="P982">
        <v>2.52</v>
      </c>
      <c r="Q982">
        <f t="shared" si="108"/>
        <v>2.8611111111111116</v>
      </c>
      <c r="R982">
        <f t="shared" si="109"/>
        <v>18.876004311111117</v>
      </c>
      <c r="S982">
        <f t="shared" si="110"/>
        <v>-390.11856209805575</v>
      </c>
      <c r="T982" s="11">
        <f t="shared" si="111"/>
        <v>-1.1161725526694375</v>
      </c>
      <c r="U982">
        <v>0.26834999999999998</v>
      </c>
      <c r="V982">
        <f>Table5[[#This Row],[Total force ]]*Table5[[#This Row],[Tyre radius]]</f>
        <v>-104.68831613901325</v>
      </c>
      <c r="W982">
        <v>8</v>
      </c>
      <c r="X982">
        <v>0.92</v>
      </c>
      <c r="Y982">
        <f>Table5[[#This Row],[Wheel torque]]/Table5[[#This Row],[Final drive ratio ]]/Table5[[#This Row],[Overall efficiency of enery conversion ]]</f>
        <v>-14.22395599714854</v>
      </c>
      <c r="Z982">
        <f>(Table5[[#This Row],[Vehicle speed in m/s]]*60)/(2*3.14*Table5[[#This Row],[Tyre radius]])</f>
        <v>101.86493935376883</v>
      </c>
      <c r="AA982">
        <f>Table5[[#This Row],[Wheel speed]]*Table5[[#This Row],[Final drive ratio ]]</f>
        <v>814.91951483015066</v>
      </c>
      <c r="AB982" s="11">
        <f>(2*3.14*Table5[[#This Row],[Motor speed]]*Table5[[#This Row],[Motor torque]])/(60*1000)/Table5[[#This Row],[Overall efficiency of enery conversion ]]</f>
        <v>-1.3187293864241934</v>
      </c>
      <c r="AC982">
        <v>430</v>
      </c>
      <c r="AD982" s="20">
        <f>Table5[[#This Row],[Total elapsed time]]-B981</f>
        <v>1</v>
      </c>
      <c r="AE982" s="20">
        <f>(Table5[[#This Row],[Motor power]]*1000)*Table5[[#This Row],[Acceleration delT 1 second ]]</f>
        <v>-1318.7293864241933</v>
      </c>
      <c r="AF982" s="20">
        <f>Table5[[#This Row],[Etotal]]/3600</f>
        <v>-0.36631371845116478</v>
      </c>
      <c r="AG982" s="21">
        <f>Table5[[#This Row],[Average energy consumption]]/96</f>
        <v>-3.8157679005329666E-3</v>
      </c>
      <c r="AH982" s="20"/>
      <c r="AI982" s="20"/>
    </row>
    <row r="983" spans="2:35">
      <c r="B983" s="15">
        <v>980</v>
      </c>
      <c r="C983" s="8">
        <v>8.5</v>
      </c>
      <c r="D983" s="9">
        <v>-0.53</v>
      </c>
      <c r="E983">
        <v>1500</v>
      </c>
      <c r="F983">
        <v>80</v>
      </c>
      <c r="G983">
        <f t="shared" si="105"/>
        <v>1580</v>
      </c>
      <c r="H983">
        <v>9.81</v>
      </c>
      <c r="I983" s="10">
        <v>0</v>
      </c>
      <c r="J983" s="10">
        <v>0</v>
      </c>
      <c r="K983">
        <f t="shared" si="106"/>
        <v>-837.40000000000009</v>
      </c>
      <c r="L983">
        <v>1.4999999999999999E-2</v>
      </c>
      <c r="M983">
        <f t="shared" si="107"/>
        <v>365.20543359083308</v>
      </c>
      <c r="N983">
        <v>1.204</v>
      </c>
      <c r="O983">
        <v>1.52</v>
      </c>
      <c r="P983">
        <v>2.52</v>
      </c>
      <c r="Q983">
        <f t="shared" si="108"/>
        <v>2.3611111111111112</v>
      </c>
      <c r="R983">
        <f t="shared" si="109"/>
        <v>12.855041111111111</v>
      </c>
      <c r="S983">
        <f t="shared" si="110"/>
        <v>-459.33952529805589</v>
      </c>
      <c r="T983" s="11">
        <f t="shared" si="111"/>
        <v>-1.084551656953743</v>
      </c>
      <c r="U983">
        <v>0.26834999999999998</v>
      </c>
      <c r="V983">
        <f>Table5[[#This Row],[Total force ]]*Table5[[#This Row],[Tyre radius]]</f>
        <v>-123.26376161373329</v>
      </c>
      <c r="W983">
        <v>8</v>
      </c>
      <c r="X983">
        <v>0.92</v>
      </c>
      <c r="Y983">
        <f>Table5[[#This Row],[Wheel torque]]/Table5[[#This Row],[Final drive ratio ]]/Table5[[#This Row],[Overall efficiency of enery conversion ]]</f>
        <v>-16.747793697518109</v>
      </c>
      <c r="Z983">
        <f>(Table5[[#This Row],[Vehicle speed in m/s]]*60)/(2*3.14*Table5[[#This Row],[Tyre radius]])</f>
        <v>84.063299466702418</v>
      </c>
      <c r="AA983">
        <f>Table5[[#This Row],[Wheel speed]]*Table5[[#This Row],[Final drive ratio ]]</f>
        <v>672.50639573361934</v>
      </c>
      <c r="AB983" s="11">
        <f>(2*3.14*Table5[[#This Row],[Motor speed]]*Table5[[#This Row],[Motor torque]])/(60*1000)/Table5[[#This Row],[Overall efficiency of enery conversion ]]</f>
        <v>-1.2813701050965771</v>
      </c>
      <c r="AC983">
        <v>430</v>
      </c>
      <c r="AD983" s="20">
        <f>Table5[[#This Row],[Total elapsed time]]-B982</f>
        <v>1</v>
      </c>
      <c r="AE983" s="20">
        <f>(Table5[[#This Row],[Motor power]]*1000)*Table5[[#This Row],[Acceleration delT 1 second ]]</f>
        <v>-1281.3701050965772</v>
      </c>
      <c r="AF983" s="20">
        <f>Table5[[#This Row],[Etotal]]/3600</f>
        <v>-0.35593614030460474</v>
      </c>
      <c r="AG983" s="21">
        <f>Table5[[#This Row],[Average energy consumption]]/96</f>
        <v>-3.7076681281729661E-3</v>
      </c>
      <c r="AH983" s="20"/>
      <c r="AI983" s="20"/>
    </row>
    <row r="984" spans="2:35">
      <c r="B984" s="15">
        <v>981</v>
      </c>
      <c r="C984" s="8">
        <v>6.5</v>
      </c>
      <c r="D984" s="9">
        <v>-0.54</v>
      </c>
      <c r="E984">
        <v>1500</v>
      </c>
      <c r="F984">
        <v>80</v>
      </c>
      <c r="G984">
        <f t="shared" si="105"/>
        <v>1580</v>
      </c>
      <c r="H984">
        <v>9.81</v>
      </c>
      <c r="I984" s="10">
        <v>0</v>
      </c>
      <c r="J984" s="10">
        <v>0</v>
      </c>
      <c r="K984">
        <f t="shared" si="106"/>
        <v>-853.2</v>
      </c>
      <c r="L984">
        <v>1.4999999999999999E-2</v>
      </c>
      <c r="M984">
        <f t="shared" si="107"/>
        <v>365.20543359083308</v>
      </c>
      <c r="N984">
        <v>1.204</v>
      </c>
      <c r="O984">
        <v>1.52</v>
      </c>
      <c r="P984">
        <v>2.52</v>
      </c>
      <c r="Q984">
        <f t="shared" si="108"/>
        <v>1.8055555555555556</v>
      </c>
      <c r="R984">
        <f t="shared" si="109"/>
        <v>7.517307777777777</v>
      </c>
      <c r="S984">
        <f t="shared" si="110"/>
        <v>-480.47725863138919</v>
      </c>
      <c r="T984" s="11">
        <f t="shared" si="111"/>
        <v>-0.86752838364000828</v>
      </c>
      <c r="U984">
        <v>0.26834999999999998</v>
      </c>
      <c r="V984">
        <f>Table5[[#This Row],[Total force ]]*Table5[[#This Row],[Tyre radius]]</f>
        <v>-128.93607235373327</v>
      </c>
      <c r="W984">
        <v>8</v>
      </c>
      <c r="X984">
        <v>0.92</v>
      </c>
      <c r="Y984">
        <f>Table5[[#This Row],[Wheel torque]]/Table5[[#This Row],[Final drive ratio ]]/Table5[[#This Row],[Overall efficiency of enery conversion ]]</f>
        <v>-17.518488091539844</v>
      </c>
      <c r="Z984">
        <f>(Table5[[#This Row],[Vehicle speed in m/s]]*60)/(2*3.14*Table5[[#This Row],[Tyre radius]])</f>
        <v>64.283699592184206</v>
      </c>
      <c r="AA984">
        <f>Table5[[#This Row],[Wheel speed]]*Table5[[#This Row],[Final drive ratio ]]</f>
        <v>514.26959673747365</v>
      </c>
      <c r="AB984" s="11">
        <f>(2*3.14*Table5[[#This Row],[Motor speed]]*Table5[[#This Row],[Motor torque]])/(60*1000)/Table5[[#This Row],[Overall efficiency of enery conversion ]]</f>
        <v>-1.0249626460775141</v>
      </c>
      <c r="AC984">
        <v>430</v>
      </c>
      <c r="AD984" s="20">
        <f>Table5[[#This Row],[Total elapsed time]]-B983</f>
        <v>1</v>
      </c>
      <c r="AE984" s="20">
        <f>(Table5[[#This Row],[Motor power]]*1000)*Table5[[#This Row],[Acceleration delT 1 second ]]</f>
        <v>-1024.9626460775141</v>
      </c>
      <c r="AF984" s="20">
        <f>Table5[[#This Row],[Etotal]]/3600</f>
        <v>-0.28471184613264283</v>
      </c>
      <c r="AG984" s="21">
        <f>Table5[[#This Row],[Average energy consumption]]/96</f>
        <v>-2.9657483972150294E-3</v>
      </c>
      <c r="AH984" s="20"/>
      <c r="AI984" s="20"/>
    </row>
    <row r="985" spans="2:35">
      <c r="B985" s="15">
        <v>982</v>
      </c>
      <c r="C985" s="8">
        <v>4.5999999999999996</v>
      </c>
      <c r="D985" s="9">
        <v>-0.47</v>
      </c>
      <c r="E985">
        <v>1500</v>
      </c>
      <c r="F985">
        <v>80</v>
      </c>
      <c r="G985">
        <f t="shared" si="105"/>
        <v>1580</v>
      </c>
      <c r="H985">
        <v>9.81</v>
      </c>
      <c r="I985" s="10">
        <v>0</v>
      </c>
      <c r="J985" s="10">
        <v>0</v>
      </c>
      <c r="K985">
        <f t="shared" si="106"/>
        <v>-742.59999999999991</v>
      </c>
      <c r="L985">
        <v>1.4999999999999999E-2</v>
      </c>
      <c r="M985">
        <f t="shared" si="107"/>
        <v>365.20543359083308</v>
      </c>
      <c r="N985">
        <v>1.204</v>
      </c>
      <c r="O985">
        <v>1.52</v>
      </c>
      <c r="P985">
        <v>2.52</v>
      </c>
      <c r="Q985">
        <f t="shared" si="108"/>
        <v>1.2777777777777777</v>
      </c>
      <c r="R985">
        <f t="shared" si="109"/>
        <v>3.7648812444444442</v>
      </c>
      <c r="S985">
        <f t="shared" si="110"/>
        <v>-373.62968516472239</v>
      </c>
      <c r="T985" s="11">
        <f t="shared" si="111"/>
        <v>-0.47741570882158968</v>
      </c>
      <c r="U985">
        <v>0.26834999999999998</v>
      </c>
      <c r="V985">
        <f>Table5[[#This Row],[Total force ]]*Table5[[#This Row],[Tyre radius]]</f>
        <v>-100.26352601395324</v>
      </c>
      <c r="W985">
        <v>8</v>
      </c>
      <c r="X985">
        <v>0.92</v>
      </c>
      <c r="Y985">
        <f>Table5[[#This Row],[Wheel torque]]/Table5[[#This Row],[Final drive ratio ]]/Table5[[#This Row],[Overall efficiency of enery conversion ]]</f>
        <v>-13.622761686678428</v>
      </c>
      <c r="Z985">
        <f>(Table5[[#This Row],[Vehicle speed in m/s]]*60)/(2*3.14*Table5[[#This Row],[Tyre radius]])</f>
        <v>45.493079711391893</v>
      </c>
      <c r="AA985">
        <f>Table5[[#This Row],[Wheel speed]]*Table5[[#This Row],[Final drive ratio ]]</f>
        <v>363.94463769113514</v>
      </c>
      <c r="AB985" s="11">
        <f>(2*3.14*Table5[[#This Row],[Motor speed]]*Table5[[#This Row],[Motor torque]])/(60*1000)/Table5[[#This Row],[Overall efficiency of enery conversion ]]</f>
        <v>-0.5640544763960178</v>
      </c>
      <c r="AC985">
        <v>430</v>
      </c>
      <c r="AD985" s="20">
        <f>Table5[[#This Row],[Total elapsed time]]-B984</f>
        <v>1</v>
      </c>
      <c r="AE985" s="20">
        <f>(Table5[[#This Row],[Motor power]]*1000)*Table5[[#This Row],[Acceleration delT 1 second ]]</f>
        <v>-564.05447639601778</v>
      </c>
      <c r="AF985" s="20">
        <f>Table5[[#This Row],[Etotal]]/3600</f>
        <v>-0.15668179899889384</v>
      </c>
      <c r="AG985" s="21">
        <f>Table5[[#This Row],[Average energy consumption]]/96</f>
        <v>-1.6321020729051442E-3</v>
      </c>
      <c r="AH985" s="20"/>
      <c r="AI985" s="20"/>
    </row>
    <row r="986" spans="2:35">
      <c r="B986" s="15">
        <v>983</v>
      </c>
      <c r="C986" s="8">
        <v>3.1</v>
      </c>
      <c r="D986" s="9">
        <v>-0.38</v>
      </c>
      <c r="E986">
        <v>1500</v>
      </c>
      <c r="F986">
        <v>80</v>
      </c>
      <c r="G986">
        <f t="shared" si="105"/>
        <v>1580</v>
      </c>
      <c r="H986">
        <v>9.81</v>
      </c>
      <c r="I986" s="10">
        <v>0</v>
      </c>
      <c r="J986" s="10">
        <v>0</v>
      </c>
      <c r="K986">
        <f t="shared" si="106"/>
        <v>-600.4</v>
      </c>
      <c r="L986">
        <v>1.4999999999999999E-2</v>
      </c>
      <c r="M986">
        <f t="shared" si="107"/>
        <v>365.20543359083308</v>
      </c>
      <c r="N986">
        <v>1.204</v>
      </c>
      <c r="O986">
        <v>1.52</v>
      </c>
      <c r="P986">
        <v>2.52</v>
      </c>
      <c r="Q986">
        <f t="shared" si="108"/>
        <v>0.86111111111111116</v>
      </c>
      <c r="R986">
        <f t="shared" si="109"/>
        <v>1.7098539111111113</v>
      </c>
      <c r="S986">
        <f t="shared" si="110"/>
        <v>-233.48471249805579</v>
      </c>
      <c r="T986" s="11">
        <f t="shared" si="111"/>
        <v>-0.20105628020665917</v>
      </c>
      <c r="U986">
        <v>0.26834999999999998</v>
      </c>
      <c r="V986">
        <f>Table5[[#This Row],[Total force ]]*Table5[[#This Row],[Tyre radius]]</f>
        <v>-62.655622598853263</v>
      </c>
      <c r="W986">
        <v>8</v>
      </c>
      <c r="X986">
        <v>0.92</v>
      </c>
      <c r="Y986">
        <f>Table5[[#This Row],[Wheel torque]]/Table5[[#This Row],[Final drive ratio ]]/Table5[[#This Row],[Overall efficiency of enery conversion ]]</f>
        <v>-8.5129922009311496</v>
      </c>
      <c r="Z986">
        <f>(Table5[[#This Row],[Vehicle speed in m/s]]*60)/(2*3.14*Table5[[#This Row],[Tyre radius]])</f>
        <v>30.658379805503241</v>
      </c>
      <c r="AA986">
        <f>Table5[[#This Row],[Wheel speed]]*Table5[[#This Row],[Final drive ratio ]]</f>
        <v>245.26703844402593</v>
      </c>
      <c r="AB986" s="11">
        <f>(2*3.14*Table5[[#This Row],[Motor speed]]*Table5[[#This Row],[Motor torque]])/(60*1000)/Table5[[#This Row],[Overall efficiency of enery conversion ]]</f>
        <v>-0.23754286413830239</v>
      </c>
      <c r="AC986">
        <v>430</v>
      </c>
      <c r="AD986" s="20">
        <f>Table5[[#This Row],[Total elapsed time]]-B985</f>
        <v>1</v>
      </c>
      <c r="AE986" s="20">
        <f>(Table5[[#This Row],[Motor power]]*1000)*Table5[[#This Row],[Acceleration delT 1 second ]]</f>
        <v>-237.54286413830238</v>
      </c>
      <c r="AF986" s="20">
        <f>Table5[[#This Row],[Etotal]]/3600</f>
        <v>-6.5984128927306221E-2</v>
      </c>
      <c r="AG986" s="21">
        <f>Table5[[#This Row],[Average energy consumption]]/96</f>
        <v>-6.873346763261065E-4</v>
      </c>
      <c r="AH986" s="20"/>
      <c r="AI986" s="20"/>
    </row>
    <row r="987" spans="2:35">
      <c r="B987" s="15">
        <v>984</v>
      </c>
      <c r="C987" s="8">
        <v>1.9</v>
      </c>
      <c r="D987" s="9">
        <v>-0.28999999999999998</v>
      </c>
      <c r="E987">
        <v>1500</v>
      </c>
      <c r="F987">
        <v>80</v>
      </c>
      <c r="G987">
        <f t="shared" si="105"/>
        <v>1580</v>
      </c>
      <c r="H987">
        <v>9.81</v>
      </c>
      <c r="I987" s="10">
        <v>0</v>
      </c>
      <c r="J987" s="10">
        <v>0</v>
      </c>
      <c r="K987">
        <f t="shared" si="106"/>
        <v>-458.2</v>
      </c>
      <c r="L987">
        <v>1.4999999999999999E-2</v>
      </c>
      <c r="M987">
        <f t="shared" si="107"/>
        <v>365.20543359083308</v>
      </c>
      <c r="N987">
        <v>1.204</v>
      </c>
      <c r="O987">
        <v>1.52</v>
      </c>
      <c r="P987">
        <v>2.52</v>
      </c>
      <c r="Q987">
        <f t="shared" si="108"/>
        <v>0.52777777777777779</v>
      </c>
      <c r="R987">
        <f t="shared" si="109"/>
        <v>0.64230724444444454</v>
      </c>
      <c r="S987">
        <f t="shared" si="110"/>
        <v>-92.352259164722454</v>
      </c>
      <c r="T987" s="11">
        <f t="shared" si="111"/>
        <v>-4.8741470114714629E-2</v>
      </c>
      <c r="U987">
        <v>0.26834999999999998</v>
      </c>
      <c r="V987">
        <f>Table5[[#This Row],[Total force ]]*Table5[[#This Row],[Tyre radius]]</f>
        <v>-24.78272874685327</v>
      </c>
      <c r="W987">
        <v>8</v>
      </c>
      <c r="X987">
        <v>0.92</v>
      </c>
      <c r="Y987">
        <f>Table5[[#This Row],[Wheel torque]]/Table5[[#This Row],[Final drive ratio ]]/Table5[[#This Row],[Overall efficiency of enery conversion ]]</f>
        <v>-3.3672185797354985</v>
      </c>
      <c r="Z987">
        <f>(Table5[[#This Row],[Vehicle speed in m/s]]*60)/(2*3.14*Table5[[#This Row],[Tyre radius]])</f>
        <v>18.79061988079231</v>
      </c>
      <c r="AA987">
        <f>Table5[[#This Row],[Wheel speed]]*Table5[[#This Row],[Final drive ratio ]]</f>
        <v>150.32495904633848</v>
      </c>
      <c r="AB987" s="11">
        <f>(2*3.14*Table5[[#This Row],[Motor speed]]*Table5[[#This Row],[Motor torque]])/(60*1000)/Table5[[#This Row],[Overall efficiency of enery conversion ]]</f>
        <v>-5.7586803065589116E-2</v>
      </c>
      <c r="AC987">
        <v>430</v>
      </c>
      <c r="AD987" s="20">
        <f>Table5[[#This Row],[Total elapsed time]]-B986</f>
        <v>1</v>
      </c>
      <c r="AE987" s="20">
        <f>(Table5[[#This Row],[Motor power]]*1000)*Table5[[#This Row],[Acceleration delT 1 second ]]</f>
        <v>-57.586803065589116</v>
      </c>
      <c r="AF987" s="20">
        <f>Table5[[#This Row],[Etotal]]/3600</f>
        <v>-1.5996334184885865E-2</v>
      </c>
      <c r="AG987" s="21">
        <f>Table5[[#This Row],[Average energy consumption]]/96</f>
        <v>-1.666284810925611E-4</v>
      </c>
      <c r="AH987" s="20"/>
      <c r="AI987" s="20"/>
    </row>
    <row r="988" spans="2:35">
      <c r="B988" s="15">
        <v>985</v>
      </c>
      <c r="C988" s="8">
        <v>1</v>
      </c>
      <c r="D988" s="9">
        <v>-0.26</v>
      </c>
      <c r="E988">
        <v>1500</v>
      </c>
      <c r="F988">
        <v>80</v>
      </c>
      <c r="G988">
        <f t="shared" si="105"/>
        <v>1580</v>
      </c>
      <c r="H988">
        <v>9.81</v>
      </c>
      <c r="I988" s="10">
        <v>0</v>
      </c>
      <c r="J988" s="10">
        <v>0</v>
      </c>
      <c r="K988">
        <f t="shared" si="106"/>
        <v>-410.8</v>
      </c>
      <c r="L988">
        <v>1.4999999999999999E-2</v>
      </c>
      <c r="M988">
        <f t="shared" si="107"/>
        <v>365.20543359083308</v>
      </c>
      <c r="N988">
        <v>1.204</v>
      </c>
      <c r="O988">
        <v>1.52</v>
      </c>
      <c r="P988">
        <v>2.52</v>
      </c>
      <c r="Q988">
        <f t="shared" si="108"/>
        <v>0.27777777777777779</v>
      </c>
      <c r="R988">
        <f t="shared" si="109"/>
        <v>0.17792444444444444</v>
      </c>
      <c r="S988">
        <f t="shared" si="110"/>
        <v>-45.416641964722487</v>
      </c>
      <c r="T988" s="11">
        <f t="shared" si="111"/>
        <v>-1.2615733879089581E-2</v>
      </c>
      <c r="U988">
        <v>0.26834999999999998</v>
      </c>
      <c r="V988">
        <f>Table5[[#This Row],[Total force ]]*Table5[[#This Row],[Tyre radius]]</f>
        <v>-12.187555871233279</v>
      </c>
      <c r="W988">
        <v>8</v>
      </c>
      <c r="X988">
        <v>0.92</v>
      </c>
      <c r="Y988">
        <f>Table5[[#This Row],[Wheel torque]]/Table5[[#This Row],[Final drive ratio ]]/Table5[[#This Row],[Overall efficiency of enery conversion ]]</f>
        <v>-1.6559179172871303</v>
      </c>
      <c r="Z988">
        <f>(Table5[[#This Row],[Vehicle speed in m/s]]*60)/(2*3.14*Table5[[#This Row],[Tyre radius]])</f>
        <v>9.8897999372591094</v>
      </c>
      <c r="AA988">
        <f>Table5[[#This Row],[Wheel speed]]*Table5[[#This Row],[Final drive ratio ]]</f>
        <v>79.118399498072876</v>
      </c>
      <c r="AB988" s="11">
        <f>(2*3.14*Table5[[#This Row],[Motor speed]]*Table5[[#This Row],[Motor torque]])/(60*1000)/Table5[[#This Row],[Overall efficiency of enery conversion ]]</f>
        <v>-1.4905167626523606E-2</v>
      </c>
      <c r="AC988">
        <v>430</v>
      </c>
      <c r="AD988" s="20">
        <f>Table5[[#This Row],[Total elapsed time]]-B987</f>
        <v>1</v>
      </c>
      <c r="AE988" s="20">
        <f>(Table5[[#This Row],[Motor power]]*1000)*Table5[[#This Row],[Acceleration delT 1 second ]]</f>
        <v>-14.905167626523607</v>
      </c>
      <c r="AF988" s="20">
        <f>Table5[[#This Row],[Etotal]]/3600</f>
        <v>-4.140324340701002E-3</v>
      </c>
      <c r="AG988" s="21">
        <f>Table5[[#This Row],[Average energy consumption]]/96</f>
        <v>-4.3128378548968774E-5</v>
      </c>
      <c r="AH988" s="20"/>
      <c r="AI988" s="20"/>
    </row>
    <row r="989" spans="2:35">
      <c r="B989" s="15">
        <v>986</v>
      </c>
      <c r="C989" s="8">
        <v>0</v>
      </c>
      <c r="D989" s="9">
        <v>-0.14000000000000001</v>
      </c>
      <c r="E989">
        <v>1500</v>
      </c>
      <c r="F989">
        <v>80</v>
      </c>
      <c r="G989">
        <f t="shared" si="105"/>
        <v>1580</v>
      </c>
      <c r="H989">
        <v>9.81</v>
      </c>
      <c r="I989" s="10">
        <v>0</v>
      </c>
      <c r="J989" s="10">
        <v>0</v>
      </c>
      <c r="K989">
        <f t="shared" si="106"/>
        <v>-221.20000000000002</v>
      </c>
      <c r="L989">
        <v>1.4999999999999999E-2</v>
      </c>
      <c r="M989">
        <f t="shared" si="107"/>
        <v>365.20543359083308</v>
      </c>
      <c r="N989">
        <v>1.204</v>
      </c>
      <c r="O989">
        <v>1.52</v>
      </c>
      <c r="P989">
        <v>2.52</v>
      </c>
      <c r="Q989">
        <f t="shared" si="108"/>
        <v>0</v>
      </c>
      <c r="R989">
        <f t="shared" si="109"/>
        <v>0</v>
      </c>
      <c r="S989">
        <f t="shared" si="110"/>
        <v>144.00543359083306</v>
      </c>
      <c r="T989" s="11">
        <f t="shared" si="111"/>
        <v>0</v>
      </c>
      <c r="U989">
        <v>0.26834999999999998</v>
      </c>
      <c r="V989">
        <f>Table5[[#This Row],[Total force ]]*Table5[[#This Row],[Tyre radius]]</f>
        <v>38.643858104100048</v>
      </c>
      <c r="W989">
        <v>8</v>
      </c>
      <c r="X989">
        <v>0.92</v>
      </c>
      <c r="Y989">
        <f>Table5[[#This Row],[Wheel torque]]/Table5[[#This Row],[Final drive ratio ]]/Table5[[#This Row],[Overall efficiency of enery conversion ]]</f>
        <v>5.2505241989266365</v>
      </c>
      <c r="Z989">
        <f>(Table5[[#This Row],[Vehicle speed in m/s]]*60)/(2*3.14*Table5[[#This Row],[Tyre radius]])</f>
        <v>0</v>
      </c>
      <c r="AA989">
        <f>Table5[[#This Row],[Wheel speed]]*Table5[[#This Row],[Final drive ratio ]]</f>
        <v>0</v>
      </c>
      <c r="AB989" s="11">
        <f>(2*3.14*Table5[[#This Row],[Motor speed]]*Table5[[#This Row],[Motor torque]])/(60*1000)/Table5[[#This Row],[Overall efficiency of enery conversion ]]</f>
        <v>0</v>
      </c>
      <c r="AC989">
        <v>430</v>
      </c>
      <c r="AD989" s="20">
        <f>Table5[[#This Row],[Total elapsed time]]-B988</f>
        <v>1</v>
      </c>
      <c r="AE989" s="20">
        <f>(Table5[[#This Row],[Motor power]]*1000)*Table5[[#This Row],[Acceleration delT 1 second ]]</f>
        <v>0</v>
      </c>
      <c r="AF989" s="20">
        <f>Table5[[#This Row],[Etotal]]/3600</f>
        <v>0</v>
      </c>
      <c r="AG989" s="21">
        <f>Table5[[#This Row],[Average energy consumption]]/96</f>
        <v>0</v>
      </c>
      <c r="AH989" s="20"/>
      <c r="AI989" s="20"/>
    </row>
    <row r="990" spans="2:35">
      <c r="B990" s="15">
        <v>987</v>
      </c>
      <c r="C990" s="8">
        <v>0</v>
      </c>
      <c r="D990" s="9">
        <v>0</v>
      </c>
      <c r="E990">
        <v>1500</v>
      </c>
      <c r="F990">
        <v>80</v>
      </c>
      <c r="G990">
        <f t="shared" si="105"/>
        <v>1580</v>
      </c>
      <c r="H990">
        <v>9.81</v>
      </c>
      <c r="I990" s="10">
        <v>0</v>
      </c>
      <c r="J990" s="10">
        <v>0</v>
      </c>
      <c r="K990">
        <f t="shared" si="106"/>
        <v>0</v>
      </c>
      <c r="L990">
        <v>1.4999999999999999E-2</v>
      </c>
      <c r="M990">
        <f t="shared" si="107"/>
        <v>365.20543359083308</v>
      </c>
      <c r="N990">
        <v>1.204</v>
      </c>
      <c r="O990">
        <v>1.52</v>
      </c>
      <c r="P990">
        <v>2.52</v>
      </c>
      <c r="Q990">
        <f t="shared" si="108"/>
        <v>0</v>
      </c>
      <c r="R990">
        <f t="shared" si="109"/>
        <v>0</v>
      </c>
      <c r="S990">
        <f t="shared" si="110"/>
        <v>365.20543359083308</v>
      </c>
      <c r="T990" s="11">
        <f t="shared" si="111"/>
        <v>0</v>
      </c>
      <c r="U990">
        <v>0.26834999999999998</v>
      </c>
      <c r="V990">
        <f>Table5[[#This Row],[Total force ]]*Table5[[#This Row],[Tyre radius]]</f>
        <v>98.002878104100049</v>
      </c>
      <c r="W990">
        <v>8</v>
      </c>
      <c r="X990">
        <v>0.92</v>
      </c>
      <c r="Y990">
        <f>Table5[[#This Row],[Wheel torque]]/Table5[[#This Row],[Final drive ratio ]]/Table5[[#This Row],[Overall efficiency of enery conversion ]]</f>
        <v>13.315608438057071</v>
      </c>
      <c r="Z990">
        <f>(Table5[[#This Row],[Vehicle speed in m/s]]*60)/(2*3.14*Table5[[#This Row],[Tyre radius]])</f>
        <v>0</v>
      </c>
      <c r="AA990">
        <f>Table5[[#This Row],[Wheel speed]]*Table5[[#This Row],[Final drive ratio ]]</f>
        <v>0</v>
      </c>
      <c r="AB990" s="11">
        <f>(2*3.14*Table5[[#This Row],[Motor speed]]*Table5[[#This Row],[Motor torque]])/(60*1000)/Table5[[#This Row],[Overall efficiency of enery conversion ]]</f>
        <v>0</v>
      </c>
      <c r="AC990">
        <v>430</v>
      </c>
      <c r="AD990" s="20">
        <f>Table5[[#This Row],[Total elapsed time]]-B989</f>
        <v>1</v>
      </c>
      <c r="AE990" s="20">
        <f>(Table5[[#This Row],[Motor power]]*1000)*Table5[[#This Row],[Acceleration delT 1 second ]]</f>
        <v>0</v>
      </c>
      <c r="AF990" s="20">
        <f>Table5[[#This Row],[Etotal]]/3600</f>
        <v>0</v>
      </c>
      <c r="AG990" s="21">
        <f>Table5[[#This Row],[Average energy consumption]]/96</f>
        <v>0</v>
      </c>
      <c r="AH990" s="20"/>
      <c r="AI990" s="20"/>
    </row>
    <row r="991" spans="2:35">
      <c r="B991" s="15">
        <v>988</v>
      </c>
      <c r="C991" s="8">
        <v>0</v>
      </c>
      <c r="D991" s="9">
        <v>0</v>
      </c>
      <c r="E991">
        <v>1500</v>
      </c>
      <c r="F991">
        <v>80</v>
      </c>
      <c r="G991">
        <f t="shared" si="105"/>
        <v>1580</v>
      </c>
      <c r="H991">
        <v>9.81</v>
      </c>
      <c r="I991" s="10">
        <v>0</v>
      </c>
      <c r="J991" s="10">
        <v>0</v>
      </c>
      <c r="K991">
        <f t="shared" si="106"/>
        <v>0</v>
      </c>
      <c r="L991">
        <v>1.4999999999999999E-2</v>
      </c>
      <c r="M991">
        <f t="shared" si="107"/>
        <v>365.20543359083308</v>
      </c>
      <c r="N991">
        <v>1.204</v>
      </c>
      <c r="O991">
        <v>1.52</v>
      </c>
      <c r="P991">
        <v>2.52</v>
      </c>
      <c r="Q991">
        <f t="shared" si="108"/>
        <v>0</v>
      </c>
      <c r="R991">
        <f t="shared" si="109"/>
        <v>0</v>
      </c>
      <c r="S991">
        <f t="shared" si="110"/>
        <v>365.20543359083308</v>
      </c>
      <c r="T991" s="11">
        <f t="shared" si="111"/>
        <v>0</v>
      </c>
      <c r="U991">
        <v>0.26834999999999998</v>
      </c>
      <c r="V991">
        <f>Table5[[#This Row],[Total force ]]*Table5[[#This Row],[Tyre radius]]</f>
        <v>98.002878104100049</v>
      </c>
      <c r="W991">
        <v>8</v>
      </c>
      <c r="X991">
        <v>0.92</v>
      </c>
      <c r="Y991">
        <f>Table5[[#This Row],[Wheel torque]]/Table5[[#This Row],[Final drive ratio ]]/Table5[[#This Row],[Overall efficiency of enery conversion ]]</f>
        <v>13.315608438057071</v>
      </c>
      <c r="Z991">
        <f>(Table5[[#This Row],[Vehicle speed in m/s]]*60)/(2*3.14*Table5[[#This Row],[Tyre radius]])</f>
        <v>0</v>
      </c>
      <c r="AA991">
        <f>Table5[[#This Row],[Wheel speed]]*Table5[[#This Row],[Final drive ratio ]]</f>
        <v>0</v>
      </c>
      <c r="AB991" s="11">
        <f>(2*3.14*Table5[[#This Row],[Motor speed]]*Table5[[#This Row],[Motor torque]])/(60*1000)/Table5[[#This Row],[Overall efficiency of enery conversion ]]</f>
        <v>0</v>
      </c>
      <c r="AC991">
        <v>430</v>
      </c>
      <c r="AD991" s="20">
        <f>Table5[[#This Row],[Total elapsed time]]-B990</f>
        <v>1</v>
      </c>
      <c r="AE991" s="20">
        <f>(Table5[[#This Row],[Motor power]]*1000)*Table5[[#This Row],[Acceleration delT 1 second ]]</f>
        <v>0</v>
      </c>
      <c r="AF991" s="20">
        <f>Table5[[#This Row],[Etotal]]/3600</f>
        <v>0</v>
      </c>
      <c r="AG991" s="21">
        <f>Table5[[#This Row],[Average energy consumption]]/96</f>
        <v>0</v>
      </c>
      <c r="AH991" s="20"/>
      <c r="AI991" s="20"/>
    </row>
    <row r="992" spans="2:35">
      <c r="B992" s="15">
        <v>989</v>
      </c>
      <c r="C992" s="8">
        <v>0</v>
      </c>
      <c r="D992" s="9">
        <v>0</v>
      </c>
      <c r="E992">
        <v>1500</v>
      </c>
      <c r="F992">
        <v>80</v>
      </c>
      <c r="G992">
        <f t="shared" si="105"/>
        <v>1580</v>
      </c>
      <c r="H992">
        <v>9.81</v>
      </c>
      <c r="I992" s="10">
        <v>0</v>
      </c>
      <c r="J992" s="10">
        <v>0</v>
      </c>
      <c r="K992">
        <f t="shared" si="106"/>
        <v>0</v>
      </c>
      <c r="L992">
        <v>1.4999999999999999E-2</v>
      </c>
      <c r="M992">
        <f t="shared" si="107"/>
        <v>365.20543359083308</v>
      </c>
      <c r="N992">
        <v>1.204</v>
      </c>
      <c r="O992">
        <v>1.52</v>
      </c>
      <c r="P992">
        <v>2.52</v>
      </c>
      <c r="Q992">
        <f t="shared" si="108"/>
        <v>0</v>
      </c>
      <c r="R992">
        <f t="shared" si="109"/>
        <v>0</v>
      </c>
      <c r="S992">
        <f t="shared" si="110"/>
        <v>365.20543359083308</v>
      </c>
      <c r="T992" s="11">
        <f t="shared" si="111"/>
        <v>0</v>
      </c>
      <c r="U992">
        <v>0.26834999999999998</v>
      </c>
      <c r="V992">
        <f>Table5[[#This Row],[Total force ]]*Table5[[#This Row],[Tyre radius]]</f>
        <v>98.002878104100049</v>
      </c>
      <c r="W992">
        <v>8</v>
      </c>
      <c r="X992">
        <v>0.92</v>
      </c>
      <c r="Y992">
        <f>Table5[[#This Row],[Wheel torque]]/Table5[[#This Row],[Final drive ratio ]]/Table5[[#This Row],[Overall efficiency of enery conversion ]]</f>
        <v>13.315608438057071</v>
      </c>
      <c r="Z992">
        <f>(Table5[[#This Row],[Vehicle speed in m/s]]*60)/(2*3.14*Table5[[#This Row],[Tyre radius]])</f>
        <v>0</v>
      </c>
      <c r="AA992">
        <f>Table5[[#This Row],[Wheel speed]]*Table5[[#This Row],[Final drive ratio ]]</f>
        <v>0</v>
      </c>
      <c r="AB992" s="11">
        <f>(2*3.14*Table5[[#This Row],[Motor speed]]*Table5[[#This Row],[Motor torque]])/(60*1000)/Table5[[#This Row],[Overall efficiency of enery conversion ]]</f>
        <v>0</v>
      </c>
      <c r="AC992">
        <v>430</v>
      </c>
      <c r="AD992" s="20">
        <f>Table5[[#This Row],[Total elapsed time]]-B991</f>
        <v>1</v>
      </c>
      <c r="AE992" s="20">
        <f>(Table5[[#This Row],[Motor power]]*1000)*Table5[[#This Row],[Acceleration delT 1 second ]]</f>
        <v>0</v>
      </c>
      <c r="AF992" s="20">
        <f>Table5[[#This Row],[Etotal]]/3600</f>
        <v>0</v>
      </c>
      <c r="AG992" s="21">
        <f>Table5[[#This Row],[Average energy consumption]]/96</f>
        <v>0</v>
      </c>
      <c r="AH992" s="20"/>
      <c r="AI992" s="20"/>
    </row>
    <row r="993" spans="2:35">
      <c r="B993" s="15">
        <v>990</v>
      </c>
      <c r="C993" s="8">
        <v>0</v>
      </c>
      <c r="D993" s="9">
        <v>0</v>
      </c>
      <c r="E993">
        <v>1500</v>
      </c>
      <c r="F993">
        <v>80</v>
      </c>
      <c r="G993">
        <f t="shared" si="105"/>
        <v>1580</v>
      </c>
      <c r="H993">
        <v>9.81</v>
      </c>
      <c r="I993" s="10">
        <v>0</v>
      </c>
      <c r="J993" s="10">
        <v>0</v>
      </c>
      <c r="K993">
        <f t="shared" si="106"/>
        <v>0</v>
      </c>
      <c r="L993">
        <v>1.4999999999999999E-2</v>
      </c>
      <c r="M993">
        <f t="shared" si="107"/>
        <v>365.20543359083308</v>
      </c>
      <c r="N993">
        <v>1.204</v>
      </c>
      <c r="O993">
        <v>1.52</v>
      </c>
      <c r="P993">
        <v>2.52</v>
      </c>
      <c r="Q993">
        <f t="shared" si="108"/>
        <v>0</v>
      </c>
      <c r="R993">
        <f t="shared" si="109"/>
        <v>0</v>
      </c>
      <c r="S993">
        <f t="shared" si="110"/>
        <v>365.20543359083308</v>
      </c>
      <c r="T993" s="11">
        <f t="shared" si="111"/>
        <v>0</v>
      </c>
      <c r="U993">
        <v>0.26834999999999998</v>
      </c>
      <c r="V993">
        <f>Table5[[#This Row],[Total force ]]*Table5[[#This Row],[Tyre radius]]</f>
        <v>98.002878104100049</v>
      </c>
      <c r="W993">
        <v>8</v>
      </c>
      <c r="X993">
        <v>0.92</v>
      </c>
      <c r="Y993">
        <f>Table5[[#This Row],[Wheel torque]]/Table5[[#This Row],[Final drive ratio ]]/Table5[[#This Row],[Overall efficiency of enery conversion ]]</f>
        <v>13.315608438057071</v>
      </c>
      <c r="Z993">
        <f>(Table5[[#This Row],[Vehicle speed in m/s]]*60)/(2*3.14*Table5[[#This Row],[Tyre radius]])</f>
        <v>0</v>
      </c>
      <c r="AA993">
        <f>Table5[[#This Row],[Wheel speed]]*Table5[[#This Row],[Final drive ratio ]]</f>
        <v>0</v>
      </c>
      <c r="AB993" s="11">
        <f>(2*3.14*Table5[[#This Row],[Motor speed]]*Table5[[#This Row],[Motor torque]])/(60*1000)/Table5[[#This Row],[Overall efficiency of enery conversion ]]</f>
        <v>0</v>
      </c>
      <c r="AC993">
        <v>430</v>
      </c>
      <c r="AD993" s="20">
        <f>Table5[[#This Row],[Total elapsed time]]-B992</f>
        <v>1</v>
      </c>
      <c r="AE993" s="20">
        <f>(Table5[[#This Row],[Motor power]]*1000)*Table5[[#This Row],[Acceleration delT 1 second ]]</f>
        <v>0</v>
      </c>
      <c r="AF993" s="20">
        <f>Table5[[#This Row],[Etotal]]/3600</f>
        <v>0</v>
      </c>
      <c r="AG993" s="21">
        <f>Table5[[#This Row],[Average energy consumption]]/96</f>
        <v>0</v>
      </c>
      <c r="AH993" s="20"/>
      <c r="AI993" s="20"/>
    </row>
    <row r="994" spans="2:35">
      <c r="B994" s="15">
        <v>991</v>
      </c>
      <c r="C994" s="8">
        <v>0</v>
      </c>
      <c r="D994" s="9">
        <v>0</v>
      </c>
      <c r="E994">
        <v>1500</v>
      </c>
      <c r="F994">
        <v>80</v>
      </c>
      <c r="G994">
        <f t="shared" si="105"/>
        <v>1580</v>
      </c>
      <c r="H994">
        <v>9.81</v>
      </c>
      <c r="I994" s="10">
        <v>0</v>
      </c>
      <c r="J994" s="10">
        <v>0</v>
      </c>
      <c r="K994">
        <f t="shared" si="106"/>
        <v>0</v>
      </c>
      <c r="L994">
        <v>1.4999999999999999E-2</v>
      </c>
      <c r="M994">
        <f t="shared" si="107"/>
        <v>365.20543359083308</v>
      </c>
      <c r="N994">
        <v>1.204</v>
      </c>
      <c r="O994">
        <v>1.52</v>
      </c>
      <c r="P994">
        <v>2.52</v>
      </c>
      <c r="Q994">
        <f t="shared" si="108"/>
        <v>0</v>
      </c>
      <c r="R994">
        <f t="shared" si="109"/>
        <v>0</v>
      </c>
      <c r="S994">
        <f t="shared" si="110"/>
        <v>365.20543359083308</v>
      </c>
      <c r="T994" s="11">
        <f t="shared" si="111"/>
        <v>0</v>
      </c>
      <c r="U994">
        <v>0.26834999999999998</v>
      </c>
      <c r="V994">
        <f>Table5[[#This Row],[Total force ]]*Table5[[#This Row],[Tyre radius]]</f>
        <v>98.002878104100049</v>
      </c>
      <c r="W994">
        <v>8</v>
      </c>
      <c r="X994">
        <v>0.92</v>
      </c>
      <c r="Y994">
        <f>Table5[[#This Row],[Wheel torque]]/Table5[[#This Row],[Final drive ratio ]]/Table5[[#This Row],[Overall efficiency of enery conversion ]]</f>
        <v>13.315608438057071</v>
      </c>
      <c r="Z994">
        <f>(Table5[[#This Row],[Vehicle speed in m/s]]*60)/(2*3.14*Table5[[#This Row],[Tyre radius]])</f>
        <v>0</v>
      </c>
      <c r="AA994">
        <f>Table5[[#This Row],[Wheel speed]]*Table5[[#This Row],[Final drive ratio ]]</f>
        <v>0</v>
      </c>
      <c r="AB994" s="11">
        <f>(2*3.14*Table5[[#This Row],[Motor speed]]*Table5[[#This Row],[Motor torque]])/(60*1000)/Table5[[#This Row],[Overall efficiency of enery conversion ]]</f>
        <v>0</v>
      </c>
      <c r="AC994">
        <v>430</v>
      </c>
      <c r="AD994" s="20">
        <f>Table5[[#This Row],[Total elapsed time]]-B993</f>
        <v>1</v>
      </c>
      <c r="AE994" s="20">
        <f>(Table5[[#This Row],[Motor power]]*1000)*Table5[[#This Row],[Acceleration delT 1 second ]]</f>
        <v>0</v>
      </c>
      <c r="AF994" s="20">
        <f>Table5[[#This Row],[Etotal]]/3600</f>
        <v>0</v>
      </c>
      <c r="AG994" s="21">
        <f>Table5[[#This Row],[Average energy consumption]]/96</f>
        <v>0</v>
      </c>
      <c r="AH994" s="20"/>
      <c r="AI994" s="20"/>
    </row>
    <row r="995" spans="2:35">
      <c r="B995" s="15">
        <v>992</v>
      </c>
      <c r="C995" s="8">
        <v>0</v>
      </c>
      <c r="D995" s="9">
        <v>0</v>
      </c>
      <c r="E995">
        <v>1500</v>
      </c>
      <c r="F995">
        <v>80</v>
      </c>
      <c r="G995">
        <f t="shared" si="105"/>
        <v>1580</v>
      </c>
      <c r="H995">
        <v>9.81</v>
      </c>
      <c r="I995" s="10">
        <v>0</v>
      </c>
      <c r="J995" s="10">
        <v>0</v>
      </c>
      <c r="K995">
        <f t="shared" si="106"/>
        <v>0</v>
      </c>
      <c r="L995">
        <v>1.4999999999999999E-2</v>
      </c>
      <c r="M995">
        <f t="shared" si="107"/>
        <v>365.20543359083308</v>
      </c>
      <c r="N995">
        <v>1.204</v>
      </c>
      <c r="O995">
        <v>1.52</v>
      </c>
      <c r="P995">
        <v>2.52</v>
      </c>
      <c r="Q995">
        <f t="shared" si="108"/>
        <v>0</v>
      </c>
      <c r="R995">
        <f t="shared" si="109"/>
        <v>0</v>
      </c>
      <c r="S995">
        <f t="shared" si="110"/>
        <v>365.20543359083308</v>
      </c>
      <c r="T995" s="11">
        <f t="shared" si="111"/>
        <v>0</v>
      </c>
      <c r="U995">
        <v>0.26834999999999998</v>
      </c>
      <c r="V995">
        <f>Table5[[#This Row],[Total force ]]*Table5[[#This Row],[Tyre radius]]</f>
        <v>98.002878104100049</v>
      </c>
      <c r="W995">
        <v>8</v>
      </c>
      <c r="X995">
        <v>0.92</v>
      </c>
      <c r="Y995">
        <f>Table5[[#This Row],[Wheel torque]]/Table5[[#This Row],[Final drive ratio ]]/Table5[[#This Row],[Overall efficiency of enery conversion ]]</f>
        <v>13.315608438057071</v>
      </c>
      <c r="Z995">
        <f>(Table5[[#This Row],[Vehicle speed in m/s]]*60)/(2*3.14*Table5[[#This Row],[Tyre radius]])</f>
        <v>0</v>
      </c>
      <c r="AA995">
        <f>Table5[[#This Row],[Wheel speed]]*Table5[[#This Row],[Final drive ratio ]]</f>
        <v>0</v>
      </c>
      <c r="AB995" s="11">
        <f>(2*3.14*Table5[[#This Row],[Motor speed]]*Table5[[#This Row],[Motor torque]])/(60*1000)/Table5[[#This Row],[Overall efficiency of enery conversion ]]</f>
        <v>0</v>
      </c>
      <c r="AC995">
        <v>430</v>
      </c>
      <c r="AD995" s="20">
        <f>Table5[[#This Row],[Total elapsed time]]-B994</f>
        <v>1</v>
      </c>
      <c r="AE995" s="20">
        <f>(Table5[[#This Row],[Motor power]]*1000)*Table5[[#This Row],[Acceleration delT 1 second ]]</f>
        <v>0</v>
      </c>
      <c r="AF995" s="20">
        <f>Table5[[#This Row],[Etotal]]/3600</f>
        <v>0</v>
      </c>
      <c r="AG995" s="21">
        <f>Table5[[#This Row],[Average energy consumption]]/96</f>
        <v>0</v>
      </c>
      <c r="AH995" s="20"/>
      <c r="AI995" s="20"/>
    </row>
    <row r="996" spans="2:35">
      <c r="B996" s="15">
        <v>993</v>
      </c>
      <c r="C996" s="8">
        <v>0</v>
      </c>
      <c r="D996" s="9">
        <v>0</v>
      </c>
      <c r="E996">
        <v>1500</v>
      </c>
      <c r="F996">
        <v>80</v>
      </c>
      <c r="G996">
        <f t="shared" si="105"/>
        <v>1580</v>
      </c>
      <c r="H996">
        <v>9.81</v>
      </c>
      <c r="I996" s="10">
        <v>0</v>
      </c>
      <c r="J996" s="10">
        <v>0</v>
      </c>
      <c r="K996">
        <f t="shared" si="106"/>
        <v>0</v>
      </c>
      <c r="L996">
        <v>1.4999999999999999E-2</v>
      </c>
      <c r="M996">
        <f t="shared" si="107"/>
        <v>365.20543359083308</v>
      </c>
      <c r="N996">
        <v>1.204</v>
      </c>
      <c r="O996">
        <v>1.52</v>
      </c>
      <c r="P996">
        <v>2.52</v>
      </c>
      <c r="Q996">
        <f t="shared" si="108"/>
        <v>0</v>
      </c>
      <c r="R996">
        <f t="shared" si="109"/>
        <v>0</v>
      </c>
      <c r="S996">
        <f t="shared" si="110"/>
        <v>365.20543359083308</v>
      </c>
      <c r="T996" s="11">
        <f t="shared" si="111"/>
        <v>0</v>
      </c>
      <c r="U996">
        <v>0.26834999999999998</v>
      </c>
      <c r="V996">
        <f>Table5[[#This Row],[Total force ]]*Table5[[#This Row],[Tyre radius]]</f>
        <v>98.002878104100049</v>
      </c>
      <c r="W996">
        <v>8</v>
      </c>
      <c r="X996">
        <v>0.92</v>
      </c>
      <c r="Y996">
        <f>Table5[[#This Row],[Wheel torque]]/Table5[[#This Row],[Final drive ratio ]]/Table5[[#This Row],[Overall efficiency of enery conversion ]]</f>
        <v>13.315608438057071</v>
      </c>
      <c r="Z996">
        <f>(Table5[[#This Row],[Vehicle speed in m/s]]*60)/(2*3.14*Table5[[#This Row],[Tyre radius]])</f>
        <v>0</v>
      </c>
      <c r="AA996">
        <f>Table5[[#This Row],[Wheel speed]]*Table5[[#This Row],[Final drive ratio ]]</f>
        <v>0</v>
      </c>
      <c r="AB996" s="11">
        <f>(2*3.14*Table5[[#This Row],[Motor speed]]*Table5[[#This Row],[Motor torque]])/(60*1000)/Table5[[#This Row],[Overall efficiency of enery conversion ]]</f>
        <v>0</v>
      </c>
      <c r="AC996">
        <v>430</v>
      </c>
      <c r="AD996" s="20">
        <f>Table5[[#This Row],[Total elapsed time]]-B995</f>
        <v>1</v>
      </c>
      <c r="AE996" s="20">
        <f>(Table5[[#This Row],[Motor power]]*1000)*Table5[[#This Row],[Acceleration delT 1 second ]]</f>
        <v>0</v>
      </c>
      <c r="AF996" s="20">
        <f>Table5[[#This Row],[Etotal]]/3600</f>
        <v>0</v>
      </c>
      <c r="AG996" s="21">
        <f>Table5[[#This Row],[Average energy consumption]]/96</f>
        <v>0</v>
      </c>
      <c r="AH996" s="20"/>
      <c r="AI996" s="20"/>
    </row>
    <row r="997" spans="2:35">
      <c r="B997" s="15">
        <v>994</v>
      </c>
      <c r="C997" s="8">
        <v>0</v>
      </c>
      <c r="D997" s="9">
        <v>0</v>
      </c>
      <c r="E997">
        <v>1500</v>
      </c>
      <c r="F997">
        <v>80</v>
      </c>
      <c r="G997">
        <f t="shared" si="105"/>
        <v>1580</v>
      </c>
      <c r="H997">
        <v>9.81</v>
      </c>
      <c r="I997" s="10">
        <v>0</v>
      </c>
      <c r="J997" s="10">
        <v>0</v>
      </c>
      <c r="K997">
        <f t="shared" si="106"/>
        <v>0</v>
      </c>
      <c r="L997">
        <v>1.4999999999999999E-2</v>
      </c>
      <c r="M997">
        <f t="shared" si="107"/>
        <v>365.20543359083308</v>
      </c>
      <c r="N997">
        <v>1.204</v>
      </c>
      <c r="O997">
        <v>1.52</v>
      </c>
      <c r="P997">
        <v>2.52</v>
      </c>
      <c r="Q997">
        <f t="shared" si="108"/>
        <v>0</v>
      </c>
      <c r="R997">
        <f t="shared" si="109"/>
        <v>0</v>
      </c>
      <c r="S997">
        <f t="shared" si="110"/>
        <v>365.20543359083308</v>
      </c>
      <c r="T997" s="11">
        <f t="shared" si="111"/>
        <v>0</v>
      </c>
      <c r="U997">
        <v>0.26834999999999998</v>
      </c>
      <c r="V997">
        <f>Table5[[#This Row],[Total force ]]*Table5[[#This Row],[Tyre radius]]</f>
        <v>98.002878104100049</v>
      </c>
      <c r="W997">
        <v>8</v>
      </c>
      <c r="X997">
        <v>0.92</v>
      </c>
      <c r="Y997">
        <f>Table5[[#This Row],[Wheel torque]]/Table5[[#This Row],[Final drive ratio ]]/Table5[[#This Row],[Overall efficiency of enery conversion ]]</f>
        <v>13.315608438057071</v>
      </c>
      <c r="Z997">
        <f>(Table5[[#This Row],[Vehicle speed in m/s]]*60)/(2*3.14*Table5[[#This Row],[Tyre radius]])</f>
        <v>0</v>
      </c>
      <c r="AA997">
        <f>Table5[[#This Row],[Wheel speed]]*Table5[[#This Row],[Final drive ratio ]]</f>
        <v>0</v>
      </c>
      <c r="AB997" s="11">
        <f>(2*3.14*Table5[[#This Row],[Motor speed]]*Table5[[#This Row],[Motor torque]])/(60*1000)/Table5[[#This Row],[Overall efficiency of enery conversion ]]</f>
        <v>0</v>
      </c>
      <c r="AC997">
        <v>430</v>
      </c>
      <c r="AD997" s="20">
        <f>Table5[[#This Row],[Total elapsed time]]-B996</f>
        <v>1</v>
      </c>
      <c r="AE997" s="20">
        <f>(Table5[[#This Row],[Motor power]]*1000)*Table5[[#This Row],[Acceleration delT 1 second ]]</f>
        <v>0</v>
      </c>
      <c r="AF997" s="20">
        <f>Table5[[#This Row],[Etotal]]/3600</f>
        <v>0</v>
      </c>
      <c r="AG997" s="21">
        <f>Table5[[#This Row],[Average energy consumption]]/96</f>
        <v>0</v>
      </c>
      <c r="AH997" s="20"/>
      <c r="AI997" s="20"/>
    </row>
    <row r="998" spans="2:35">
      <c r="B998" s="15">
        <v>995</v>
      </c>
      <c r="C998" s="8">
        <v>0</v>
      </c>
      <c r="D998" s="9">
        <v>0</v>
      </c>
      <c r="E998">
        <v>1500</v>
      </c>
      <c r="F998">
        <v>80</v>
      </c>
      <c r="G998">
        <f t="shared" si="105"/>
        <v>1580</v>
      </c>
      <c r="H998">
        <v>9.81</v>
      </c>
      <c r="I998" s="10">
        <v>0</v>
      </c>
      <c r="J998" s="10">
        <v>0</v>
      </c>
      <c r="K998">
        <f t="shared" si="106"/>
        <v>0</v>
      </c>
      <c r="L998">
        <v>1.4999999999999999E-2</v>
      </c>
      <c r="M998">
        <f t="shared" si="107"/>
        <v>365.20543359083308</v>
      </c>
      <c r="N998">
        <v>1.204</v>
      </c>
      <c r="O998">
        <v>1.52</v>
      </c>
      <c r="P998">
        <v>2.52</v>
      </c>
      <c r="Q998">
        <f t="shared" si="108"/>
        <v>0</v>
      </c>
      <c r="R998">
        <f t="shared" si="109"/>
        <v>0</v>
      </c>
      <c r="S998">
        <f t="shared" si="110"/>
        <v>365.20543359083308</v>
      </c>
      <c r="T998" s="11">
        <f t="shared" si="111"/>
        <v>0</v>
      </c>
      <c r="U998">
        <v>0.26834999999999998</v>
      </c>
      <c r="V998">
        <f>Table5[[#This Row],[Total force ]]*Table5[[#This Row],[Tyre radius]]</f>
        <v>98.002878104100049</v>
      </c>
      <c r="W998">
        <v>8</v>
      </c>
      <c r="X998">
        <v>0.92</v>
      </c>
      <c r="Y998">
        <f>Table5[[#This Row],[Wheel torque]]/Table5[[#This Row],[Final drive ratio ]]/Table5[[#This Row],[Overall efficiency of enery conversion ]]</f>
        <v>13.315608438057071</v>
      </c>
      <c r="Z998">
        <f>(Table5[[#This Row],[Vehicle speed in m/s]]*60)/(2*3.14*Table5[[#This Row],[Tyre radius]])</f>
        <v>0</v>
      </c>
      <c r="AA998">
        <f>Table5[[#This Row],[Wheel speed]]*Table5[[#This Row],[Final drive ratio ]]</f>
        <v>0</v>
      </c>
      <c r="AB998" s="11">
        <f>(2*3.14*Table5[[#This Row],[Motor speed]]*Table5[[#This Row],[Motor torque]])/(60*1000)/Table5[[#This Row],[Overall efficiency of enery conversion ]]</f>
        <v>0</v>
      </c>
      <c r="AC998">
        <v>430</v>
      </c>
      <c r="AD998" s="20">
        <f>Table5[[#This Row],[Total elapsed time]]-B997</f>
        <v>1</v>
      </c>
      <c r="AE998" s="20">
        <f>(Table5[[#This Row],[Motor power]]*1000)*Table5[[#This Row],[Acceleration delT 1 second ]]</f>
        <v>0</v>
      </c>
      <c r="AF998" s="20">
        <f>Table5[[#This Row],[Etotal]]/3600</f>
        <v>0</v>
      </c>
      <c r="AG998" s="21">
        <f>Table5[[#This Row],[Average energy consumption]]/96</f>
        <v>0</v>
      </c>
      <c r="AH998" s="20"/>
      <c r="AI998" s="20"/>
    </row>
    <row r="999" spans="2:35">
      <c r="B999" s="15">
        <v>996</v>
      </c>
      <c r="C999" s="8">
        <v>0</v>
      </c>
      <c r="D999" s="9">
        <v>0</v>
      </c>
      <c r="E999">
        <v>1500</v>
      </c>
      <c r="F999">
        <v>80</v>
      </c>
      <c r="G999">
        <f t="shared" si="105"/>
        <v>1580</v>
      </c>
      <c r="H999">
        <v>9.81</v>
      </c>
      <c r="I999" s="10">
        <v>0</v>
      </c>
      <c r="J999" s="10">
        <v>0</v>
      </c>
      <c r="K999">
        <f t="shared" si="106"/>
        <v>0</v>
      </c>
      <c r="L999">
        <v>1.4999999999999999E-2</v>
      </c>
      <c r="M999">
        <f t="shared" si="107"/>
        <v>365.20543359083308</v>
      </c>
      <c r="N999">
        <v>1.204</v>
      </c>
      <c r="O999">
        <v>1.52</v>
      </c>
      <c r="P999">
        <v>2.52</v>
      </c>
      <c r="Q999">
        <f t="shared" si="108"/>
        <v>0</v>
      </c>
      <c r="R999">
        <f t="shared" si="109"/>
        <v>0</v>
      </c>
      <c r="S999">
        <f t="shared" si="110"/>
        <v>365.20543359083308</v>
      </c>
      <c r="T999" s="11">
        <f t="shared" si="111"/>
        <v>0</v>
      </c>
      <c r="U999">
        <v>0.26834999999999998</v>
      </c>
      <c r="V999">
        <f>Table5[[#This Row],[Total force ]]*Table5[[#This Row],[Tyre radius]]</f>
        <v>98.002878104100049</v>
      </c>
      <c r="W999">
        <v>8</v>
      </c>
      <c r="X999">
        <v>0.92</v>
      </c>
      <c r="Y999">
        <f>Table5[[#This Row],[Wheel torque]]/Table5[[#This Row],[Final drive ratio ]]/Table5[[#This Row],[Overall efficiency of enery conversion ]]</f>
        <v>13.315608438057071</v>
      </c>
      <c r="Z999">
        <f>(Table5[[#This Row],[Vehicle speed in m/s]]*60)/(2*3.14*Table5[[#This Row],[Tyre radius]])</f>
        <v>0</v>
      </c>
      <c r="AA999">
        <f>Table5[[#This Row],[Wheel speed]]*Table5[[#This Row],[Final drive ratio ]]</f>
        <v>0</v>
      </c>
      <c r="AB999" s="11">
        <f>(2*3.14*Table5[[#This Row],[Motor speed]]*Table5[[#This Row],[Motor torque]])/(60*1000)/Table5[[#This Row],[Overall efficiency of enery conversion ]]</f>
        <v>0</v>
      </c>
      <c r="AC999">
        <v>430</v>
      </c>
      <c r="AD999" s="20">
        <f>Table5[[#This Row],[Total elapsed time]]-B998</f>
        <v>1</v>
      </c>
      <c r="AE999" s="20">
        <f>(Table5[[#This Row],[Motor power]]*1000)*Table5[[#This Row],[Acceleration delT 1 second ]]</f>
        <v>0</v>
      </c>
      <c r="AF999" s="20">
        <f>Table5[[#This Row],[Etotal]]/3600</f>
        <v>0</v>
      </c>
      <c r="AG999" s="21">
        <f>Table5[[#This Row],[Average energy consumption]]/96</f>
        <v>0</v>
      </c>
      <c r="AH999" s="20"/>
      <c r="AI999" s="20"/>
    </row>
    <row r="1000" spans="2:35">
      <c r="B1000" s="15">
        <v>997</v>
      </c>
      <c r="C1000" s="8">
        <v>0</v>
      </c>
      <c r="D1000" s="9">
        <v>0</v>
      </c>
      <c r="E1000">
        <v>1500</v>
      </c>
      <c r="F1000">
        <v>80</v>
      </c>
      <c r="G1000">
        <f t="shared" si="105"/>
        <v>1580</v>
      </c>
      <c r="H1000">
        <v>9.81</v>
      </c>
      <c r="I1000" s="10">
        <v>0</v>
      </c>
      <c r="J1000" s="10">
        <v>0</v>
      </c>
      <c r="K1000">
        <f t="shared" si="106"/>
        <v>0</v>
      </c>
      <c r="L1000">
        <v>1.4999999999999999E-2</v>
      </c>
      <c r="M1000">
        <f t="shared" si="107"/>
        <v>365.20543359083308</v>
      </c>
      <c r="N1000">
        <v>1.204</v>
      </c>
      <c r="O1000">
        <v>1.52</v>
      </c>
      <c r="P1000">
        <v>2.52</v>
      </c>
      <c r="Q1000">
        <f t="shared" si="108"/>
        <v>0</v>
      </c>
      <c r="R1000">
        <f t="shared" si="109"/>
        <v>0</v>
      </c>
      <c r="S1000">
        <f t="shared" si="110"/>
        <v>365.20543359083308</v>
      </c>
      <c r="T1000" s="11">
        <f t="shared" si="111"/>
        <v>0</v>
      </c>
      <c r="U1000">
        <v>0.26834999999999998</v>
      </c>
      <c r="V1000">
        <f>Table5[[#This Row],[Total force ]]*Table5[[#This Row],[Tyre radius]]</f>
        <v>98.002878104100049</v>
      </c>
      <c r="W1000">
        <v>8</v>
      </c>
      <c r="X1000">
        <v>0.92</v>
      </c>
      <c r="Y1000">
        <f>Table5[[#This Row],[Wheel torque]]/Table5[[#This Row],[Final drive ratio ]]/Table5[[#This Row],[Overall efficiency of enery conversion ]]</f>
        <v>13.315608438057071</v>
      </c>
      <c r="Z1000">
        <f>(Table5[[#This Row],[Vehicle speed in m/s]]*60)/(2*3.14*Table5[[#This Row],[Tyre radius]])</f>
        <v>0</v>
      </c>
      <c r="AA1000">
        <f>Table5[[#This Row],[Wheel speed]]*Table5[[#This Row],[Final drive ratio ]]</f>
        <v>0</v>
      </c>
      <c r="AB1000" s="11">
        <f>(2*3.14*Table5[[#This Row],[Motor speed]]*Table5[[#This Row],[Motor torque]])/(60*1000)/Table5[[#This Row],[Overall efficiency of enery conversion ]]</f>
        <v>0</v>
      </c>
      <c r="AC1000">
        <v>430</v>
      </c>
      <c r="AD1000" s="20">
        <f>Table5[[#This Row],[Total elapsed time]]-B999</f>
        <v>1</v>
      </c>
      <c r="AE1000" s="20">
        <f>(Table5[[#This Row],[Motor power]]*1000)*Table5[[#This Row],[Acceleration delT 1 second ]]</f>
        <v>0</v>
      </c>
      <c r="AF1000" s="20">
        <f>Table5[[#This Row],[Etotal]]/3600</f>
        <v>0</v>
      </c>
      <c r="AG1000" s="21">
        <f>Table5[[#This Row],[Average energy consumption]]/96</f>
        <v>0</v>
      </c>
      <c r="AH1000" s="20"/>
      <c r="AI1000" s="20"/>
    </row>
    <row r="1001" spans="2:35">
      <c r="B1001" s="15">
        <v>998</v>
      </c>
      <c r="C1001" s="8">
        <v>0</v>
      </c>
      <c r="D1001" s="9">
        <v>0</v>
      </c>
      <c r="E1001">
        <v>1500</v>
      </c>
      <c r="F1001">
        <v>80</v>
      </c>
      <c r="G1001">
        <f t="shared" si="105"/>
        <v>1580</v>
      </c>
      <c r="H1001">
        <v>9.81</v>
      </c>
      <c r="I1001" s="10">
        <v>0</v>
      </c>
      <c r="J1001" s="10">
        <v>0</v>
      </c>
      <c r="K1001">
        <f t="shared" si="106"/>
        <v>0</v>
      </c>
      <c r="L1001">
        <v>1.4999999999999999E-2</v>
      </c>
      <c r="M1001">
        <f t="shared" si="107"/>
        <v>365.20543359083308</v>
      </c>
      <c r="N1001">
        <v>1.204</v>
      </c>
      <c r="O1001">
        <v>1.52</v>
      </c>
      <c r="P1001">
        <v>2.52</v>
      </c>
      <c r="Q1001">
        <f t="shared" si="108"/>
        <v>0</v>
      </c>
      <c r="R1001">
        <f t="shared" si="109"/>
        <v>0</v>
      </c>
      <c r="S1001">
        <f t="shared" si="110"/>
        <v>365.20543359083308</v>
      </c>
      <c r="T1001" s="11">
        <f t="shared" si="111"/>
        <v>0</v>
      </c>
      <c r="U1001">
        <v>0.26834999999999998</v>
      </c>
      <c r="V1001">
        <f>Table5[[#This Row],[Total force ]]*Table5[[#This Row],[Tyre radius]]</f>
        <v>98.002878104100049</v>
      </c>
      <c r="W1001">
        <v>8</v>
      </c>
      <c r="X1001">
        <v>0.92</v>
      </c>
      <c r="Y1001">
        <f>Table5[[#This Row],[Wheel torque]]/Table5[[#This Row],[Final drive ratio ]]/Table5[[#This Row],[Overall efficiency of enery conversion ]]</f>
        <v>13.315608438057071</v>
      </c>
      <c r="Z1001">
        <f>(Table5[[#This Row],[Vehicle speed in m/s]]*60)/(2*3.14*Table5[[#This Row],[Tyre radius]])</f>
        <v>0</v>
      </c>
      <c r="AA1001">
        <f>Table5[[#This Row],[Wheel speed]]*Table5[[#This Row],[Final drive ratio ]]</f>
        <v>0</v>
      </c>
      <c r="AB1001" s="11">
        <f>(2*3.14*Table5[[#This Row],[Motor speed]]*Table5[[#This Row],[Motor torque]])/(60*1000)/Table5[[#This Row],[Overall efficiency of enery conversion ]]</f>
        <v>0</v>
      </c>
      <c r="AC1001">
        <v>430</v>
      </c>
      <c r="AD1001" s="20">
        <f>Table5[[#This Row],[Total elapsed time]]-B1000</f>
        <v>1</v>
      </c>
      <c r="AE1001" s="20">
        <f>(Table5[[#This Row],[Motor power]]*1000)*Table5[[#This Row],[Acceleration delT 1 second ]]</f>
        <v>0</v>
      </c>
      <c r="AF1001" s="20">
        <f>Table5[[#This Row],[Etotal]]/3600</f>
        <v>0</v>
      </c>
      <c r="AG1001" s="21">
        <f>Table5[[#This Row],[Average energy consumption]]/96</f>
        <v>0</v>
      </c>
      <c r="AH1001" s="20"/>
      <c r="AI1001" s="20"/>
    </row>
    <row r="1002" spans="2:35">
      <c r="B1002" s="15">
        <v>999</v>
      </c>
      <c r="C1002" s="8">
        <v>0</v>
      </c>
      <c r="D1002" s="9">
        <v>0</v>
      </c>
      <c r="E1002">
        <v>1500</v>
      </c>
      <c r="F1002">
        <v>80</v>
      </c>
      <c r="G1002">
        <f t="shared" si="105"/>
        <v>1580</v>
      </c>
      <c r="H1002">
        <v>9.81</v>
      </c>
      <c r="I1002" s="10">
        <v>0</v>
      </c>
      <c r="J1002" s="10">
        <v>0</v>
      </c>
      <c r="K1002">
        <f t="shared" si="106"/>
        <v>0</v>
      </c>
      <c r="L1002">
        <v>1.4999999999999999E-2</v>
      </c>
      <c r="M1002">
        <f t="shared" si="107"/>
        <v>365.20543359083308</v>
      </c>
      <c r="N1002">
        <v>1.204</v>
      </c>
      <c r="O1002">
        <v>1.52</v>
      </c>
      <c r="P1002">
        <v>2.52</v>
      </c>
      <c r="Q1002">
        <f t="shared" si="108"/>
        <v>0</v>
      </c>
      <c r="R1002">
        <f t="shared" si="109"/>
        <v>0</v>
      </c>
      <c r="S1002">
        <f t="shared" si="110"/>
        <v>365.20543359083308</v>
      </c>
      <c r="T1002" s="11">
        <f t="shared" si="111"/>
        <v>0</v>
      </c>
      <c r="U1002">
        <v>0.26834999999999998</v>
      </c>
      <c r="V1002">
        <f>Table5[[#This Row],[Total force ]]*Table5[[#This Row],[Tyre radius]]</f>
        <v>98.002878104100049</v>
      </c>
      <c r="W1002">
        <v>8</v>
      </c>
      <c r="X1002">
        <v>0.92</v>
      </c>
      <c r="Y1002">
        <f>Table5[[#This Row],[Wheel torque]]/Table5[[#This Row],[Final drive ratio ]]/Table5[[#This Row],[Overall efficiency of enery conversion ]]</f>
        <v>13.315608438057071</v>
      </c>
      <c r="Z1002">
        <f>(Table5[[#This Row],[Vehicle speed in m/s]]*60)/(2*3.14*Table5[[#This Row],[Tyre radius]])</f>
        <v>0</v>
      </c>
      <c r="AA1002">
        <f>Table5[[#This Row],[Wheel speed]]*Table5[[#This Row],[Final drive ratio ]]</f>
        <v>0</v>
      </c>
      <c r="AB1002" s="11">
        <f>(2*3.14*Table5[[#This Row],[Motor speed]]*Table5[[#This Row],[Motor torque]])/(60*1000)/Table5[[#This Row],[Overall efficiency of enery conversion ]]</f>
        <v>0</v>
      </c>
      <c r="AC1002">
        <v>430</v>
      </c>
      <c r="AD1002" s="20">
        <f>Table5[[#This Row],[Total elapsed time]]-B1001</f>
        <v>1</v>
      </c>
      <c r="AE1002" s="20">
        <f>(Table5[[#This Row],[Motor power]]*1000)*Table5[[#This Row],[Acceleration delT 1 second ]]</f>
        <v>0</v>
      </c>
      <c r="AF1002" s="20">
        <f>Table5[[#This Row],[Etotal]]/3600</f>
        <v>0</v>
      </c>
      <c r="AG1002" s="21">
        <f>Table5[[#This Row],[Average energy consumption]]/96</f>
        <v>0</v>
      </c>
      <c r="AH1002" s="20"/>
      <c r="AI1002" s="20"/>
    </row>
    <row r="1003" spans="2:35">
      <c r="B1003" s="15">
        <v>1000</v>
      </c>
      <c r="C1003" s="8">
        <v>0</v>
      </c>
      <c r="D1003" s="9">
        <v>0</v>
      </c>
      <c r="E1003">
        <v>1500</v>
      </c>
      <c r="F1003">
        <v>80</v>
      </c>
      <c r="G1003">
        <f t="shared" si="105"/>
        <v>1580</v>
      </c>
      <c r="H1003">
        <v>9.81</v>
      </c>
      <c r="I1003" s="10">
        <v>0</v>
      </c>
      <c r="J1003" s="10">
        <v>0</v>
      </c>
      <c r="K1003">
        <f t="shared" si="106"/>
        <v>0</v>
      </c>
      <c r="L1003">
        <v>1.4999999999999999E-2</v>
      </c>
      <c r="M1003">
        <f t="shared" si="107"/>
        <v>365.20543359083308</v>
      </c>
      <c r="N1003">
        <v>1.204</v>
      </c>
      <c r="O1003">
        <v>1.52</v>
      </c>
      <c r="P1003">
        <v>2.52</v>
      </c>
      <c r="Q1003">
        <f t="shared" si="108"/>
        <v>0</v>
      </c>
      <c r="R1003">
        <f t="shared" si="109"/>
        <v>0</v>
      </c>
      <c r="S1003">
        <f t="shared" si="110"/>
        <v>365.20543359083308</v>
      </c>
      <c r="T1003" s="11">
        <f t="shared" si="111"/>
        <v>0</v>
      </c>
      <c r="U1003">
        <v>0.26834999999999998</v>
      </c>
      <c r="V1003">
        <f>Table5[[#This Row],[Total force ]]*Table5[[#This Row],[Tyre radius]]</f>
        <v>98.002878104100049</v>
      </c>
      <c r="W1003">
        <v>8</v>
      </c>
      <c r="X1003">
        <v>0.92</v>
      </c>
      <c r="Y1003">
        <f>Table5[[#This Row],[Wheel torque]]/Table5[[#This Row],[Final drive ratio ]]/Table5[[#This Row],[Overall efficiency of enery conversion ]]</f>
        <v>13.315608438057071</v>
      </c>
      <c r="Z1003">
        <f>(Table5[[#This Row],[Vehicle speed in m/s]]*60)/(2*3.14*Table5[[#This Row],[Tyre radius]])</f>
        <v>0</v>
      </c>
      <c r="AA1003">
        <f>Table5[[#This Row],[Wheel speed]]*Table5[[#This Row],[Final drive ratio ]]</f>
        <v>0</v>
      </c>
      <c r="AB1003" s="11">
        <f>(2*3.14*Table5[[#This Row],[Motor speed]]*Table5[[#This Row],[Motor torque]])/(60*1000)/Table5[[#This Row],[Overall efficiency of enery conversion ]]</f>
        <v>0</v>
      </c>
      <c r="AC1003">
        <v>430</v>
      </c>
      <c r="AD1003" s="20">
        <f>Table5[[#This Row],[Total elapsed time]]-B1002</f>
        <v>1</v>
      </c>
      <c r="AE1003" s="20">
        <f>(Table5[[#This Row],[Motor power]]*1000)*Table5[[#This Row],[Acceleration delT 1 second ]]</f>
        <v>0</v>
      </c>
      <c r="AF1003" s="20">
        <f>Table5[[#This Row],[Etotal]]/3600</f>
        <v>0</v>
      </c>
      <c r="AG1003" s="21">
        <f>Table5[[#This Row],[Average energy consumption]]/96</f>
        <v>0</v>
      </c>
      <c r="AH1003" s="20"/>
      <c r="AI1003" s="20"/>
    </row>
    <row r="1004" spans="2:35">
      <c r="B1004" s="15">
        <v>1001</v>
      </c>
      <c r="C1004" s="8">
        <v>0</v>
      </c>
      <c r="D1004" s="9">
        <v>0</v>
      </c>
      <c r="E1004">
        <v>1500</v>
      </c>
      <c r="F1004">
        <v>80</v>
      </c>
      <c r="G1004">
        <f t="shared" si="105"/>
        <v>1580</v>
      </c>
      <c r="H1004">
        <v>9.81</v>
      </c>
      <c r="I1004" s="10">
        <v>0</v>
      </c>
      <c r="J1004" s="10">
        <v>0</v>
      </c>
      <c r="K1004">
        <f t="shared" si="106"/>
        <v>0</v>
      </c>
      <c r="L1004">
        <v>1.4999999999999999E-2</v>
      </c>
      <c r="M1004">
        <f t="shared" si="107"/>
        <v>365.20543359083308</v>
      </c>
      <c r="N1004">
        <v>1.204</v>
      </c>
      <c r="O1004">
        <v>1.52</v>
      </c>
      <c r="P1004">
        <v>2.52</v>
      </c>
      <c r="Q1004">
        <f t="shared" si="108"/>
        <v>0</v>
      </c>
      <c r="R1004">
        <f t="shared" si="109"/>
        <v>0</v>
      </c>
      <c r="S1004">
        <f t="shared" si="110"/>
        <v>365.20543359083308</v>
      </c>
      <c r="T1004" s="11">
        <f t="shared" si="111"/>
        <v>0</v>
      </c>
      <c r="U1004">
        <v>0.26834999999999998</v>
      </c>
      <c r="V1004">
        <f>Table5[[#This Row],[Total force ]]*Table5[[#This Row],[Tyre radius]]</f>
        <v>98.002878104100049</v>
      </c>
      <c r="W1004">
        <v>8</v>
      </c>
      <c r="X1004">
        <v>0.92</v>
      </c>
      <c r="Y1004">
        <f>Table5[[#This Row],[Wheel torque]]/Table5[[#This Row],[Final drive ratio ]]/Table5[[#This Row],[Overall efficiency of enery conversion ]]</f>
        <v>13.315608438057071</v>
      </c>
      <c r="Z1004">
        <f>(Table5[[#This Row],[Vehicle speed in m/s]]*60)/(2*3.14*Table5[[#This Row],[Tyre radius]])</f>
        <v>0</v>
      </c>
      <c r="AA1004">
        <f>Table5[[#This Row],[Wheel speed]]*Table5[[#This Row],[Final drive ratio ]]</f>
        <v>0</v>
      </c>
      <c r="AB1004" s="11">
        <f>(2*3.14*Table5[[#This Row],[Motor speed]]*Table5[[#This Row],[Motor torque]])/(60*1000)/Table5[[#This Row],[Overall efficiency of enery conversion ]]</f>
        <v>0</v>
      </c>
      <c r="AC1004">
        <v>430</v>
      </c>
      <c r="AD1004" s="20">
        <f>Table5[[#This Row],[Total elapsed time]]-B1003</f>
        <v>1</v>
      </c>
      <c r="AE1004" s="20">
        <f>(Table5[[#This Row],[Motor power]]*1000)*Table5[[#This Row],[Acceleration delT 1 second ]]</f>
        <v>0</v>
      </c>
      <c r="AF1004" s="20">
        <f>Table5[[#This Row],[Etotal]]/3600</f>
        <v>0</v>
      </c>
      <c r="AG1004" s="21">
        <f>Table5[[#This Row],[Average energy consumption]]/96</f>
        <v>0</v>
      </c>
      <c r="AH1004" s="20"/>
      <c r="AI1004" s="20"/>
    </row>
    <row r="1005" spans="2:35">
      <c r="B1005" s="15">
        <v>1002</v>
      </c>
      <c r="C1005" s="8">
        <v>0</v>
      </c>
      <c r="D1005" s="9">
        <v>0</v>
      </c>
      <c r="E1005">
        <v>1500</v>
      </c>
      <c r="F1005">
        <v>80</v>
      </c>
      <c r="G1005">
        <f t="shared" si="105"/>
        <v>1580</v>
      </c>
      <c r="H1005">
        <v>9.81</v>
      </c>
      <c r="I1005" s="10">
        <v>0</v>
      </c>
      <c r="J1005" s="10">
        <v>0</v>
      </c>
      <c r="K1005">
        <f t="shared" si="106"/>
        <v>0</v>
      </c>
      <c r="L1005">
        <v>1.4999999999999999E-2</v>
      </c>
      <c r="M1005">
        <f t="shared" si="107"/>
        <v>365.20543359083308</v>
      </c>
      <c r="N1005">
        <v>1.204</v>
      </c>
      <c r="O1005">
        <v>1.52</v>
      </c>
      <c r="P1005">
        <v>2.52</v>
      </c>
      <c r="Q1005">
        <f t="shared" si="108"/>
        <v>0</v>
      </c>
      <c r="R1005">
        <f t="shared" si="109"/>
        <v>0</v>
      </c>
      <c r="S1005">
        <f t="shared" si="110"/>
        <v>365.20543359083308</v>
      </c>
      <c r="T1005" s="11">
        <f t="shared" si="111"/>
        <v>0</v>
      </c>
      <c r="U1005">
        <v>0.26834999999999998</v>
      </c>
      <c r="V1005">
        <f>Table5[[#This Row],[Total force ]]*Table5[[#This Row],[Tyre radius]]</f>
        <v>98.002878104100049</v>
      </c>
      <c r="W1005">
        <v>8</v>
      </c>
      <c r="X1005">
        <v>0.92</v>
      </c>
      <c r="Y1005">
        <f>Table5[[#This Row],[Wheel torque]]/Table5[[#This Row],[Final drive ratio ]]/Table5[[#This Row],[Overall efficiency of enery conversion ]]</f>
        <v>13.315608438057071</v>
      </c>
      <c r="Z1005">
        <f>(Table5[[#This Row],[Vehicle speed in m/s]]*60)/(2*3.14*Table5[[#This Row],[Tyre radius]])</f>
        <v>0</v>
      </c>
      <c r="AA1005">
        <f>Table5[[#This Row],[Wheel speed]]*Table5[[#This Row],[Final drive ratio ]]</f>
        <v>0</v>
      </c>
      <c r="AB1005" s="11">
        <f>(2*3.14*Table5[[#This Row],[Motor speed]]*Table5[[#This Row],[Motor torque]])/(60*1000)/Table5[[#This Row],[Overall efficiency of enery conversion ]]</f>
        <v>0</v>
      </c>
      <c r="AC1005">
        <v>430</v>
      </c>
      <c r="AD1005" s="20">
        <f>Table5[[#This Row],[Total elapsed time]]-B1004</f>
        <v>1</v>
      </c>
      <c r="AE1005" s="20">
        <f>(Table5[[#This Row],[Motor power]]*1000)*Table5[[#This Row],[Acceleration delT 1 second ]]</f>
        <v>0</v>
      </c>
      <c r="AF1005" s="20">
        <f>Table5[[#This Row],[Etotal]]/3600</f>
        <v>0</v>
      </c>
      <c r="AG1005" s="21">
        <f>Table5[[#This Row],[Average energy consumption]]/96</f>
        <v>0</v>
      </c>
      <c r="AH1005" s="20"/>
      <c r="AI1005" s="20"/>
    </row>
    <row r="1006" spans="2:35">
      <c r="B1006" s="15">
        <v>1003</v>
      </c>
      <c r="C1006" s="8">
        <v>0</v>
      </c>
      <c r="D1006" s="9">
        <v>0</v>
      </c>
      <c r="E1006">
        <v>1500</v>
      </c>
      <c r="F1006">
        <v>80</v>
      </c>
      <c r="G1006">
        <f t="shared" si="105"/>
        <v>1580</v>
      </c>
      <c r="H1006">
        <v>9.81</v>
      </c>
      <c r="I1006" s="10">
        <v>0</v>
      </c>
      <c r="J1006" s="10">
        <v>0</v>
      </c>
      <c r="K1006">
        <f t="shared" si="106"/>
        <v>0</v>
      </c>
      <c r="L1006">
        <v>1.4999999999999999E-2</v>
      </c>
      <c r="M1006">
        <f t="shared" si="107"/>
        <v>365.20543359083308</v>
      </c>
      <c r="N1006">
        <v>1.204</v>
      </c>
      <c r="O1006">
        <v>1.52</v>
      </c>
      <c r="P1006">
        <v>2.52</v>
      </c>
      <c r="Q1006">
        <f t="shared" si="108"/>
        <v>0</v>
      </c>
      <c r="R1006">
        <f t="shared" si="109"/>
        <v>0</v>
      </c>
      <c r="S1006">
        <f t="shared" si="110"/>
        <v>365.20543359083308</v>
      </c>
      <c r="T1006" s="11">
        <f t="shared" si="111"/>
        <v>0</v>
      </c>
      <c r="U1006">
        <v>0.26834999999999998</v>
      </c>
      <c r="V1006">
        <f>Table5[[#This Row],[Total force ]]*Table5[[#This Row],[Tyre radius]]</f>
        <v>98.002878104100049</v>
      </c>
      <c r="W1006">
        <v>8</v>
      </c>
      <c r="X1006">
        <v>0.92</v>
      </c>
      <c r="Y1006">
        <f>Table5[[#This Row],[Wheel torque]]/Table5[[#This Row],[Final drive ratio ]]/Table5[[#This Row],[Overall efficiency of enery conversion ]]</f>
        <v>13.315608438057071</v>
      </c>
      <c r="Z1006">
        <f>(Table5[[#This Row],[Vehicle speed in m/s]]*60)/(2*3.14*Table5[[#This Row],[Tyre radius]])</f>
        <v>0</v>
      </c>
      <c r="AA1006">
        <f>Table5[[#This Row],[Wheel speed]]*Table5[[#This Row],[Final drive ratio ]]</f>
        <v>0</v>
      </c>
      <c r="AB1006" s="11">
        <f>(2*3.14*Table5[[#This Row],[Motor speed]]*Table5[[#This Row],[Motor torque]])/(60*1000)/Table5[[#This Row],[Overall efficiency of enery conversion ]]</f>
        <v>0</v>
      </c>
      <c r="AC1006">
        <v>430</v>
      </c>
      <c r="AD1006" s="20">
        <f>Table5[[#This Row],[Total elapsed time]]-B1005</f>
        <v>1</v>
      </c>
      <c r="AE1006" s="20">
        <f>(Table5[[#This Row],[Motor power]]*1000)*Table5[[#This Row],[Acceleration delT 1 second ]]</f>
        <v>0</v>
      </c>
      <c r="AF1006" s="20">
        <f>Table5[[#This Row],[Etotal]]/3600</f>
        <v>0</v>
      </c>
      <c r="AG1006" s="21">
        <f>Table5[[#This Row],[Average energy consumption]]/96</f>
        <v>0</v>
      </c>
      <c r="AH1006" s="20"/>
      <c r="AI1006" s="20"/>
    </row>
    <row r="1007" spans="2:35">
      <c r="B1007" s="15">
        <v>1004</v>
      </c>
      <c r="C1007" s="8">
        <v>0</v>
      </c>
      <c r="D1007" s="9">
        <v>0</v>
      </c>
      <c r="E1007">
        <v>1500</v>
      </c>
      <c r="F1007">
        <v>80</v>
      </c>
      <c r="G1007">
        <f t="shared" si="105"/>
        <v>1580</v>
      </c>
      <c r="H1007">
        <v>9.81</v>
      </c>
      <c r="I1007" s="10">
        <v>0</v>
      </c>
      <c r="J1007" s="10">
        <v>0</v>
      </c>
      <c r="K1007">
        <f t="shared" si="106"/>
        <v>0</v>
      </c>
      <c r="L1007">
        <v>1.4999999999999999E-2</v>
      </c>
      <c r="M1007">
        <f t="shared" si="107"/>
        <v>365.20543359083308</v>
      </c>
      <c r="N1007">
        <v>1.204</v>
      </c>
      <c r="O1007">
        <v>1.52</v>
      </c>
      <c r="P1007">
        <v>2.52</v>
      </c>
      <c r="Q1007">
        <f t="shared" si="108"/>
        <v>0</v>
      </c>
      <c r="R1007">
        <f t="shared" si="109"/>
        <v>0</v>
      </c>
      <c r="S1007">
        <f t="shared" si="110"/>
        <v>365.20543359083308</v>
      </c>
      <c r="T1007" s="11">
        <f t="shared" si="111"/>
        <v>0</v>
      </c>
      <c r="U1007">
        <v>0.26834999999999998</v>
      </c>
      <c r="V1007">
        <f>Table5[[#This Row],[Total force ]]*Table5[[#This Row],[Tyre radius]]</f>
        <v>98.002878104100049</v>
      </c>
      <c r="W1007">
        <v>8</v>
      </c>
      <c r="X1007">
        <v>0.92</v>
      </c>
      <c r="Y1007">
        <f>Table5[[#This Row],[Wheel torque]]/Table5[[#This Row],[Final drive ratio ]]/Table5[[#This Row],[Overall efficiency of enery conversion ]]</f>
        <v>13.315608438057071</v>
      </c>
      <c r="Z1007">
        <f>(Table5[[#This Row],[Vehicle speed in m/s]]*60)/(2*3.14*Table5[[#This Row],[Tyre radius]])</f>
        <v>0</v>
      </c>
      <c r="AA1007">
        <f>Table5[[#This Row],[Wheel speed]]*Table5[[#This Row],[Final drive ratio ]]</f>
        <v>0</v>
      </c>
      <c r="AB1007" s="11">
        <f>(2*3.14*Table5[[#This Row],[Motor speed]]*Table5[[#This Row],[Motor torque]])/(60*1000)/Table5[[#This Row],[Overall efficiency of enery conversion ]]</f>
        <v>0</v>
      </c>
      <c r="AC1007">
        <v>430</v>
      </c>
      <c r="AD1007" s="20">
        <f>Table5[[#This Row],[Total elapsed time]]-B1006</f>
        <v>1</v>
      </c>
      <c r="AE1007" s="20">
        <f>(Table5[[#This Row],[Motor power]]*1000)*Table5[[#This Row],[Acceleration delT 1 second ]]</f>
        <v>0</v>
      </c>
      <c r="AF1007" s="20">
        <f>Table5[[#This Row],[Etotal]]/3600</f>
        <v>0</v>
      </c>
      <c r="AG1007" s="21">
        <f>Table5[[#This Row],[Average energy consumption]]/96</f>
        <v>0</v>
      </c>
      <c r="AH1007" s="20"/>
      <c r="AI1007" s="20"/>
    </row>
    <row r="1008" spans="2:35">
      <c r="B1008" s="15">
        <v>1005</v>
      </c>
      <c r="C1008" s="8">
        <v>0</v>
      </c>
      <c r="D1008" s="9">
        <v>0</v>
      </c>
      <c r="E1008">
        <v>1500</v>
      </c>
      <c r="F1008">
        <v>80</v>
      </c>
      <c r="G1008">
        <f t="shared" si="105"/>
        <v>1580</v>
      </c>
      <c r="H1008">
        <v>9.81</v>
      </c>
      <c r="I1008" s="10">
        <v>0</v>
      </c>
      <c r="J1008" s="10">
        <v>0</v>
      </c>
      <c r="K1008">
        <f t="shared" si="106"/>
        <v>0</v>
      </c>
      <c r="L1008">
        <v>1.4999999999999999E-2</v>
      </c>
      <c r="M1008">
        <f t="shared" si="107"/>
        <v>365.20543359083308</v>
      </c>
      <c r="N1008">
        <v>1.204</v>
      </c>
      <c r="O1008">
        <v>1.52</v>
      </c>
      <c r="P1008">
        <v>2.52</v>
      </c>
      <c r="Q1008">
        <f t="shared" si="108"/>
        <v>0</v>
      </c>
      <c r="R1008">
        <f t="shared" si="109"/>
        <v>0</v>
      </c>
      <c r="S1008">
        <f t="shared" si="110"/>
        <v>365.20543359083308</v>
      </c>
      <c r="T1008" s="11">
        <f t="shared" si="111"/>
        <v>0</v>
      </c>
      <c r="U1008">
        <v>0.26834999999999998</v>
      </c>
      <c r="V1008">
        <f>Table5[[#This Row],[Total force ]]*Table5[[#This Row],[Tyre radius]]</f>
        <v>98.002878104100049</v>
      </c>
      <c r="W1008">
        <v>8</v>
      </c>
      <c r="X1008">
        <v>0.92</v>
      </c>
      <c r="Y1008">
        <f>Table5[[#This Row],[Wheel torque]]/Table5[[#This Row],[Final drive ratio ]]/Table5[[#This Row],[Overall efficiency of enery conversion ]]</f>
        <v>13.315608438057071</v>
      </c>
      <c r="Z1008">
        <f>(Table5[[#This Row],[Vehicle speed in m/s]]*60)/(2*3.14*Table5[[#This Row],[Tyre radius]])</f>
        <v>0</v>
      </c>
      <c r="AA1008">
        <f>Table5[[#This Row],[Wheel speed]]*Table5[[#This Row],[Final drive ratio ]]</f>
        <v>0</v>
      </c>
      <c r="AB1008" s="11">
        <f>(2*3.14*Table5[[#This Row],[Motor speed]]*Table5[[#This Row],[Motor torque]])/(60*1000)/Table5[[#This Row],[Overall efficiency of enery conversion ]]</f>
        <v>0</v>
      </c>
      <c r="AC1008">
        <v>430</v>
      </c>
      <c r="AD1008" s="20">
        <f>Table5[[#This Row],[Total elapsed time]]-B1007</f>
        <v>1</v>
      </c>
      <c r="AE1008" s="20">
        <f>(Table5[[#This Row],[Motor power]]*1000)*Table5[[#This Row],[Acceleration delT 1 second ]]</f>
        <v>0</v>
      </c>
      <c r="AF1008" s="20">
        <f>Table5[[#This Row],[Etotal]]/3600</f>
        <v>0</v>
      </c>
      <c r="AG1008" s="21">
        <f>Table5[[#This Row],[Average energy consumption]]/96</f>
        <v>0</v>
      </c>
      <c r="AH1008" s="20"/>
      <c r="AI1008" s="20"/>
    </row>
    <row r="1009" spans="2:35">
      <c r="B1009" s="15">
        <v>1006</v>
      </c>
      <c r="C1009" s="8">
        <v>0</v>
      </c>
      <c r="D1009" s="9">
        <v>0</v>
      </c>
      <c r="E1009">
        <v>1500</v>
      </c>
      <c r="F1009">
        <v>80</v>
      </c>
      <c r="G1009">
        <f t="shared" si="105"/>
        <v>1580</v>
      </c>
      <c r="H1009">
        <v>9.81</v>
      </c>
      <c r="I1009" s="10">
        <v>0</v>
      </c>
      <c r="J1009" s="10">
        <v>0</v>
      </c>
      <c r="K1009">
        <f t="shared" si="106"/>
        <v>0</v>
      </c>
      <c r="L1009">
        <v>1.4999999999999999E-2</v>
      </c>
      <c r="M1009">
        <f t="shared" si="107"/>
        <v>365.20543359083308</v>
      </c>
      <c r="N1009">
        <v>1.204</v>
      </c>
      <c r="O1009">
        <v>1.52</v>
      </c>
      <c r="P1009">
        <v>2.52</v>
      </c>
      <c r="Q1009">
        <f t="shared" si="108"/>
        <v>0</v>
      </c>
      <c r="R1009">
        <f t="shared" si="109"/>
        <v>0</v>
      </c>
      <c r="S1009">
        <f t="shared" si="110"/>
        <v>365.20543359083308</v>
      </c>
      <c r="T1009" s="11">
        <f t="shared" si="111"/>
        <v>0</v>
      </c>
      <c r="U1009">
        <v>0.26834999999999998</v>
      </c>
      <c r="V1009">
        <f>Table5[[#This Row],[Total force ]]*Table5[[#This Row],[Tyre radius]]</f>
        <v>98.002878104100049</v>
      </c>
      <c r="W1009">
        <v>8</v>
      </c>
      <c r="X1009">
        <v>0.92</v>
      </c>
      <c r="Y1009">
        <f>Table5[[#This Row],[Wheel torque]]/Table5[[#This Row],[Final drive ratio ]]/Table5[[#This Row],[Overall efficiency of enery conversion ]]</f>
        <v>13.315608438057071</v>
      </c>
      <c r="Z1009">
        <f>(Table5[[#This Row],[Vehicle speed in m/s]]*60)/(2*3.14*Table5[[#This Row],[Tyre radius]])</f>
        <v>0</v>
      </c>
      <c r="AA1009">
        <f>Table5[[#This Row],[Wheel speed]]*Table5[[#This Row],[Final drive ratio ]]</f>
        <v>0</v>
      </c>
      <c r="AB1009" s="11">
        <f>(2*3.14*Table5[[#This Row],[Motor speed]]*Table5[[#This Row],[Motor torque]])/(60*1000)/Table5[[#This Row],[Overall efficiency of enery conversion ]]</f>
        <v>0</v>
      </c>
      <c r="AC1009">
        <v>430</v>
      </c>
      <c r="AD1009" s="20">
        <f>Table5[[#This Row],[Total elapsed time]]-B1008</f>
        <v>1</v>
      </c>
      <c r="AE1009" s="20">
        <f>(Table5[[#This Row],[Motor power]]*1000)*Table5[[#This Row],[Acceleration delT 1 second ]]</f>
        <v>0</v>
      </c>
      <c r="AF1009" s="20">
        <f>Table5[[#This Row],[Etotal]]/3600</f>
        <v>0</v>
      </c>
      <c r="AG1009" s="21">
        <f>Table5[[#This Row],[Average energy consumption]]/96</f>
        <v>0</v>
      </c>
      <c r="AH1009" s="20"/>
      <c r="AI1009" s="20"/>
    </row>
    <row r="1010" spans="2:35">
      <c r="B1010" s="15">
        <v>1007</v>
      </c>
      <c r="C1010" s="8">
        <v>0</v>
      </c>
      <c r="D1010" s="9">
        <v>0</v>
      </c>
      <c r="E1010">
        <v>1500</v>
      </c>
      <c r="F1010">
        <v>80</v>
      </c>
      <c r="G1010">
        <f t="shared" si="105"/>
        <v>1580</v>
      </c>
      <c r="H1010">
        <v>9.81</v>
      </c>
      <c r="I1010" s="10">
        <v>0</v>
      </c>
      <c r="J1010" s="10">
        <v>0</v>
      </c>
      <c r="K1010">
        <f t="shared" si="106"/>
        <v>0</v>
      </c>
      <c r="L1010">
        <v>1.4999999999999999E-2</v>
      </c>
      <c r="M1010">
        <f t="shared" si="107"/>
        <v>365.20543359083308</v>
      </c>
      <c r="N1010">
        <v>1.204</v>
      </c>
      <c r="O1010">
        <v>1.52</v>
      </c>
      <c r="P1010">
        <v>2.52</v>
      </c>
      <c r="Q1010">
        <f t="shared" si="108"/>
        <v>0</v>
      </c>
      <c r="R1010">
        <f t="shared" si="109"/>
        <v>0</v>
      </c>
      <c r="S1010">
        <f t="shared" si="110"/>
        <v>365.20543359083308</v>
      </c>
      <c r="T1010" s="11">
        <f t="shared" si="111"/>
        <v>0</v>
      </c>
      <c r="U1010">
        <v>0.26834999999999998</v>
      </c>
      <c r="V1010">
        <f>Table5[[#This Row],[Total force ]]*Table5[[#This Row],[Tyre radius]]</f>
        <v>98.002878104100049</v>
      </c>
      <c r="W1010">
        <v>8</v>
      </c>
      <c r="X1010">
        <v>0.92</v>
      </c>
      <c r="Y1010">
        <f>Table5[[#This Row],[Wheel torque]]/Table5[[#This Row],[Final drive ratio ]]/Table5[[#This Row],[Overall efficiency of enery conversion ]]</f>
        <v>13.315608438057071</v>
      </c>
      <c r="Z1010">
        <f>(Table5[[#This Row],[Vehicle speed in m/s]]*60)/(2*3.14*Table5[[#This Row],[Tyre radius]])</f>
        <v>0</v>
      </c>
      <c r="AA1010">
        <f>Table5[[#This Row],[Wheel speed]]*Table5[[#This Row],[Final drive ratio ]]</f>
        <v>0</v>
      </c>
      <c r="AB1010" s="11">
        <f>(2*3.14*Table5[[#This Row],[Motor speed]]*Table5[[#This Row],[Motor torque]])/(60*1000)/Table5[[#This Row],[Overall efficiency of enery conversion ]]</f>
        <v>0</v>
      </c>
      <c r="AC1010">
        <v>430</v>
      </c>
      <c r="AD1010" s="20">
        <f>Table5[[#This Row],[Total elapsed time]]-B1009</f>
        <v>1</v>
      </c>
      <c r="AE1010" s="20">
        <f>(Table5[[#This Row],[Motor power]]*1000)*Table5[[#This Row],[Acceleration delT 1 second ]]</f>
        <v>0</v>
      </c>
      <c r="AF1010" s="20">
        <f>Table5[[#This Row],[Etotal]]/3600</f>
        <v>0</v>
      </c>
      <c r="AG1010" s="21">
        <f>Table5[[#This Row],[Average energy consumption]]/96</f>
        <v>0</v>
      </c>
      <c r="AH1010" s="20"/>
      <c r="AI1010" s="20"/>
    </row>
    <row r="1011" spans="2:35">
      <c r="B1011" s="15">
        <v>1008</v>
      </c>
      <c r="C1011" s="8">
        <v>0</v>
      </c>
      <c r="D1011" s="9">
        <v>0</v>
      </c>
      <c r="E1011">
        <v>1500</v>
      </c>
      <c r="F1011">
        <v>80</v>
      </c>
      <c r="G1011">
        <f t="shared" si="105"/>
        <v>1580</v>
      </c>
      <c r="H1011">
        <v>9.81</v>
      </c>
      <c r="I1011" s="10">
        <v>0</v>
      </c>
      <c r="J1011" s="10">
        <v>0</v>
      </c>
      <c r="K1011">
        <f t="shared" si="106"/>
        <v>0</v>
      </c>
      <c r="L1011">
        <v>1.4999999999999999E-2</v>
      </c>
      <c r="M1011">
        <f t="shared" si="107"/>
        <v>365.20543359083308</v>
      </c>
      <c r="N1011">
        <v>1.204</v>
      </c>
      <c r="O1011">
        <v>1.52</v>
      </c>
      <c r="P1011">
        <v>2.52</v>
      </c>
      <c r="Q1011">
        <f t="shared" si="108"/>
        <v>0</v>
      </c>
      <c r="R1011">
        <f t="shared" si="109"/>
        <v>0</v>
      </c>
      <c r="S1011">
        <f t="shared" si="110"/>
        <v>365.20543359083308</v>
      </c>
      <c r="T1011" s="11">
        <f t="shared" si="111"/>
        <v>0</v>
      </c>
      <c r="U1011">
        <v>0.26834999999999998</v>
      </c>
      <c r="V1011">
        <f>Table5[[#This Row],[Total force ]]*Table5[[#This Row],[Tyre radius]]</f>
        <v>98.002878104100049</v>
      </c>
      <c r="W1011">
        <v>8</v>
      </c>
      <c r="X1011">
        <v>0.92</v>
      </c>
      <c r="Y1011">
        <f>Table5[[#This Row],[Wheel torque]]/Table5[[#This Row],[Final drive ratio ]]/Table5[[#This Row],[Overall efficiency of enery conversion ]]</f>
        <v>13.315608438057071</v>
      </c>
      <c r="Z1011">
        <f>(Table5[[#This Row],[Vehicle speed in m/s]]*60)/(2*3.14*Table5[[#This Row],[Tyre radius]])</f>
        <v>0</v>
      </c>
      <c r="AA1011">
        <f>Table5[[#This Row],[Wheel speed]]*Table5[[#This Row],[Final drive ratio ]]</f>
        <v>0</v>
      </c>
      <c r="AB1011" s="11">
        <f>(2*3.14*Table5[[#This Row],[Motor speed]]*Table5[[#This Row],[Motor torque]])/(60*1000)/Table5[[#This Row],[Overall efficiency of enery conversion ]]</f>
        <v>0</v>
      </c>
      <c r="AC1011">
        <v>430</v>
      </c>
      <c r="AD1011" s="20">
        <f>Table5[[#This Row],[Total elapsed time]]-B1010</f>
        <v>1</v>
      </c>
      <c r="AE1011" s="20">
        <f>(Table5[[#This Row],[Motor power]]*1000)*Table5[[#This Row],[Acceleration delT 1 second ]]</f>
        <v>0</v>
      </c>
      <c r="AF1011" s="20">
        <f>Table5[[#This Row],[Etotal]]/3600</f>
        <v>0</v>
      </c>
      <c r="AG1011" s="21">
        <f>Table5[[#This Row],[Average energy consumption]]/96</f>
        <v>0</v>
      </c>
      <c r="AH1011" s="20"/>
      <c r="AI1011" s="20"/>
    </row>
    <row r="1012" spans="2:35">
      <c r="B1012" s="15">
        <v>1009</v>
      </c>
      <c r="C1012" s="8">
        <v>0</v>
      </c>
      <c r="D1012" s="9">
        <v>0</v>
      </c>
      <c r="E1012">
        <v>1500</v>
      </c>
      <c r="F1012">
        <v>80</v>
      </c>
      <c r="G1012">
        <f t="shared" si="105"/>
        <v>1580</v>
      </c>
      <c r="H1012">
        <v>9.81</v>
      </c>
      <c r="I1012" s="10">
        <v>0</v>
      </c>
      <c r="J1012" s="10">
        <v>0</v>
      </c>
      <c r="K1012">
        <f t="shared" si="106"/>
        <v>0</v>
      </c>
      <c r="L1012">
        <v>1.4999999999999999E-2</v>
      </c>
      <c r="M1012">
        <f t="shared" si="107"/>
        <v>365.20543359083308</v>
      </c>
      <c r="N1012">
        <v>1.204</v>
      </c>
      <c r="O1012">
        <v>1.52</v>
      </c>
      <c r="P1012">
        <v>2.52</v>
      </c>
      <c r="Q1012">
        <f t="shared" si="108"/>
        <v>0</v>
      </c>
      <c r="R1012">
        <f t="shared" si="109"/>
        <v>0</v>
      </c>
      <c r="S1012">
        <f t="shared" si="110"/>
        <v>365.20543359083308</v>
      </c>
      <c r="T1012" s="11">
        <f t="shared" si="111"/>
        <v>0</v>
      </c>
      <c r="U1012">
        <v>0.26834999999999998</v>
      </c>
      <c r="V1012">
        <f>Table5[[#This Row],[Total force ]]*Table5[[#This Row],[Tyre radius]]</f>
        <v>98.002878104100049</v>
      </c>
      <c r="W1012">
        <v>8</v>
      </c>
      <c r="X1012">
        <v>0.92</v>
      </c>
      <c r="Y1012">
        <f>Table5[[#This Row],[Wheel torque]]/Table5[[#This Row],[Final drive ratio ]]/Table5[[#This Row],[Overall efficiency of enery conversion ]]</f>
        <v>13.315608438057071</v>
      </c>
      <c r="Z1012">
        <f>(Table5[[#This Row],[Vehicle speed in m/s]]*60)/(2*3.14*Table5[[#This Row],[Tyre radius]])</f>
        <v>0</v>
      </c>
      <c r="AA1012">
        <f>Table5[[#This Row],[Wheel speed]]*Table5[[#This Row],[Final drive ratio ]]</f>
        <v>0</v>
      </c>
      <c r="AB1012" s="11">
        <f>(2*3.14*Table5[[#This Row],[Motor speed]]*Table5[[#This Row],[Motor torque]])/(60*1000)/Table5[[#This Row],[Overall efficiency of enery conversion ]]</f>
        <v>0</v>
      </c>
      <c r="AC1012">
        <v>430</v>
      </c>
      <c r="AD1012" s="20">
        <f>Table5[[#This Row],[Total elapsed time]]-B1011</f>
        <v>1</v>
      </c>
      <c r="AE1012" s="20">
        <f>(Table5[[#This Row],[Motor power]]*1000)*Table5[[#This Row],[Acceleration delT 1 second ]]</f>
        <v>0</v>
      </c>
      <c r="AF1012" s="20">
        <f>Table5[[#This Row],[Etotal]]/3600</f>
        <v>0</v>
      </c>
      <c r="AG1012" s="21">
        <f>Table5[[#This Row],[Average energy consumption]]/96</f>
        <v>0</v>
      </c>
      <c r="AH1012" s="20"/>
      <c r="AI1012" s="20"/>
    </row>
    <row r="1013" spans="2:35">
      <c r="B1013" s="15">
        <v>1010</v>
      </c>
      <c r="C1013" s="8">
        <v>0</v>
      </c>
      <c r="D1013" s="9">
        <v>0</v>
      </c>
      <c r="E1013">
        <v>1500</v>
      </c>
      <c r="F1013">
        <v>80</v>
      </c>
      <c r="G1013">
        <f t="shared" si="105"/>
        <v>1580</v>
      </c>
      <c r="H1013">
        <v>9.81</v>
      </c>
      <c r="I1013" s="10">
        <v>0</v>
      </c>
      <c r="J1013" s="10">
        <v>0</v>
      </c>
      <c r="K1013">
        <f t="shared" si="106"/>
        <v>0</v>
      </c>
      <c r="L1013">
        <v>1.4999999999999999E-2</v>
      </c>
      <c r="M1013">
        <f t="shared" si="107"/>
        <v>365.20543359083308</v>
      </c>
      <c r="N1013">
        <v>1.204</v>
      </c>
      <c r="O1013">
        <v>1.52</v>
      </c>
      <c r="P1013">
        <v>2.52</v>
      </c>
      <c r="Q1013">
        <f t="shared" si="108"/>
        <v>0</v>
      </c>
      <c r="R1013">
        <f t="shared" si="109"/>
        <v>0</v>
      </c>
      <c r="S1013">
        <f t="shared" si="110"/>
        <v>365.20543359083308</v>
      </c>
      <c r="T1013" s="11">
        <f t="shared" si="111"/>
        <v>0</v>
      </c>
      <c r="U1013">
        <v>0.26834999999999998</v>
      </c>
      <c r="V1013">
        <f>Table5[[#This Row],[Total force ]]*Table5[[#This Row],[Tyre radius]]</f>
        <v>98.002878104100049</v>
      </c>
      <c r="W1013">
        <v>8</v>
      </c>
      <c r="X1013">
        <v>0.92</v>
      </c>
      <c r="Y1013">
        <f>Table5[[#This Row],[Wheel torque]]/Table5[[#This Row],[Final drive ratio ]]/Table5[[#This Row],[Overall efficiency of enery conversion ]]</f>
        <v>13.315608438057071</v>
      </c>
      <c r="Z1013">
        <f>(Table5[[#This Row],[Vehicle speed in m/s]]*60)/(2*3.14*Table5[[#This Row],[Tyre radius]])</f>
        <v>0</v>
      </c>
      <c r="AA1013">
        <f>Table5[[#This Row],[Wheel speed]]*Table5[[#This Row],[Final drive ratio ]]</f>
        <v>0</v>
      </c>
      <c r="AB1013" s="11">
        <f>(2*3.14*Table5[[#This Row],[Motor speed]]*Table5[[#This Row],[Motor torque]])/(60*1000)/Table5[[#This Row],[Overall efficiency of enery conversion ]]</f>
        <v>0</v>
      </c>
      <c r="AC1013">
        <v>430</v>
      </c>
      <c r="AD1013" s="20">
        <f>Table5[[#This Row],[Total elapsed time]]-B1012</f>
        <v>1</v>
      </c>
      <c r="AE1013" s="20">
        <f>(Table5[[#This Row],[Motor power]]*1000)*Table5[[#This Row],[Acceleration delT 1 second ]]</f>
        <v>0</v>
      </c>
      <c r="AF1013" s="20">
        <f>Table5[[#This Row],[Etotal]]/3600</f>
        <v>0</v>
      </c>
      <c r="AG1013" s="21">
        <f>Table5[[#This Row],[Average energy consumption]]/96</f>
        <v>0</v>
      </c>
      <c r="AH1013" s="20"/>
      <c r="AI1013" s="20"/>
    </row>
    <row r="1014" spans="2:35">
      <c r="B1014" s="15">
        <v>1011</v>
      </c>
      <c r="C1014" s="8">
        <v>0</v>
      </c>
      <c r="D1014" s="9">
        <v>0</v>
      </c>
      <c r="E1014">
        <v>1500</v>
      </c>
      <c r="F1014">
        <v>80</v>
      </c>
      <c r="G1014">
        <f t="shared" si="105"/>
        <v>1580</v>
      </c>
      <c r="H1014">
        <v>9.81</v>
      </c>
      <c r="I1014" s="10">
        <v>0</v>
      </c>
      <c r="J1014" s="10">
        <v>0</v>
      </c>
      <c r="K1014">
        <f t="shared" si="106"/>
        <v>0</v>
      </c>
      <c r="L1014">
        <v>1.4999999999999999E-2</v>
      </c>
      <c r="M1014">
        <f t="shared" si="107"/>
        <v>365.20543359083308</v>
      </c>
      <c r="N1014">
        <v>1.204</v>
      </c>
      <c r="O1014">
        <v>1.52</v>
      </c>
      <c r="P1014">
        <v>2.52</v>
      </c>
      <c r="Q1014">
        <f t="shared" si="108"/>
        <v>0</v>
      </c>
      <c r="R1014">
        <f t="shared" si="109"/>
        <v>0</v>
      </c>
      <c r="S1014">
        <f t="shared" si="110"/>
        <v>365.20543359083308</v>
      </c>
      <c r="T1014" s="11">
        <f t="shared" si="111"/>
        <v>0</v>
      </c>
      <c r="U1014">
        <v>0.26834999999999998</v>
      </c>
      <c r="V1014">
        <f>Table5[[#This Row],[Total force ]]*Table5[[#This Row],[Tyre radius]]</f>
        <v>98.002878104100049</v>
      </c>
      <c r="W1014">
        <v>8</v>
      </c>
      <c r="X1014">
        <v>0.92</v>
      </c>
      <c r="Y1014">
        <f>Table5[[#This Row],[Wheel torque]]/Table5[[#This Row],[Final drive ratio ]]/Table5[[#This Row],[Overall efficiency of enery conversion ]]</f>
        <v>13.315608438057071</v>
      </c>
      <c r="Z1014">
        <f>(Table5[[#This Row],[Vehicle speed in m/s]]*60)/(2*3.14*Table5[[#This Row],[Tyre radius]])</f>
        <v>0</v>
      </c>
      <c r="AA1014">
        <f>Table5[[#This Row],[Wheel speed]]*Table5[[#This Row],[Final drive ratio ]]</f>
        <v>0</v>
      </c>
      <c r="AB1014" s="11">
        <f>(2*3.14*Table5[[#This Row],[Motor speed]]*Table5[[#This Row],[Motor torque]])/(60*1000)/Table5[[#This Row],[Overall efficiency of enery conversion ]]</f>
        <v>0</v>
      </c>
      <c r="AC1014">
        <v>430</v>
      </c>
      <c r="AD1014" s="20">
        <f>Table5[[#This Row],[Total elapsed time]]-B1013</f>
        <v>1</v>
      </c>
      <c r="AE1014" s="20">
        <f>(Table5[[#This Row],[Motor power]]*1000)*Table5[[#This Row],[Acceleration delT 1 second ]]</f>
        <v>0</v>
      </c>
      <c r="AF1014" s="20">
        <f>Table5[[#This Row],[Etotal]]/3600</f>
        <v>0</v>
      </c>
      <c r="AG1014" s="21">
        <f>Table5[[#This Row],[Average energy consumption]]/96</f>
        <v>0</v>
      </c>
      <c r="AH1014" s="20"/>
      <c r="AI1014" s="20"/>
    </row>
    <row r="1015" spans="2:35">
      <c r="B1015" s="15">
        <v>1012</v>
      </c>
      <c r="C1015" s="8">
        <v>0</v>
      </c>
      <c r="D1015" s="9">
        <v>0</v>
      </c>
      <c r="E1015">
        <v>1500</v>
      </c>
      <c r="F1015">
        <v>80</v>
      </c>
      <c r="G1015">
        <f t="shared" si="105"/>
        <v>1580</v>
      </c>
      <c r="H1015">
        <v>9.81</v>
      </c>
      <c r="I1015" s="10">
        <v>0</v>
      </c>
      <c r="J1015" s="10">
        <v>0</v>
      </c>
      <c r="K1015">
        <f t="shared" si="106"/>
        <v>0</v>
      </c>
      <c r="L1015">
        <v>1.4999999999999999E-2</v>
      </c>
      <c r="M1015">
        <f t="shared" si="107"/>
        <v>365.20543359083308</v>
      </c>
      <c r="N1015">
        <v>1.204</v>
      </c>
      <c r="O1015">
        <v>1.52</v>
      </c>
      <c r="P1015">
        <v>2.52</v>
      </c>
      <c r="Q1015">
        <f t="shared" si="108"/>
        <v>0</v>
      </c>
      <c r="R1015">
        <f t="shared" si="109"/>
        <v>0</v>
      </c>
      <c r="S1015">
        <f t="shared" si="110"/>
        <v>365.20543359083308</v>
      </c>
      <c r="T1015" s="11">
        <f t="shared" si="111"/>
        <v>0</v>
      </c>
      <c r="U1015">
        <v>0.26834999999999998</v>
      </c>
      <c r="V1015">
        <f>Table5[[#This Row],[Total force ]]*Table5[[#This Row],[Tyre radius]]</f>
        <v>98.002878104100049</v>
      </c>
      <c r="W1015">
        <v>8</v>
      </c>
      <c r="X1015">
        <v>0.92</v>
      </c>
      <c r="Y1015">
        <f>Table5[[#This Row],[Wheel torque]]/Table5[[#This Row],[Final drive ratio ]]/Table5[[#This Row],[Overall efficiency of enery conversion ]]</f>
        <v>13.315608438057071</v>
      </c>
      <c r="Z1015">
        <f>(Table5[[#This Row],[Vehicle speed in m/s]]*60)/(2*3.14*Table5[[#This Row],[Tyre radius]])</f>
        <v>0</v>
      </c>
      <c r="AA1015">
        <f>Table5[[#This Row],[Wheel speed]]*Table5[[#This Row],[Final drive ratio ]]</f>
        <v>0</v>
      </c>
      <c r="AB1015" s="11">
        <f>(2*3.14*Table5[[#This Row],[Motor speed]]*Table5[[#This Row],[Motor torque]])/(60*1000)/Table5[[#This Row],[Overall efficiency of enery conversion ]]</f>
        <v>0</v>
      </c>
      <c r="AC1015">
        <v>430</v>
      </c>
      <c r="AD1015" s="20">
        <f>Table5[[#This Row],[Total elapsed time]]-B1014</f>
        <v>1</v>
      </c>
      <c r="AE1015" s="20">
        <f>(Table5[[#This Row],[Motor power]]*1000)*Table5[[#This Row],[Acceleration delT 1 second ]]</f>
        <v>0</v>
      </c>
      <c r="AF1015" s="20">
        <f>Table5[[#This Row],[Etotal]]/3600</f>
        <v>0</v>
      </c>
      <c r="AG1015" s="21">
        <f>Table5[[#This Row],[Average energy consumption]]/96</f>
        <v>0</v>
      </c>
      <c r="AH1015" s="20"/>
      <c r="AI1015" s="20"/>
    </row>
    <row r="1016" spans="2:35">
      <c r="B1016" s="15">
        <v>1013</v>
      </c>
      <c r="C1016" s="8">
        <v>0</v>
      </c>
      <c r="D1016" s="9">
        <v>0</v>
      </c>
      <c r="E1016">
        <v>1500</v>
      </c>
      <c r="F1016">
        <v>80</v>
      </c>
      <c r="G1016">
        <f t="shared" si="105"/>
        <v>1580</v>
      </c>
      <c r="H1016">
        <v>9.81</v>
      </c>
      <c r="I1016" s="10">
        <v>0</v>
      </c>
      <c r="J1016" s="10">
        <v>0</v>
      </c>
      <c r="K1016">
        <f t="shared" si="106"/>
        <v>0</v>
      </c>
      <c r="L1016">
        <v>1.4999999999999999E-2</v>
      </c>
      <c r="M1016">
        <f t="shared" si="107"/>
        <v>365.20543359083308</v>
      </c>
      <c r="N1016">
        <v>1.204</v>
      </c>
      <c r="O1016">
        <v>1.52</v>
      </c>
      <c r="P1016">
        <v>2.52</v>
      </c>
      <c r="Q1016">
        <f t="shared" si="108"/>
        <v>0</v>
      </c>
      <c r="R1016">
        <f t="shared" si="109"/>
        <v>0</v>
      </c>
      <c r="S1016">
        <f t="shared" si="110"/>
        <v>365.20543359083308</v>
      </c>
      <c r="T1016" s="11">
        <f t="shared" si="111"/>
        <v>0</v>
      </c>
      <c r="U1016">
        <v>0.26834999999999998</v>
      </c>
      <c r="V1016">
        <f>Table5[[#This Row],[Total force ]]*Table5[[#This Row],[Tyre radius]]</f>
        <v>98.002878104100049</v>
      </c>
      <c r="W1016">
        <v>8</v>
      </c>
      <c r="X1016">
        <v>0.92</v>
      </c>
      <c r="Y1016">
        <f>Table5[[#This Row],[Wheel torque]]/Table5[[#This Row],[Final drive ratio ]]/Table5[[#This Row],[Overall efficiency of enery conversion ]]</f>
        <v>13.315608438057071</v>
      </c>
      <c r="Z1016">
        <f>(Table5[[#This Row],[Vehicle speed in m/s]]*60)/(2*3.14*Table5[[#This Row],[Tyre radius]])</f>
        <v>0</v>
      </c>
      <c r="AA1016">
        <f>Table5[[#This Row],[Wheel speed]]*Table5[[#This Row],[Final drive ratio ]]</f>
        <v>0</v>
      </c>
      <c r="AB1016" s="11">
        <f>(2*3.14*Table5[[#This Row],[Motor speed]]*Table5[[#This Row],[Motor torque]])/(60*1000)/Table5[[#This Row],[Overall efficiency of enery conversion ]]</f>
        <v>0</v>
      </c>
      <c r="AC1016">
        <v>430</v>
      </c>
      <c r="AD1016" s="20">
        <f>Table5[[#This Row],[Total elapsed time]]-B1015</f>
        <v>1</v>
      </c>
      <c r="AE1016" s="20">
        <f>(Table5[[#This Row],[Motor power]]*1000)*Table5[[#This Row],[Acceleration delT 1 second ]]</f>
        <v>0</v>
      </c>
      <c r="AF1016" s="20">
        <f>Table5[[#This Row],[Etotal]]/3600</f>
        <v>0</v>
      </c>
      <c r="AG1016" s="21">
        <f>Table5[[#This Row],[Average energy consumption]]/96</f>
        <v>0</v>
      </c>
      <c r="AH1016" s="20"/>
      <c r="AI1016" s="20"/>
    </row>
    <row r="1017" spans="2:35">
      <c r="B1017" s="15">
        <v>1014</v>
      </c>
      <c r="C1017" s="8">
        <v>0</v>
      </c>
      <c r="D1017" s="9">
        <v>0</v>
      </c>
      <c r="E1017">
        <v>1500</v>
      </c>
      <c r="F1017">
        <v>80</v>
      </c>
      <c r="G1017">
        <f t="shared" si="105"/>
        <v>1580</v>
      </c>
      <c r="H1017">
        <v>9.81</v>
      </c>
      <c r="I1017" s="10">
        <v>0</v>
      </c>
      <c r="J1017" s="10">
        <v>0</v>
      </c>
      <c r="K1017">
        <f t="shared" si="106"/>
        <v>0</v>
      </c>
      <c r="L1017">
        <v>1.4999999999999999E-2</v>
      </c>
      <c r="M1017">
        <f t="shared" si="107"/>
        <v>365.20543359083308</v>
      </c>
      <c r="N1017">
        <v>1.204</v>
      </c>
      <c r="O1017">
        <v>1.52</v>
      </c>
      <c r="P1017">
        <v>2.52</v>
      </c>
      <c r="Q1017">
        <f t="shared" si="108"/>
        <v>0</v>
      </c>
      <c r="R1017">
        <f t="shared" si="109"/>
        <v>0</v>
      </c>
      <c r="S1017">
        <f t="shared" si="110"/>
        <v>365.20543359083308</v>
      </c>
      <c r="T1017" s="11">
        <f t="shared" si="111"/>
        <v>0</v>
      </c>
      <c r="U1017">
        <v>0.26834999999999998</v>
      </c>
      <c r="V1017">
        <f>Table5[[#This Row],[Total force ]]*Table5[[#This Row],[Tyre radius]]</f>
        <v>98.002878104100049</v>
      </c>
      <c r="W1017">
        <v>8</v>
      </c>
      <c r="X1017">
        <v>0.92</v>
      </c>
      <c r="Y1017">
        <f>Table5[[#This Row],[Wheel torque]]/Table5[[#This Row],[Final drive ratio ]]/Table5[[#This Row],[Overall efficiency of enery conversion ]]</f>
        <v>13.315608438057071</v>
      </c>
      <c r="Z1017">
        <f>(Table5[[#This Row],[Vehicle speed in m/s]]*60)/(2*3.14*Table5[[#This Row],[Tyre radius]])</f>
        <v>0</v>
      </c>
      <c r="AA1017">
        <f>Table5[[#This Row],[Wheel speed]]*Table5[[#This Row],[Final drive ratio ]]</f>
        <v>0</v>
      </c>
      <c r="AB1017" s="11">
        <f>(2*3.14*Table5[[#This Row],[Motor speed]]*Table5[[#This Row],[Motor torque]])/(60*1000)/Table5[[#This Row],[Overall efficiency of enery conversion ]]</f>
        <v>0</v>
      </c>
      <c r="AC1017">
        <v>430</v>
      </c>
      <c r="AD1017" s="20">
        <f>Table5[[#This Row],[Total elapsed time]]-B1016</f>
        <v>1</v>
      </c>
      <c r="AE1017" s="20">
        <f>(Table5[[#This Row],[Motor power]]*1000)*Table5[[#This Row],[Acceleration delT 1 second ]]</f>
        <v>0</v>
      </c>
      <c r="AF1017" s="20">
        <f>Table5[[#This Row],[Etotal]]/3600</f>
        <v>0</v>
      </c>
      <c r="AG1017" s="21">
        <f>Table5[[#This Row],[Average energy consumption]]/96</f>
        <v>0</v>
      </c>
      <c r="AH1017" s="20"/>
      <c r="AI1017" s="20"/>
    </row>
    <row r="1018" spans="2:35">
      <c r="B1018" s="15">
        <v>1015</v>
      </c>
      <c r="C1018" s="8">
        <v>0</v>
      </c>
      <c r="D1018" s="9">
        <v>0</v>
      </c>
      <c r="E1018">
        <v>1500</v>
      </c>
      <c r="F1018">
        <v>80</v>
      </c>
      <c r="G1018">
        <f t="shared" si="105"/>
        <v>1580</v>
      </c>
      <c r="H1018">
        <v>9.81</v>
      </c>
      <c r="I1018" s="10">
        <v>0</v>
      </c>
      <c r="J1018" s="10">
        <v>0</v>
      </c>
      <c r="K1018">
        <f t="shared" si="106"/>
        <v>0</v>
      </c>
      <c r="L1018">
        <v>1.4999999999999999E-2</v>
      </c>
      <c r="M1018">
        <f t="shared" si="107"/>
        <v>365.20543359083308</v>
      </c>
      <c r="N1018">
        <v>1.204</v>
      </c>
      <c r="O1018">
        <v>1.52</v>
      </c>
      <c r="P1018">
        <v>2.52</v>
      </c>
      <c r="Q1018">
        <f t="shared" si="108"/>
        <v>0</v>
      </c>
      <c r="R1018">
        <f t="shared" si="109"/>
        <v>0</v>
      </c>
      <c r="S1018">
        <f t="shared" si="110"/>
        <v>365.20543359083308</v>
      </c>
      <c r="T1018" s="11">
        <f t="shared" si="111"/>
        <v>0</v>
      </c>
      <c r="U1018">
        <v>0.26834999999999998</v>
      </c>
      <c r="V1018">
        <f>Table5[[#This Row],[Total force ]]*Table5[[#This Row],[Tyre radius]]</f>
        <v>98.002878104100049</v>
      </c>
      <c r="W1018">
        <v>8</v>
      </c>
      <c r="X1018">
        <v>0.92</v>
      </c>
      <c r="Y1018">
        <f>Table5[[#This Row],[Wheel torque]]/Table5[[#This Row],[Final drive ratio ]]/Table5[[#This Row],[Overall efficiency of enery conversion ]]</f>
        <v>13.315608438057071</v>
      </c>
      <c r="Z1018">
        <f>(Table5[[#This Row],[Vehicle speed in m/s]]*60)/(2*3.14*Table5[[#This Row],[Tyre radius]])</f>
        <v>0</v>
      </c>
      <c r="AA1018">
        <f>Table5[[#This Row],[Wheel speed]]*Table5[[#This Row],[Final drive ratio ]]</f>
        <v>0</v>
      </c>
      <c r="AB1018" s="11">
        <f>(2*3.14*Table5[[#This Row],[Motor speed]]*Table5[[#This Row],[Motor torque]])/(60*1000)/Table5[[#This Row],[Overall efficiency of enery conversion ]]</f>
        <v>0</v>
      </c>
      <c r="AC1018">
        <v>430</v>
      </c>
      <c r="AD1018" s="20">
        <f>Table5[[#This Row],[Total elapsed time]]-B1017</f>
        <v>1</v>
      </c>
      <c r="AE1018" s="20">
        <f>(Table5[[#This Row],[Motor power]]*1000)*Table5[[#This Row],[Acceleration delT 1 second ]]</f>
        <v>0</v>
      </c>
      <c r="AF1018" s="20">
        <f>Table5[[#This Row],[Etotal]]/3600</f>
        <v>0</v>
      </c>
      <c r="AG1018" s="21">
        <f>Table5[[#This Row],[Average energy consumption]]/96</f>
        <v>0</v>
      </c>
      <c r="AH1018" s="20"/>
      <c r="AI1018" s="20"/>
    </row>
    <row r="1019" spans="2:35">
      <c r="B1019" s="15">
        <v>1016</v>
      </c>
      <c r="C1019" s="8">
        <v>0</v>
      </c>
      <c r="D1019" s="9">
        <v>0</v>
      </c>
      <c r="E1019">
        <v>1500</v>
      </c>
      <c r="F1019">
        <v>80</v>
      </c>
      <c r="G1019">
        <f t="shared" si="105"/>
        <v>1580</v>
      </c>
      <c r="H1019">
        <v>9.81</v>
      </c>
      <c r="I1019" s="10">
        <v>0</v>
      </c>
      <c r="J1019" s="10">
        <v>0</v>
      </c>
      <c r="K1019">
        <f t="shared" si="106"/>
        <v>0</v>
      </c>
      <c r="L1019">
        <v>1.4999999999999999E-2</v>
      </c>
      <c r="M1019">
        <f t="shared" si="107"/>
        <v>365.20543359083308</v>
      </c>
      <c r="N1019">
        <v>1.204</v>
      </c>
      <c r="O1019">
        <v>1.52</v>
      </c>
      <c r="P1019">
        <v>2.52</v>
      </c>
      <c r="Q1019">
        <f t="shared" si="108"/>
        <v>0</v>
      </c>
      <c r="R1019">
        <f t="shared" si="109"/>
        <v>0</v>
      </c>
      <c r="S1019">
        <f t="shared" si="110"/>
        <v>365.20543359083308</v>
      </c>
      <c r="T1019" s="11">
        <f t="shared" si="111"/>
        <v>0</v>
      </c>
      <c r="U1019">
        <v>0.26834999999999998</v>
      </c>
      <c r="V1019">
        <f>Table5[[#This Row],[Total force ]]*Table5[[#This Row],[Tyre radius]]</f>
        <v>98.002878104100049</v>
      </c>
      <c r="W1019">
        <v>8</v>
      </c>
      <c r="X1019">
        <v>0.92</v>
      </c>
      <c r="Y1019">
        <f>Table5[[#This Row],[Wheel torque]]/Table5[[#This Row],[Final drive ratio ]]/Table5[[#This Row],[Overall efficiency of enery conversion ]]</f>
        <v>13.315608438057071</v>
      </c>
      <c r="Z1019">
        <f>(Table5[[#This Row],[Vehicle speed in m/s]]*60)/(2*3.14*Table5[[#This Row],[Tyre radius]])</f>
        <v>0</v>
      </c>
      <c r="AA1019">
        <f>Table5[[#This Row],[Wheel speed]]*Table5[[#This Row],[Final drive ratio ]]</f>
        <v>0</v>
      </c>
      <c r="AB1019" s="11">
        <f>(2*3.14*Table5[[#This Row],[Motor speed]]*Table5[[#This Row],[Motor torque]])/(60*1000)/Table5[[#This Row],[Overall efficiency of enery conversion ]]</f>
        <v>0</v>
      </c>
      <c r="AC1019">
        <v>430</v>
      </c>
      <c r="AD1019" s="20">
        <f>Table5[[#This Row],[Total elapsed time]]-B1018</f>
        <v>1</v>
      </c>
      <c r="AE1019" s="20">
        <f>(Table5[[#This Row],[Motor power]]*1000)*Table5[[#This Row],[Acceleration delT 1 second ]]</f>
        <v>0</v>
      </c>
      <c r="AF1019" s="20">
        <f>Table5[[#This Row],[Etotal]]/3600</f>
        <v>0</v>
      </c>
      <c r="AG1019" s="21">
        <f>Table5[[#This Row],[Average energy consumption]]/96</f>
        <v>0</v>
      </c>
      <c r="AH1019" s="20"/>
      <c r="AI1019" s="20"/>
    </row>
    <row r="1020" spans="2:35">
      <c r="B1020" s="15">
        <v>1017</v>
      </c>
      <c r="C1020" s="8">
        <v>0</v>
      </c>
      <c r="D1020" s="9">
        <v>0</v>
      </c>
      <c r="E1020">
        <v>1500</v>
      </c>
      <c r="F1020">
        <v>80</v>
      </c>
      <c r="G1020">
        <f t="shared" si="105"/>
        <v>1580</v>
      </c>
      <c r="H1020">
        <v>9.81</v>
      </c>
      <c r="I1020" s="10">
        <v>0</v>
      </c>
      <c r="J1020" s="10">
        <v>0</v>
      </c>
      <c r="K1020">
        <f t="shared" si="106"/>
        <v>0</v>
      </c>
      <c r="L1020">
        <v>1.4999999999999999E-2</v>
      </c>
      <c r="M1020">
        <f t="shared" si="107"/>
        <v>365.20543359083308</v>
      </c>
      <c r="N1020">
        <v>1.204</v>
      </c>
      <c r="O1020">
        <v>1.52</v>
      </c>
      <c r="P1020">
        <v>2.52</v>
      </c>
      <c r="Q1020">
        <f t="shared" si="108"/>
        <v>0</v>
      </c>
      <c r="R1020">
        <f t="shared" si="109"/>
        <v>0</v>
      </c>
      <c r="S1020">
        <f t="shared" si="110"/>
        <v>365.20543359083308</v>
      </c>
      <c r="T1020" s="11">
        <f t="shared" si="111"/>
        <v>0</v>
      </c>
      <c r="U1020">
        <v>0.26834999999999998</v>
      </c>
      <c r="V1020">
        <f>Table5[[#This Row],[Total force ]]*Table5[[#This Row],[Tyre radius]]</f>
        <v>98.002878104100049</v>
      </c>
      <c r="W1020">
        <v>8</v>
      </c>
      <c r="X1020">
        <v>0.92</v>
      </c>
      <c r="Y1020">
        <f>Table5[[#This Row],[Wheel torque]]/Table5[[#This Row],[Final drive ratio ]]/Table5[[#This Row],[Overall efficiency of enery conversion ]]</f>
        <v>13.315608438057071</v>
      </c>
      <c r="Z1020">
        <f>(Table5[[#This Row],[Vehicle speed in m/s]]*60)/(2*3.14*Table5[[#This Row],[Tyre radius]])</f>
        <v>0</v>
      </c>
      <c r="AA1020">
        <f>Table5[[#This Row],[Wheel speed]]*Table5[[#This Row],[Final drive ratio ]]</f>
        <v>0</v>
      </c>
      <c r="AB1020" s="11">
        <f>(2*3.14*Table5[[#This Row],[Motor speed]]*Table5[[#This Row],[Motor torque]])/(60*1000)/Table5[[#This Row],[Overall efficiency of enery conversion ]]</f>
        <v>0</v>
      </c>
      <c r="AC1020">
        <v>430</v>
      </c>
      <c r="AD1020" s="20">
        <f>Table5[[#This Row],[Total elapsed time]]-B1019</f>
        <v>1</v>
      </c>
      <c r="AE1020" s="20">
        <f>(Table5[[#This Row],[Motor power]]*1000)*Table5[[#This Row],[Acceleration delT 1 second ]]</f>
        <v>0</v>
      </c>
      <c r="AF1020" s="20">
        <f>Table5[[#This Row],[Etotal]]/3600</f>
        <v>0</v>
      </c>
      <c r="AG1020" s="21">
        <f>Table5[[#This Row],[Average energy consumption]]/96</f>
        <v>0</v>
      </c>
      <c r="AH1020" s="20"/>
      <c r="AI1020" s="20"/>
    </row>
    <row r="1021" spans="2:35">
      <c r="B1021" s="15">
        <v>1018</v>
      </c>
      <c r="C1021" s="8">
        <v>0</v>
      </c>
      <c r="D1021" s="9">
        <v>0</v>
      </c>
      <c r="E1021">
        <v>1500</v>
      </c>
      <c r="F1021">
        <v>80</v>
      </c>
      <c r="G1021">
        <f t="shared" si="105"/>
        <v>1580</v>
      </c>
      <c r="H1021">
        <v>9.81</v>
      </c>
      <c r="I1021" s="10">
        <v>0</v>
      </c>
      <c r="J1021" s="10">
        <v>0</v>
      </c>
      <c r="K1021">
        <f t="shared" si="106"/>
        <v>0</v>
      </c>
      <c r="L1021">
        <v>1.4999999999999999E-2</v>
      </c>
      <c r="M1021">
        <f t="shared" si="107"/>
        <v>365.20543359083308</v>
      </c>
      <c r="N1021">
        <v>1.204</v>
      </c>
      <c r="O1021">
        <v>1.52</v>
      </c>
      <c r="P1021">
        <v>2.52</v>
      </c>
      <c r="Q1021">
        <f t="shared" si="108"/>
        <v>0</v>
      </c>
      <c r="R1021">
        <f t="shared" si="109"/>
        <v>0</v>
      </c>
      <c r="S1021">
        <f t="shared" si="110"/>
        <v>365.20543359083308</v>
      </c>
      <c r="T1021" s="11">
        <f t="shared" si="111"/>
        <v>0</v>
      </c>
      <c r="U1021">
        <v>0.26834999999999998</v>
      </c>
      <c r="V1021">
        <f>Table5[[#This Row],[Total force ]]*Table5[[#This Row],[Tyre radius]]</f>
        <v>98.002878104100049</v>
      </c>
      <c r="W1021">
        <v>8</v>
      </c>
      <c r="X1021">
        <v>0.92</v>
      </c>
      <c r="Y1021">
        <f>Table5[[#This Row],[Wheel torque]]/Table5[[#This Row],[Final drive ratio ]]/Table5[[#This Row],[Overall efficiency of enery conversion ]]</f>
        <v>13.315608438057071</v>
      </c>
      <c r="Z1021">
        <f>(Table5[[#This Row],[Vehicle speed in m/s]]*60)/(2*3.14*Table5[[#This Row],[Tyre radius]])</f>
        <v>0</v>
      </c>
      <c r="AA1021">
        <f>Table5[[#This Row],[Wheel speed]]*Table5[[#This Row],[Final drive ratio ]]</f>
        <v>0</v>
      </c>
      <c r="AB1021" s="11">
        <f>(2*3.14*Table5[[#This Row],[Motor speed]]*Table5[[#This Row],[Motor torque]])/(60*1000)/Table5[[#This Row],[Overall efficiency of enery conversion ]]</f>
        <v>0</v>
      </c>
      <c r="AC1021">
        <v>430</v>
      </c>
      <c r="AD1021" s="20">
        <f>Table5[[#This Row],[Total elapsed time]]-B1020</f>
        <v>1</v>
      </c>
      <c r="AE1021" s="20">
        <f>(Table5[[#This Row],[Motor power]]*1000)*Table5[[#This Row],[Acceleration delT 1 second ]]</f>
        <v>0</v>
      </c>
      <c r="AF1021" s="20">
        <f>Table5[[#This Row],[Etotal]]/3600</f>
        <v>0</v>
      </c>
      <c r="AG1021" s="21">
        <f>Table5[[#This Row],[Average energy consumption]]/96</f>
        <v>0</v>
      </c>
      <c r="AH1021" s="20"/>
      <c r="AI1021" s="20"/>
    </row>
    <row r="1022" spans="2:35">
      <c r="B1022" s="15">
        <v>1019</v>
      </c>
      <c r="C1022" s="8">
        <v>0</v>
      </c>
      <c r="D1022" s="9">
        <v>0</v>
      </c>
      <c r="E1022">
        <v>1500</v>
      </c>
      <c r="F1022">
        <v>80</v>
      </c>
      <c r="G1022">
        <f t="shared" si="105"/>
        <v>1580</v>
      </c>
      <c r="H1022">
        <v>9.81</v>
      </c>
      <c r="I1022" s="10">
        <v>0</v>
      </c>
      <c r="J1022" s="10">
        <v>0</v>
      </c>
      <c r="K1022">
        <f t="shared" si="106"/>
        <v>0</v>
      </c>
      <c r="L1022">
        <v>1.4999999999999999E-2</v>
      </c>
      <c r="M1022">
        <f t="shared" si="107"/>
        <v>365.20543359083308</v>
      </c>
      <c r="N1022">
        <v>1.204</v>
      </c>
      <c r="O1022">
        <v>1.52</v>
      </c>
      <c r="P1022">
        <v>2.52</v>
      </c>
      <c r="Q1022">
        <f t="shared" si="108"/>
        <v>0</v>
      </c>
      <c r="R1022">
        <f t="shared" si="109"/>
        <v>0</v>
      </c>
      <c r="S1022">
        <f t="shared" si="110"/>
        <v>365.20543359083308</v>
      </c>
      <c r="T1022" s="11">
        <f t="shared" si="111"/>
        <v>0</v>
      </c>
      <c r="U1022">
        <v>0.26834999999999998</v>
      </c>
      <c r="V1022">
        <f>Table5[[#This Row],[Total force ]]*Table5[[#This Row],[Tyre radius]]</f>
        <v>98.002878104100049</v>
      </c>
      <c r="W1022">
        <v>8</v>
      </c>
      <c r="X1022">
        <v>0.92</v>
      </c>
      <c r="Y1022">
        <f>Table5[[#This Row],[Wheel torque]]/Table5[[#This Row],[Final drive ratio ]]/Table5[[#This Row],[Overall efficiency of enery conversion ]]</f>
        <v>13.315608438057071</v>
      </c>
      <c r="Z1022">
        <f>(Table5[[#This Row],[Vehicle speed in m/s]]*60)/(2*3.14*Table5[[#This Row],[Tyre radius]])</f>
        <v>0</v>
      </c>
      <c r="AA1022">
        <f>Table5[[#This Row],[Wheel speed]]*Table5[[#This Row],[Final drive ratio ]]</f>
        <v>0</v>
      </c>
      <c r="AB1022" s="11">
        <f>(2*3.14*Table5[[#This Row],[Motor speed]]*Table5[[#This Row],[Motor torque]])/(60*1000)/Table5[[#This Row],[Overall efficiency of enery conversion ]]</f>
        <v>0</v>
      </c>
      <c r="AC1022">
        <v>430</v>
      </c>
      <c r="AD1022" s="20">
        <f>Table5[[#This Row],[Total elapsed time]]-B1021</f>
        <v>1</v>
      </c>
      <c r="AE1022" s="20">
        <f>(Table5[[#This Row],[Motor power]]*1000)*Table5[[#This Row],[Acceleration delT 1 second ]]</f>
        <v>0</v>
      </c>
      <c r="AF1022" s="20">
        <f>Table5[[#This Row],[Etotal]]/3600</f>
        <v>0</v>
      </c>
      <c r="AG1022" s="21">
        <f>Table5[[#This Row],[Average energy consumption]]/96</f>
        <v>0</v>
      </c>
      <c r="AH1022" s="20"/>
      <c r="AI1022" s="20"/>
    </row>
    <row r="1023" spans="2:35">
      <c r="B1023" s="15">
        <v>1020</v>
      </c>
      <c r="C1023" s="8">
        <v>0</v>
      </c>
      <c r="D1023" s="9">
        <v>0</v>
      </c>
      <c r="E1023">
        <v>1500</v>
      </c>
      <c r="F1023">
        <v>80</v>
      </c>
      <c r="G1023">
        <f t="shared" si="105"/>
        <v>1580</v>
      </c>
      <c r="H1023">
        <v>9.81</v>
      </c>
      <c r="I1023" s="10">
        <v>0</v>
      </c>
      <c r="J1023" s="10">
        <v>0</v>
      </c>
      <c r="K1023">
        <f t="shared" si="106"/>
        <v>0</v>
      </c>
      <c r="L1023">
        <v>1.4999999999999999E-2</v>
      </c>
      <c r="M1023">
        <f t="shared" si="107"/>
        <v>365.20543359083308</v>
      </c>
      <c r="N1023">
        <v>1.204</v>
      </c>
      <c r="O1023">
        <v>1.52</v>
      </c>
      <c r="P1023">
        <v>2.52</v>
      </c>
      <c r="Q1023">
        <f t="shared" si="108"/>
        <v>0</v>
      </c>
      <c r="R1023">
        <f t="shared" si="109"/>
        <v>0</v>
      </c>
      <c r="S1023">
        <f t="shared" si="110"/>
        <v>365.20543359083308</v>
      </c>
      <c r="T1023" s="11">
        <f t="shared" si="111"/>
        <v>0</v>
      </c>
      <c r="U1023">
        <v>0.26834999999999998</v>
      </c>
      <c r="V1023">
        <f>Table5[[#This Row],[Total force ]]*Table5[[#This Row],[Tyre radius]]</f>
        <v>98.002878104100049</v>
      </c>
      <c r="W1023">
        <v>8</v>
      </c>
      <c r="X1023">
        <v>0.92</v>
      </c>
      <c r="Y1023">
        <f>Table5[[#This Row],[Wheel torque]]/Table5[[#This Row],[Final drive ratio ]]/Table5[[#This Row],[Overall efficiency of enery conversion ]]</f>
        <v>13.315608438057071</v>
      </c>
      <c r="Z1023">
        <f>(Table5[[#This Row],[Vehicle speed in m/s]]*60)/(2*3.14*Table5[[#This Row],[Tyre radius]])</f>
        <v>0</v>
      </c>
      <c r="AA1023">
        <f>Table5[[#This Row],[Wheel speed]]*Table5[[#This Row],[Final drive ratio ]]</f>
        <v>0</v>
      </c>
      <c r="AB1023" s="11">
        <f>(2*3.14*Table5[[#This Row],[Motor speed]]*Table5[[#This Row],[Motor torque]])/(60*1000)/Table5[[#This Row],[Overall efficiency of enery conversion ]]</f>
        <v>0</v>
      </c>
      <c r="AC1023">
        <v>430</v>
      </c>
      <c r="AD1023" s="20">
        <f>Table5[[#This Row],[Total elapsed time]]-B1022</f>
        <v>1</v>
      </c>
      <c r="AE1023" s="20">
        <f>(Table5[[#This Row],[Motor power]]*1000)*Table5[[#This Row],[Acceleration delT 1 second ]]</f>
        <v>0</v>
      </c>
      <c r="AF1023" s="20">
        <f>Table5[[#This Row],[Etotal]]/3600</f>
        <v>0</v>
      </c>
      <c r="AG1023" s="21">
        <f>Table5[[#This Row],[Average energy consumption]]/96</f>
        <v>0</v>
      </c>
      <c r="AH1023" s="20"/>
      <c r="AI1023" s="20"/>
    </row>
    <row r="1024" spans="2:35">
      <c r="B1024" s="15">
        <v>1021</v>
      </c>
      <c r="C1024" s="8">
        <v>0</v>
      </c>
      <c r="D1024" s="9">
        <v>0</v>
      </c>
      <c r="E1024">
        <v>1500</v>
      </c>
      <c r="F1024">
        <v>80</v>
      </c>
      <c r="G1024">
        <f t="shared" si="105"/>
        <v>1580</v>
      </c>
      <c r="H1024">
        <v>9.81</v>
      </c>
      <c r="I1024" s="10">
        <v>0</v>
      </c>
      <c r="J1024" s="10">
        <v>0</v>
      </c>
      <c r="K1024">
        <f t="shared" si="106"/>
        <v>0</v>
      </c>
      <c r="L1024">
        <v>1.4999999999999999E-2</v>
      </c>
      <c r="M1024">
        <f t="shared" si="107"/>
        <v>365.20543359083308</v>
      </c>
      <c r="N1024">
        <v>1.204</v>
      </c>
      <c r="O1024">
        <v>1.52</v>
      </c>
      <c r="P1024">
        <v>2.52</v>
      </c>
      <c r="Q1024">
        <f t="shared" si="108"/>
        <v>0</v>
      </c>
      <c r="R1024">
        <f t="shared" si="109"/>
        <v>0</v>
      </c>
      <c r="S1024">
        <f t="shared" si="110"/>
        <v>365.20543359083308</v>
      </c>
      <c r="T1024" s="11">
        <f t="shared" si="111"/>
        <v>0</v>
      </c>
      <c r="U1024">
        <v>0.26834999999999998</v>
      </c>
      <c r="V1024">
        <f>Table5[[#This Row],[Total force ]]*Table5[[#This Row],[Tyre radius]]</f>
        <v>98.002878104100049</v>
      </c>
      <c r="W1024">
        <v>8</v>
      </c>
      <c r="X1024">
        <v>0.92</v>
      </c>
      <c r="Y1024">
        <f>Table5[[#This Row],[Wheel torque]]/Table5[[#This Row],[Final drive ratio ]]/Table5[[#This Row],[Overall efficiency of enery conversion ]]</f>
        <v>13.315608438057071</v>
      </c>
      <c r="Z1024">
        <f>(Table5[[#This Row],[Vehicle speed in m/s]]*60)/(2*3.14*Table5[[#This Row],[Tyre radius]])</f>
        <v>0</v>
      </c>
      <c r="AA1024">
        <f>Table5[[#This Row],[Wheel speed]]*Table5[[#This Row],[Final drive ratio ]]</f>
        <v>0</v>
      </c>
      <c r="AB1024" s="11">
        <f>(2*3.14*Table5[[#This Row],[Motor speed]]*Table5[[#This Row],[Motor torque]])/(60*1000)/Table5[[#This Row],[Overall efficiency of enery conversion ]]</f>
        <v>0</v>
      </c>
      <c r="AC1024">
        <v>430</v>
      </c>
      <c r="AD1024" s="20">
        <f>Table5[[#This Row],[Total elapsed time]]-B1023</f>
        <v>1</v>
      </c>
      <c r="AE1024" s="20">
        <f>(Table5[[#This Row],[Motor power]]*1000)*Table5[[#This Row],[Acceleration delT 1 second ]]</f>
        <v>0</v>
      </c>
      <c r="AF1024" s="20">
        <f>Table5[[#This Row],[Etotal]]/3600</f>
        <v>0</v>
      </c>
      <c r="AG1024" s="21">
        <f>Table5[[#This Row],[Average energy consumption]]/96</f>
        <v>0</v>
      </c>
      <c r="AH1024" s="20"/>
      <c r="AI1024" s="20"/>
    </row>
    <row r="1025" spans="2:35">
      <c r="B1025" s="15">
        <v>1022</v>
      </c>
      <c r="C1025" s="8">
        <v>0</v>
      </c>
      <c r="D1025" s="9">
        <v>0</v>
      </c>
      <c r="E1025">
        <v>1500</v>
      </c>
      <c r="F1025">
        <v>80</v>
      </c>
      <c r="G1025">
        <f t="shared" si="105"/>
        <v>1580</v>
      </c>
      <c r="H1025">
        <v>9.81</v>
      </c>
      <c r="I1025" s="10">
        <v>0</v>
      </c>
      <c r="J1025" s="10">
        <v>0</v>
      </c>
      <c r="K1025">
        <f t="shared" si="106"/>
        <v>0</v>
      </c>
      <c r="L1025">
        <v>1.4999999999999999E-2</v>
      </c>
      <c r="M1025">
        <f t="shared" si="107"/>
        <v>365.20543359083308</v>
      </c>
      <c r="N1025">
        <v>1.204</v>
      </c>
      <c r="O1025">
        <v>1.52</v>
      </c>
      <c r="P1025">
        <v>2.52</v>
      </c>
      <c r="Q1025">
        <f t="shared" si="108"/>
        <v>0</v>
      </c>
      <c r="R1025">
        <f t="shared" si="109"/>
        <v>0</v>
      </c>
      <c r="S1025">
        <f t="shared" si="110"/>
        <v>365.20543359083308</v>
      </c>
      <c r="T1025" s="11">
        <f t="shared" si="111"/>
        <v>0</v>
      </c>
      <c r="U1025">
        <v>0.26834999999999998</v>
      </c>
      <c r="V1025">
        <f>Table5[[#This Row],[Total force ]]*Table5[[#This Row],[Tyre radius]]</f>
        <v>98.002878104100049</v>
      </c>
      <c r="W1025">
        <v>8</v>
      </c>
      <c r="X1025">
        <v>0.92</v>
      </c>
      <c r="Y1025">
        <f>Table5[[#This Row],[Wheel torque]]/Table5[[#This Row],[Final drive ratio ]]/Table5[[#This Row],[Overall efficiency of enery conversion ]]</f>
        <v>13.315608438057071</v>
      </c>
      <c r="Z1025">
        <f>(Table5[[#This Row],[Vehicle speed in m/s]]*60)/(2*3.14*Table5[[#This Row],[Tyre radius]])</f>
        <v>0</v>
      </c>
      <c r="AA1025">
        <f>Table5[[#This Row],[Wheel speed]]*Table5[[#This Row],[Final drive ratio ]]</f>
        <v>0</v>
      </c>
      <c r="AB1025" s="11">
        <f>(2*3.14*Table5[[#This Row],[Motor speed]]*Table5[[#This Row],[Motor torque]])/(60*1000)/Table5[[#This Row],[Overall efficiency of enery conversion ]]</f>
        <v>0</v>
      </c>
      <c r="AC1025">
        <v>430</v>
      </c>
      <c r="AD1025" s="20">
        <f>Table5[[#This Row],[Total elapsed time]]-B1024</f>
        <v>1</v>
      </c>
      <c r="AE1025" s="20">
        <f>(Table5[[#This Row],[Motor power]]*1000)*Table5[[#This Row],[Acceleration delT 1 second ]]</f>
        <v>0</v>
      </c>
      <c r="AF1025" s="20">
        <f>Table5[[#This Row],[Etotal]]/3600</f>
        <v>0</v>
      </c>
      <c r="AG1025" s="21">
        <f>Table5[[#This Row],[Average energy consumption]]/96</f>
        <v>0</v>
      </c>
      <c r="AH1025" s="20"/>
      <c r="AI1025" s="20"/>
    </row>
    <row r="1026" spans="2:35">
      <c r="B1026" s="23"/>
      <c r="C1026" s="24"/>
      <c r="D1026" s="9"/>
      <c r="I1026" s="10"/>
      <c r="J1026" s="10"/>
      <c r="T1026" s="11"/>
      <c r="Y1026">
        <f>(SUM(Y3:Y1025)/1022)</f>
        <v>21.278746216267297</v>
      </c>
      <c r="Z1026">
        <f>MAX(Z3:Z1025)</f>
        <v>636.90311595948674</v>
      </c>
      <c r="AA1026">
        <f>MAX(Table5[Motor speed])</f>
        <v>5095.2249276758939</v>
      </c>
      <c r="AB1026" s="11">
        <f>MAX(AB4:AB1025)</f>
        <v>29.012029995084564</v>
      </c>
      <c r="AD1026" s="20"/>
      <c r="AE1026" s="20"/>
      <c r="AF1026" s="20">
        <f>MAX(AF3:AF1025)</f>
        <v>8.0588972208568244</v>
      </c>
      <c r="AG1026" s="21"/>
      <c r="AH1026" s="20">
        <f>SUM(AF3:AF1025)/8.091</f>
        <v>237.97818110901636</v>
      </c>
      <c r="AI1026" s="20">
        <f>Table5[[#Totals],[Column5]]/1000</f>
        <v>0.23797818110901636</v>
      </c>
    </row>
    <row r="1027" spans="2:35">
      <c r="Y1027" t="s">
        <v>125</v>
      </c>
      <c r="Z1027" t="s">
        <v>126</v>
      </c>
      <c r="AA1027">
        <f>SUM(AA3:AA1025)/1022</f>
        <v>2254.8976102741858</v>
      </c>
      <c r="AB1027" s="11">
        <f>(SUM(AB3:AB1025)/1022)</f>
        <v>6.7825178748248431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5912-3440-4962-9F14-A439EB4BE8CB}">
  <dimension ref="B1:V1027"/>
  <sheetViews>
    <sheetView tabSelected="1" topLeftCell="I748" workbookViewId="0">
      <selection activeCell="S769" sqref="Q769:S769"/>
    </sheetView>
  </sheetViews>
  <sheetFormatPr defaultRowHeight="15"/>
  <cols>
    <col min="3" max="3" width="13.42578125" customWidth="1"/>
    <col min="4" max="4" width="14.28515625" customWidth="1"/>
    <col min="5" max="5" width="19.85546875" customWidth="1"/>
    <col min="6" max="6" width="21.85546875" customWidth="1"/>
    <col min="7" max="7" width="11.42578125" customWidth="1"/>
    <col min="8" max="8" width="29.140625" customWidth="1"/>
    <col min="9" max="9" width="13.85546875" customWidth="1"/>
    <col min="10" max="10" width="15.42578125" bestFit="1" customWidth="1"/>
    <col min="11" max="11" width="11.42578125" bestFit="1" customWidth="1"/>
    <col min="12" max="12" width="19.140625" customWidth="1"/>
    <col min="13" max="13" width="40.42578125" customWidth="1"/>
    <col min="14" max="14" width="19.140625" customWidth="1"/>
    <col min="15" max="15" width="12.140625" customWidth="1"/>
    <col min="17" max="17" width="9.140625" style="35"/>
    <col min="18" max="18" width="9.140625" style="36"/>
    <col min="19" max="19" width="17.28515625" style="37" customWidth="1"/>
  </cols>
  <sheetData>
    <row r="1" spans="2:19">
      <c r="L1" s="12" t="s">
        <v>71</v>
      </c>
      <c r="M1" s="6" t="s">
        <v>72</v>
      </c>
      <c r="N1" s="18" t="s">
        <v>97</v>
      </c>
      <c r="O1" s="17" t="s">
        <v>93</v>
      </c>
      <c r="P1" s="30" t="s">
        <v>127</v>
      </c>
      <c r="Q1" s="35" t="s">
        <v>128</v>
      </c>
      <c r="R1" s="36" t="s">
        <v>129</v>
      </c>
      <c r="S1" s="37" t="s">
        <v>130</v>
      </c>
    </row>
    <row r="2" spans="2:19">
      <c r="B2" s="27" t="s">
        <v>131</v>
      </c>
      <c r="C2" s="27"/>
      <c r="D2" s="27"/>
      <c r="E2" s="27"/>
      <c r="L2" s="13" t="s">
        <v>101</v>
      </c>
      <c r="M2" s="4" t="s">
        <v>102</v>
      </c>
      <c r="N2" s="19" t="s">
        <v>132</v>
      </c>
      <c r="O2" s="17" t="s">
        <v>120</v>
      </c>
      <c r="P2" s="31" t="s">
        <v>124</v>
      </c>
    </row>
    <row r="3" spans="2:19">
      <c r="B3" s="29" t="s">
        <v>133</v>
      </c>
      <c r="C3" s="29"/>
      <c r="D3" s="29"/>
      <c r="E3" s="29"/>
      <c r="L3" s="12">
        <v>0</v>
      </c>
      <c r="M3" s="4">
        <v>0</v>
      </c>
      <c r="N3" s="20">
        <v>0</v>
      </c>
      <c r="O3" s="11">
        <v>0</v>
      </c>
      <c r="P3" s="30">
        <f>O3/96</f>
        <v>0</v>
      </c>
      <c r="Q3" s="35">
        <f>P3/100</f>
        <v>0</v>
      </c>
      <c r="R3" s="36">
        <f>P3*P3*0.00037</f>
        <v>0</v>
      </c>
      <c r="S3" s="37">
        <f>R3*30</f>
        <v>0</v>
      </c>
    </row>
    <row r="4" spans="2:19">
      <c r="B4" t="s">
        <v>134</v>
      </c>
      <c r="D4">
        <v>3.2</v>
      </c>
      <c r="E4" t="s">
        <v>135</v>
      </c>
      <c r="L4" s="14">
        <v>1</v>
      </c>
      <c r="M4" s="7">
        <v>0</v>
      </c>
      <c r="N4" s="20">
        <f>Table5[[#This Row],[Etotal]]/3600</f>
        <v>0</v>
      </c>
      <c r="O4" s="11">
        <f>(2*3.14*Table5[[#This Row],[Motor speed]]*Table5[[#This Row],[Motor torque]])/(60*1000)/Table5[[#This Row],[Overall efficiency of enery conversion ]]*1000</f>
        <v>0</v>
      </c>
      <c r="P4" s="30">
        <f t="shared" ref="P4:P67" si="0">O4/96</f>
        <v>0</v>
      </c>
      <c r="Q4" s="35">
        <f t="shared" ref="Q4:Q67" si="1">P4/100</f>
        <v>0</v>
      </c>
      <c r="R4" s="36">
        <f t="shared" ref="R4:R67" si="2">P4*P4*0.00037</f>
        <v>0</v>
      </c>
      <c r="S4" s="37">
        <f t="shared" ref="S4:S67" si="3">R4*30</f>
        <v>0</v>
      </c>
    </row>
    <row r="5" spans="2:19">
      <c r="B5" t="s">
        <v>136</v>
      </c>
      <c r="D5">
        <v>150</v>
      </c>
      <c r="E5" t="s">
        <v>137</v>
      </c>
      <c r="L5" s="14">
        <v>2</v>
      </c>
      <c r="M5" s="7">
        <v>0</v>
      </c>
      <c r="N5" s="20">
        <f>Table5[[#This Row],[Etotal]]/3600</f>
        <v>0</v>
      </c>
      <c r="O5" s="11">
        <f>(2*3.14*Table5[[#This Row],[Motor speed]]*Table5[[#This Row],[Motor torque]])/(60*1000)/Table5[[#This Row],[Overall efficiency of enery conversion ]]*1000</f>
        <v>0</v>
      </c>
      <c r="P5" s="30">
        <f t="shared" si="0"/>
        <v>0</v>
      </c>
      <c r="Q5" s="35">
        <f t="shared" si="1"/>
        <v>0</v>
      </c>
      <c r="R5" s="36">
        <f t="shared" si="2"/>
        <v>0</v>
      </c>
      <c r="S5" s="37">
        <f t="shared" si="3"/>
        <v>0</v>
      </c>
    </row>
    <row r="6" spans="2:19">
      <c r="B6" t="s">
        <v>138</v>
      </c>
      <c r="D6">
        <v>0.37</v>
      </c>
      <c r="E6" t="s">
        <v>139</v>
      </c>
      <c r="F6" s="3"/>
      <c r="L6" s="14">
        <v>3</v>
      </c>
      <c r="M6" s="7">
        <v>0</v>
      </c>
      <c r="N6" s="20">
        <f>ROUND(Table5[[#This Row],[Etotal]]/3600,2)</f>
        <v>0</v>
      </c>
      <c r="O6" s="11">
        <f>(2*3.14*Table5[[#This Row],[Motor speed]]*Table5[[#This Row],[Motor torque]])/(60*1000)/Table5[[#This Row],[Overall efficiency of enery conversion ]]*1000</f>
        <v>0</v>
      </c>
      <c r="P6" s="30">
        <f t="shared" si="0"/>
        <v>0</v>
      </c>
      <c r="Q6" s="35">
        <f t="shared" si="1"/>
        <v>0</v>
      </c>
      <c r="R6" s="36">
        <f t="shared" si="2"/>
        <v>0</v>
      </c>
      <c r="S6" s="37">
        <f t="shared" si="3"/>
        <v>0</v>
      </c>
    </row>
    <row r="7" spans="2:19">
      <c r="L7" s="14">
        <v>4</v>
      </c>
      <c r="M7" s="7">
        <v>0</v>
      </c>
      <c r="N7" s="20">
        <f>ROUND(Table5[[#This Row],[Etotal]]/3600,2)</f>
        <v>0</v>
      </c>
      <c r="O7" s="11">
        <f>(2*3.14*Table5[[#This Row],[Motor speed]]*Table5[[#This Row],[Motor torque]])/(60*1000)/Table5[[#This Row],[Overall efficiency of enery conversion ]]*1000</f>
        <v>0</v>
      </c>
      <c r="P7" s="30">
        <f t="shared" si="0"/>
        <v>0</v>
      </c>
      <c r="Q7" s="35">
        <f t="shared" si="1"/>
        <v>0</v>
      </c>
      <c r="R7" s="36">
        <f t="shared" si="2"/>
        <v>0</v>
      </c>
      <c r="S7" s="37">
        <f t="shared" si="3"/>
        <v>0</v>
      </c>
    </row>
    <row r="8" spans="2:19">
      <c r="L8" s="14">
        <v>5</v>
      </c>
      <c r="M8" s="7">
        <v>0</v>
      </c>
      <c r="N8" s="20">
        <f>ROUND(Table5[[#This Row],[Etotal]]/3600,2)</f>
        <v>0</v>
      </c>
      <c r="O8" s="11">
        <f>(2*3.14*Table5[[#This Row],[Motor speed]]*Table5[[#This Row],[Motor torque]])/(60*1000)/Table5[[#This Row],[Overall efficiency of enery conversion ]]*1000</f>
        <v>0</v>
      </c>
      <c r="P8" s="30">
        <f t="shared" si="0"/>
        <v>0</v>
      </c>
      <c r="Q8" s="35">
        <f t="shared" si="1"/>
        <v>0</v>
      </c>
      <c r="R8" s="36">
        <f t="shared" si="2"/>
        <v>0</v>
      </c>
      <c r="S8" s="37">
        <f t="shared" si="3"/>
        <v>0</v>
      </c>
    </row>
    <row r="9" spans="2:19">
      <c r="C9" t="s">
        <v>140</v>
      </c>
      <c r="D9" s="25" t="s">
        <v>137</v>
      </c>
      <c r="E9" s="25" t="s">
        <v>141</v>
      </c>
      <c r="F9" s="26" t="s">
        <v>120</v>
      </c>
      <c r="G9" t="s">
        <v>142</v>
      </c>
      <c r="H9" s="25" t="s">
        <v>143</v>
      </c>
      <c r="I9" s="25" t="s">
        <v>115</v>
      </c>
      <c r="J9" t="s">
        <v>144</v>
      </c>
      <c r="K9" t="s">
        <v>99</v>
      </c>
      <c r="L9" s="14">
        <v>6</v>
      </c>
      <c r="M9" s="7">
        <v>0</v>
      </c>
      <c r="N9" s="20">
        <f>ROUND(Table5[[#This Row],[Etotal]]/3600,2)</f>
        <v>0</v>
      </c>
      <c r="O9" s="11">
        <f>(2*3.14*Table5[[#This Row],[Motor speed]]*Table5[[#This Row],[Motor torque]])/(60*1000)/Table5[[#This Row],[Overall efficiency of enery conversion ]]*1000</f>
        <v>0</v>
      </c>
      <c r="P9" s="30">
        <f t="shared" si="0"/>
        <v>0</v>
      </c>
      <c r="Q9" s="35">
        <f t="shared" si="1"/>
        <v>0</v>
      </c>
      <c r="R9" s="36">
        <f t="shared" si="2"/>
        <v>0</v>
      </c>
      <c r="S9" s="37">
        <f t="shared" si="3"/>
        <v>0</v>
      </c>
    </row>
    <row r="10" spans="2:19">
      <c r="C10" s="2" t="s">
        <v>145</v>
      </c>
      <c r="D10" s="2" t="s">
        <v>146</v>
      </c>
      <c r="E10" s="1" t="s">
        <v>147</v>
      </c>
      <c r="F10" s="1" t="s">
        <v>148</v>
      </c>
      <c r="G10" s="1" t="s">
        <v>149</v>
      </c>
      <c r="H10" s="25" t="s">
        <v>150</v>
      </c>
      <c r="I10" s="25"/>
      <c r="L10" s="14">
        <v>7</v>
      </c>
      <c r="M10" s="7">
        <v>0</v>
      </c>
      <c r="N10" s="20">
        <f>ROUND(Table5[[#This Row],[Etotal]]/3600,2)</f>
        <v>0</v>
      </c>
      <c r="O10" s="11">
        <f>(2*3.14*Table5[[#This Row],[Motor speed]]*Table5[[#This Row],[Motor torque]])/(60*1000)/Table5[[#This Row],[Overall efficiency of enery conversion ]]*1000</f>
        <v>0</v>
      </c>
      <c r="P10" s="30">
        <f t="shared" si="0"/>
        <v>0</v>
      </c>
      <c r="Q10" s="35">
        <f t="shared" si="1"/>
        <v>0</v>
      </c>
      <c r="R10" s="36">
        <f t="shared" si="2"/>
        <v>0</v>
      </c>
      <c r="S10" s="37">
        <f t="shared" si="3"/>
        <v>0</v>
      </c>
    </row>
    <row r="11" spans="2:19">
      <c r="C11">
        <v>0.5</v>
      </c>
      <c r="D11">
        <v>50</v>
      </c>
      <c r="E11">
        <v>3.6999999999999999E-4</v>
      </c>
      <c r="F11">
        <f>(D11^2)*E11</f>
        <v>0.92499999999999993</v>
      </c>
      <c r="G11">
        <v>30</v>
      </c>
      <c r="H11" s="3">
        <f>F11*G11</f>
        <v>27.749999999999996</v>
      </c>
      <c r="I11">
        <f>H11/1000</f>
        <v>2.7749999999999997E-2</v>
      </c>
      <c r="J11" s="3" t="s">
        <v>151</v>
      </c>
      <c r="K11" s="3"/>
      <c r="L11" s="14">
        <v>8</v>
      </c>
      <c r="M11" s="7">
        <v>0</v>
      </c>
      <c r="N11" s="20">
        <f>ROUND(Table5[[#This Row],[Etotal]]/3600,2)</f>
        <v>0</v>
      </c>
      <c r="O11" s="11">
        <f>(2*3.14*Table5[[#This Row],[Motor speed]]*Table5[[#This Row],[Motor torque]])/(60*1000)/Table5[[#This Row],[Overall efficiency of enery conversion ]]*1000</f>
        <v>0</v>
      </c>
      <c r="P11" s="30">
        <f t="shared" si="0"/>
        <v>0</v>
      </c>
      <c r="Q11" s="35">
        <f t="shared" si="1"/>
        <v>0</v>
      </c>
      <c r="R11" s="36">
        <f t="shared" si="2"/>
        <v>0</v>
      </c>
      <c r="S11" s="37">
        <f t="shared" si="3"/>
        <v>0</v>
      </c>
    </row>
    <row r="12" spans="2:19">
      <c r="C12">
        <v>1</v>
      </c>
      <c r="D12">
        <v>100</v>
      </c>
      <c r="E12">
        <v>3.6999999999999999E-4</v>
      </c>
      <c r="F12">
        <f t="shared" ref="F12:F14" si="4">(D12^2)*E12</f>
        <v>3.6999999999999997</v>
      </c>
      <c r="G12">
        <v>30</v>
      </c>
      <c r="H12" s="3">
        <f t="shared" ref="H12:H14" si="5">F12*G12</f>
        <v>110.99999999999999</v>
      </c>
      <c r="I12">
        <f t="shared" ref="I12:I14" si="6">H12/1000</f>
        <v>0.11099999999999999</v>
      </c>
      <c r="J12" s="3" t="s">
        <v>152</v>
      </c>
      <c r="K12" s="3"/>
      <c r="L12" s="14">
        <v>9</v>
      </c>
      <c r="M12" s="7">
        <v>0</v>
      </c>
      <c r="N12" s="20">
        <f>ROUND(Table5[[#This Row],[Etotal]]/3600,2)</f>
        <v>0</v>
      </c>
      <c r="O12" s="11">
        <f>(2*3.14*Table5[[#This Row],[Motor speed]]*Table5[[#This Row],[Motor torque]])/(60*1000)/Table5[[#This Row],[Overall efficiency of enery conversion ]]*1000</f>
        <v>0</v>
      </c>
      <c r="P12" s="30">
        <f t="shared" si="0"/>
        <v>0</v>
      </c>
      <c r="Q12" s="35">
        <f t="shared" si="1"/>
        <v>0</v>
      </c>
      <c r="R12" s="36">
        <f t="shared" si="2"/>
        <v>0</v>
      </c>
      <c r="S12" s="37">
        <f t="shared" si="3"/>
        <v>0</v>
      </c>
    </row>
    <row r="13" spans="2:19">
      <c r="C13">
        <v>1.5</v>
      </c>
      <c r="D13">
        <v>150</v>
      </c>
      <c r="E13">
        <v>3.6999999999999999E-4</v>
      </c>
      <c r="F13">
        <f t="shared" si="4"/>
        <v>8.3249999999999993</v>
      </c>
      <c r="G13">
        <v>30</v>
      </c>
      <c r="H13" s="3">
        <f t="shared" si="5"/>
        <v>249.74999999999997</v>
      </c>
      <c r="I13">
        <f t="shared" si="6"/>
        <v>0.24974999999999997</v>
      </c>
      <c r="L13" s="14">
        <v>10</v>
      </c>
      <c r="M13" s="7">
        <v>0</v>
      </c>
      <c r="N13" s="20">
        <f>ROUND(Table5[[#This Row],[Etotal]]/3600,2)</f>
        <v>0</v>
      </c>
      <c r="O13" s="11">
        <f>(2*3.14*Table5[[#This Row],[Motor speed]]*Table5[[#This Row],[Motor torque]])/(60*1000)/Table5[[#This Row],[Overall efficiency of enery conversion ]]*1000</f>
        <v>0</v>
      </c>
      <c r="P13" s="30">
        <f t="shared" si="0"/>
        <v>0</v>
      </c>
      <c r="Q13" s="35">
        <f t="shared" si="1"/>
        <v>0</v>
      </c>
      <c r="R13" s="36">
        <f t="shared" si="2"/>
        <v>0</v>
      </c>
      <c r="S13" s="37">
        <f t="shared" si="3"/>
        <v>0</v>
      </c>
    </row>
    <row r="14" spans="2:19">
      <c r="C14">
        <v>2</v>
      </c>
      <c r="D14">
        <v>200</v>
      </c>
      <c r="E14">
        <v>3.6999999999999999E-4</v>
      </c>
      <c r="F14">
        <f t="shared" si="4"/>
        <v>14.799999999999999</v>
      </c>
      <c r="G14">
        <v>30</v>
      </c>
      <c r="H14" s="3">
        <f t="shared" si="5"/>
        <v>443.99999999999994</v>
      </c>
      <c r="I14">
        <f t="shared" si="6"/>
        <v>0.44399999999999995</v>
      </c>
      <c r="J14" s="3" t="s">
        <v>153</v>
      </c>
      <c r="K14" s="3"/>
      <c r="L14" s="14">
        <v>11</v>
      </c>
      <c r="M14" s="7">
        <v>0</v>
      </c>
      <c r="N14" s="20">
        <f>ROUND(Table5[[#This Row],[Etotal]]/3600,2)</f>
        <v>0</v>
      </c>
      <c r="O14" s="11">
        <f>(2*3.14*Table5[[#This Row],[Motor speed]]*Table5[[#This Row],[Motor torque]])/(60*1000)/Table5[[#This Row],[Overall efficiency of enery conversion ]]*1000</f>
        <v>0</v>
      </c>
      <c r="P14" s="30">
        <f t="shared" si="0"/>
        <v>0</v>
      </c>
      <c r="Q14" s="35">
        <f t="shared" si="1"/>
        <v>0</v>
      </c>
      <c r="R14" s="36">
        <f t="shared" si="2"/>
        <v>0</v>
      </c>
      <c r="S14" s="37">
        <f t="shared" si="3"/>
        <v>0</v>
      </c>
    </row>
    <row r="15" spans="2:19">
      <c r="L15" s="14">
        <v>12</v>
      </c>
      <c r="M15" s="7">
        <v>0.2</v>
      </c>
      <c r="N15" s="20">
        <f>ROUND(Table5[[#This Row],[Etotal]]/3600,2)</f>
        <v>0.02</v>
      </c>
      <c r="O15" s="11">
        <f>(2*3.14*Table5[[#This Row],[Motor speed]]*Table5[[#This Row],[Motor torque]])/(60*1000)/Table5[[#This Row],[Overall efficiency of enery conversion ]]*1000</f>
        <v>68.565726119027687</v>
      </c>
      <c r="P15" s="30">
        <f t="shared" si="0"/>
        <v>0.71422631373987178</v>
      </c>
      <c r="Q15" s="35">
        <f t="shared" si="1"/>
        <v>7.1422631373987177E-3</v>
      </c>
      <c r="R15" s="36">
        <f t="shared" si="2"/>
        <v>1.8874411407822491E-4</v>
      </c>
      <c r="S15" s="37">
        <f t="shared" si="3"/>
        <v>5.6623234223467473E-3</v>
      </c>
    </row>
    <row r="16" spans="2:19">
      <c r="L16" s="14">
        <v>13</v>
      </c>
      <c r="M16" s="7">
        <v>3.1</v>
      </c>
      <c r="N16" s="20">
        <f>ROUND(Table5[[#This Row],[Etotal]]/3600,2)</f>
        <v>0.44</v>
      </c>
      <c r="O16" s="11">
        <f>(2*3.14*Table5[[#This Row],[Motor speed]]*Table5[[#This Row],[Motor torque]])/(60*1000)/Table5[[#This Row],[Overall efficiency of enery conversion ]]*1000</f>
        <v>1594.9634370589249</v>
      </c>
      <c r="P16" s="30">
        <f t="shared" si="0"/>
        <v>16.6142024693638</v>
      </c>
      <c r="Q16" s="35">
        <f t="shared" si="1"/>
        <v>0.16614202469363801</v>
      </c>
      <c r="R16" s="36">
        <f t="shared" si="2"/>
        <v>0.10213173776641526</v>
      </c>
      <c r="S16" s="37">
        <f t="shared" si="3"/>
        <v>3.0639521329924579</v>
      </c>
    </row>
    <row r="17" spans="12:22">
      <c r="L17" s="14">
        <v>14</v>
      </c>
      <c r="M17" s="7">
        <v>5.7</v>
      </c>
      <c r="N17" s="20">
        <f>ROUND(Table5[[#This Row],[Etotal]]/3600,2)</f>
        <v>0.75</v>
      </c>
      <c r="O17" s="11">
        <f>(2*3.14*Table5[[#This Row],[Motor speed]]*Table5[[#This Row],[Motor torque]])/(60*1000)/Table5[[#This Row],[Overall efficiency of enery conversion ]]*1000</f>
        <v>2703.837604070754</v>
      </c>
      <c r="P17" s="30">
        <f t="shared" si="0"/>
        <v>28.164975042403686</v>
      </c>
      <c r="Q17" s="35">
        <f t="shared" si="1"/>
        <v>0.28164975042403684</v>
      </c>
      <c r="R17" s="36">
        <f t="shared" si="2"/>
        <v>0.2935083530815123</v>
      </c>
      <c r="S17" s="37">
        <f t="shared" si="3"/>
        <v>8.8052505924453683</v>
      </c>
    </row>
    <row r="18" spans="12:22">
      <c r="L18" s="14">
        <v>15</v>
      </c>
      <c r="M18" s="7">
        <v>8</v>
      </c>
      <c r="N18" s="20">
        <f>ROUND(Table5[[#This Row],[Etotal]]/3600,2)</f>
        <v>0.98</v>
      </c>
      <c r="O18" s="11">
        <f>(2*3.14*Table5[[#This Row],[Motor speed]]*Table5[[#This Row],[Motor torque]])/(60*1000)/Table5[[#This Row],[Overall efficiency of enery conversion ]]*1000</f>
        <v>3519.1992176939643</v>
      </c>
      <c r="P18" s="30">
        <f t="shared" si="0"/>
        <v>36.658325184312126</v>
      </c>
      <c r="Q18" s="35">
        <f t="shared" si="1"/>
        <v>0.36658325184312124</v>
      </c>
      <c r="R18" s="36">
        <f t="shared" si="2"/>
        <v>0.49721813796794589</v>
      </c>
      <c r="S18" s="37">
        <f t="shared" si="3"/>
        <v>14.916544139038377</v>
      </c>
      <c r="U18" s="1">
        <f>SUM(S3:S1025)/1023</f>
        <v>116.14666855145421</v>
      </c>
      <c r="V18" t="s">
        <v>154</v>
      </c>
    </row>
    <row r="19" spans="12:22">
      <c r="L19" s="14">
        <v>16</v>
      </c>
      <c r="M19" s="7">
        <v>10.1</v>
      </c>
      <c r="N19" s="20">
        <f>ROUND(Table5[[#This Row],[Etotal]]/3600,2)</f>
        <v>1.17</v>
      </c>
      <c r="O19" s="11">
        <f>(2*3.14*Table5[[#This Row],[Motor speed]]*Table5[[#This Row],[Motor torque]])/(60*1000)/Table5[[#This Row],[Overall efficiency of enery conversion ]]*1000</f>
        <v>4203.5452807652564</v>
      </c>
      <c r="P19" s="30">
        <f t="shared" si="0"/>
        <v>43.786930007971421</v>
      </c>
      <c r="Q19" s="35">
        <f t="shared" si="1"/>
        <v>0.4378693000797142</v>
      </c>
      <c r="R19" s="36">
        <f t="shared" si="2"/>
        <v>0.70939923862350562</v>
      </c>
      <c r="S19" s="37">
        <f t="shared" si="3"/>
        <v>21.281977158705168</v>
      </c>
      <c r="U19" s="1">
        <f>MAX(S3:S1025)</f>
        <v>1013.7637279987108</v>
      </c>
      <c r="V19" t="s">
        <v>155</v>
      </c>
    </row>
    <row r="20" spans="12:22">
      <c r="L20" s="14">
        <v>17</v>
      </c>
      <c r="M20" s="7">
        <v>12</v>
      </c>
      <c r="N20" s="20">
        <f>ROUND(Table5[[#This Row],[Etotal]]/3600,2)</f>
        <v>1.31</v>
      </c>
      <c r="O20" s="11">
        <f>(2*3.14*Table5[[#This Row],[Motor speed]]*Table5[[#This Row],[Motor torque]])/(60*1000)/Table5[[#This Row],[Overall efficiency of enery conversion ]]*1000</f>
        <v>4712.6124511296202</v>
      </c>
      <c r="P20" s="30">
        <f t="shared" si="0"/>
        <v>49.089713032600208</v>
      </c>
      <c r="Q20" s="35">
        <f t="shared" si="1"/>
        <v>0.49089713032600207</v>
      </c>
      <c r="R20" s="36">
        <f t="shared" si="2"/>
        <v>0.89162597248052433</v>
      </c>
      <c r="S20" s="37">
        <f t="shared" si="3"/>
        <v>26.748779174415731</v>
      </c>
    </row>
    <row r="21" spans="12:22">
      <c r="L21" s="14">
        <v>18</v>
      </c>
      <c r="M21" s="7">
        <v>13.8</v>
      </c>
      <c r="N21" s="20">
        <f>ROUND(Table5[[#This Row],[Etotal]]/3600,2)</f>
        <v>1.44</v>
      </c>
      <c r="O21" s="11">
        <f>(2*3.14*Table5[[#This Row],[Motor speed]]*Table5[[#This Row],[Motor torque]])/(60*1000)/Table5[[#This Row],[Overall efficiency of enery conversion ]]*1000</f>
        <v>5170.6945869150049</v>
      </c>
      <c r="P21" s="30">
        <f t="shared" si="0"/>
        <v>53.861401947031304</v>
      </c>
      <c r="Q21" s="35">
        <f t="shared" si="1"/>
        <v>0.53861401947031307</v>
      </c>
      <c r="R21" s="36">
        <f t="shared" si="2"/>
        <v>1.0733887292888771</v>
      </c>
      <c r="S21" s="37">
        <f t="shared" si="3"/>
        <v>32.201661878666314</v>
      </c>
    </row>
    <row r="22" spans="12:22">
      <c r="L22" s="14">
        <v>19</v>
      </c>
      <c r="M22" s="7">
        <v>15.4</v>
      </c>
      <c r="N22" s="20">
        <f>ROUND(Table5[[#This Row],[Etotal]]/3600,2)</f>
        <v>1.46</v>
      </c>
      <c r="O22" s="11">
        <f>(2*3.14*Table5[[#This Row],[Motor speed]]*Table5[[#This Row],[Motor torque]])/(60*1000)/Table5[[#This Row],[Overall efficiency of enery conversion ]]*1000</f>
        <v>5253.2263181524604</v>
      </c>
      <c r="P22" s="30">
        <f t="shared" si="0"/>
        <v>54.721107480754796</v>
      </c>
      <c r="Q22" s="35">
        <f t="shared" si="1"/>
        <v>0.54721107480754794</v>
      </c>
      <c r="R22" s="36">
        <f t="shared" si="2"/>
        <v>1.1079278534505177</v>
      </c>
      <c r="S22" s="37">
        <f t="shared" si="3"/>
        <v>33.237835603515528</v>
      </c>
    </row>
    <row r="23" spans="12:22">
      <c r="L23" s="14">
        <v>20</v>
      </c>
      <c r="M23" s="7">
        <v>16.7</v>
      </c>
      <c r="N23" s="20">
        <f>ROUND(Table5[[#This Row],[Etotal]]/3600,2)</f>
        <v>1.4</v>
      </c>
      <c r="O23" s="11">
        <f>(2*3.14*Table5[[#This Row],[Motor speed]]*Table5[[#This Row],[Motor torque]])/(60*1000)/Table5[[#This Row],[Overall efficiency of enery conversion ]]*1000</f>
        <v>5044.6096072786922</v>
      </c>
      <c r="P23" s="30">
        <f t="shared" si="0"/>
        <v>52.548016742486375</v>
      </c>
      <c r="Q23" s="35">
        <f t="shared" si="1"/>
        <v>0.5254801674248637</v>
      </c>
      <c r="R23" s="36">
        <f t="shared" si="2"/>
        <v>1.0216788035203923</v>
      </c>
      <c r="S23" s="37">
        <f t="shared" si="3"/>
        <v>30.650364105611768</v>
      </c>
    </row>
    <row r="24" spans="12:22">
      <c r="L24" s="14">
        <v>21</v>
      </c>
      <c r="M24" s="7">
        <v>17.7</v>
      </c>
      <c r="N24" s="20">
        <f>ROUND(Table5[[#This Row],[Etotal]]/3600,2)</f>
        <v>1.24</v>
      </c>
      <c r="O24" s="11">
        <f>(2*3.14*Table5[[#This Row],[Motor speed]]*Table5[[#This Row],[Motor torque]])/(60*1000)/Table5[[#This Row],[Overall efficiency of enery conversion ]]*1000</f>
        <v>4464.4273378090684</v>
      </c>
      <c r="P24" s="30">
        <f t="shared" si="0"/>
        <v>46.504451435511129</v>
      </c>
      <c r="Q24" s="35">
        <f t="shared" si="1"/>
        <v>0.46504451435511129</v>
      </c>
      <c r="R24" s="36">
        <f t="shared" si="2"/>
        <v>0.80018568122759093</v>
      </c>
      <c r="S24" s="37">
        <f t="shared" si="3"/>
        <v>24.005570436827728</v>
      </c>
    </row>
    <row r="25" spans="12:22">
      <c r="L25" s="14">
        <v>22</v>
      </c>
      <c r="M25" s="7">
        <v>18.3</v>
      </c>
      <c r="N25" s="20">
        <f>ROUND(Table5[[#This Row],[Etotal]]/3600,2)</f>
        <v>1.1000000000000001</v>
      </c>
      <c r="O25" s="11">
        <f>(2*3.14*Table5[[#This Row],[Motor speed]]*Table5[[#This Row],[Motor torque]])/(60*1000)/Table5[[#This Row],[Overall efficiency of enery conversion ]]*1000</f>
        <v>3974.6006220700247</v>
      </c>
      <c r="P25" s="30">
        <f t="shared" si="0"/>
        <v>41.402089813229423</v>
      </c>
      <c r="Q25" s="35">
        <f t="shared" si="1"/>
        <v>0.41402089813229426</v>
      </c>
      <c r="R25" s="36">
        <f t="shared" si="2"/>
        <v>0.6342292251340047</v>
      </c>
      <c r="S25" s="37">
        <f t="shared" si="3"/>
        <v>19.02687675402014</v>
      </c>
    </row>
    <row r="26" spans="12:22">
      <c r="L26" s="14">
        <v>23</v>
      </c>
      <c r="M26" s="7">
        <v>18.8</v>
      </c>
      <c r="N26" s="20">
        <f>ROUND(Table5[[#This Row],[Etotal]]/3600,2)</f>
        <v>0.95</v>
      </c>
      <c r="O26" s="11">
        <f>(2*3.14*Table5[[#This Row],[Motor speed]]*Table5[[#This Row],[Motor torque]])/(60*1000)/Table5[[#This Row],[Overall efficiency of enery conversion ]]*1000</f>
        <v>3421.1666816396287</v>
      </c>
      <c r="P26" s="30">
        <f t="shared" si="0"/>
        <v>35.63715293374613</v>
      </c>
      <c r="Q26" s="35">
        <f t="shared" si="1"/>
        <v>0.3563715293374613</v>
      </c>
      <c r="R26" s="36">
        <f t="shared" si="2"/>
        <v>0.4699024676125878</v>
      </c>
      <c r="S26" s="37">
        <f t="shared" si="3"/>
        <v>14.097074028377634</v>
      </c>
    </row>
    <row r="27" spans="12:22">
      <c r="L27" s="14">
        <v>24</v>
      </c>
      <c r="M27" s="7">
        <v>18.899999999999999</v>
      </c>
      <c r="N27" s="20">
        <f>ROUND(Table5[[#This Row],[Etotal]]/3600,2)</f>
        <v>0.57999999999999996</v>
      </c>
      <c r="O27" s="11">
        <f>(2*3.14*Table5[[#This Row],[Motor speed]]*Table5[[#This Row],[Motor torque]])/(60*1000)/Table5[[#This Row],[Overall efficiency of enery conversion ]]*1000</f>
        <v>2071.4787075282061</v>
      </c>
      <c r="P27" s="30">
        <f t="shared" si="0"/>
        <v>21.577903203418813</v>
      </c>
      <c r="Q27" s="35">
        <f t="shared" si="1"/>
        <v>0.21577903203418813</v>
      </c>
      <c r="R27" s="36">
        <f t="shared" si="2"/>
        <v>0.17227418546276138</v>
      </c>
      <c r="S27" s="37">
        <f t="shared" si="3"/>
        <v>5.1682255638828414</v>
      </c>
    </row>
    <row r="28" spans="12:22">
      <c r="L28" s="14">
        <v>25</v>
      </c>
      <c r="M28" s="7">
        <v>18.399999999999999</v>
      </c>
      <c r="N28" s="20">
        <f>ROUND(Table5[[#This Row],[Etotal]]/3600,2)</f>
        <v>-0.03</v>
      </c>
      <c r="O28" s="11">
        <f>(2*3.14*Table5[[#This Row],[Motor speed]]*Table5[[#This Row],[Motor torque]])/(60*1000)/Table5[[#This Row],[Overall efficiency of enery conversion ]]*1000</f>
        <v>-102.39412136507133</v>
      </c>
      <c r="P28" s="30">
        <f t="shared" si="0"/>
        <v>-1.0666054308861597</v>
      </c>
      <c r="Q28" s="35">
        <f t="shared" si="1"/>
        <v>-1.0666054308861597E-2</v>
      </c>
      <c r="R28" s="36">
        <f t="shared" si="2"/>
        <v>4.209294437224646E-4</v>
      </c>
      <c r="S28" s="37">
        <f t="shared" si="3"/>
        <v>1.2627883311673938E-2</v>
      </c>
    </row>
    <row r="29" spans="12:22">
      <c r="L29" s="14">
        <v>26</v>
      </c>
      <c r="M29" s="7">
        <v>16.899999999999999</v>
      </c>
      <c r="N29" s="20">
        <f>ROUND(Table5[[#This Row],[Etotal]]/3600,2)</f>
        <v>-0.75</v>
      </c>
      <c r="O29" s="11">
        <f>(2*3.14*Table5[[#This Row],[Motor speed]]*Table5[[#This Row],[Motor torque]])/(60*1000)/Table5[[#This Row],[Overall efficiency of enery conversion ]]*1000</f>
        <v>-2687.6446855146214</v>
      </c>
      <c r="P29" s="30">
        <f t="shared" si="0"/>
        <v>-27.996298807443974</v>
      </c>
      <c r="Q29" s="35">
        <f t="shared" si="1"/>
        <v>-0.27996298807443976</v>
      </c>
      <c r="R29" s="36">
        <f t="shared" si="2"/>
        <v>0.29000331635880489</v>
      </c>
      <c r="S29" s="37">
        <f t="shared" si="3"/>
        <v>8.7000994907641473</v>
      </c>
    </row>
    <row r="30" spans="12:22">
      <c r="L30" s="14">
        <v>27</v>
      </c>
      <c r="M30" s="7">
        <v>14.3</v>
      </c>
      <c r="N30" s="20">
        <f>ROUND(Table5[[#This Row],[Etotal]]/3600,2)</f>
        <v>-1.23</v>
      </c>
      <c r="O30" s="11">
        <f>(2*3.14*Table5[[#This Row],[Motor speed]]*Table5[[#This Row],[Motor torque]])/(60*1000)/Table5[[#This Row],[Overall efficiency of enery conversion ]]*1000</f>
        <v>-4418.1154148732967</v>
      </c>
      <c r="P30" s="30">
        <f t="shared" si="0"/>
        <v>-46.022035571596838</v>
      </c>
      <c r="Q30" s="35">
        <f t="shared" si="1"/>
        <v>-0.46022035571596837</v>
      </c>
      <c r="R30" s="36">
        <f t="shared" si="2"/>
        <v>0.78367027051673011</v>
      </c>
      <c r="S30" s="37">
        <f t="shared" si="3"/>
        <v>23.510108115501904</v>
      </c>
    </row>
    <row r="31" spans="12:22">
      <c r="L31" s="14">
        <v>28</v>
      </c>
      <c r="M31" s="7">
        <v>10.8</v>
      </c>
      <c r="N31" s="20">
        <f>ROUND(Table5[[#This Row],[Etotal]]/3600,2)</f>
        <v>-1.18</v>
      </c>
      <c r="O31" s="11">
        <f>(2*3.14*Table5[[#This Row],[Motor speed]]*Table5[[#This Row],[Motor torque]])/(60*1000)/Table5[[#This Row],[Overall efficiency of enery conversion ]]*1000</f>
        <v>-4232.188536894495</v>
      </c>
      <c r="P31" s="30">
        <f t="shared" si="0"/>
        <v>-44.085297259317656</v>
      </c>
      <c r="Q31" s="35">
        <f t="shared" si="1"/>
        <v>-0.44085297259317657</v>
      </c>
      <c r="R31" s="36">
        <f t="shared" si="2"/>
        <v>0.71909997074368837</v>
      </c>
      <c r="S31" s="37">
        <f t="shared" si="3"/>
        <v>21.572999122310652</v>
      </c>
    </row>
    <row r="32" spans="12:22">
      <c r="L32" s="14">
        <v>29</v>
      </c>
      <c r="M32" s="7">
        <v>7.1</v>
      </c>
      <c r="N32" s="20">
        <f>ROUND(Table5[[#This Row],[Etotal]]/3600,2)</f>
        <v>-0.72</v>
      </c>
      <c r="O32" s="11">
        <f>(2*3.14*Table5[[#This Row],[Motor speed]]*Table5[[#This Row],[Motor torque]])/(60*1000)/Table5[[#This Row],[Overall efficiency of enery conversion ]]*1000</f>
        <v>-2588.8338537300228</v>
      </c>
      <c r="P32" s="30">
        <f t="shared" si="0"/>
        <v>-26.967019309687739</v>
      </c>
      <c r="Q32" s="35">
        <f t="shared" si="1"/>
        <v>-0.2696701930968774</v>
      </c>
      <c r="R32" s="36">
        <f t="shared" si="2"/>
        <v>0.26907144826615642</v>
      </c>
      <c r="S32" s="37">
        <f t="shared" si="3"/>
        <v>8.0721434479846934</v>
      </c>
    </row>
    <row r="33" spans="12:19">
      <c r="L33" s="14">
        <v>30</v>
      </c>
      <c r="M33" s="7">
        <v>4</v>
      </c>
      <c r="N33" s="20">
        <f>ROUND(Table5[[#This Row],[Etotal]]/3600,2)</f>
        <v>-0.44</v>
      </c>
      <c r="O33" s="11">
        <f>(2*3.14*Table5[[#This Row],[Motor speed]]*Table5[[#This Row],[Motor torque]])/(60*1000)/Table5[[#This Row],[Overall efficiency of enery conversion ]]*1000</f>
        <v>-1570.2423011159101</v>
      </c>
      <c r="P33" s="30">
        <f t="shared" si="0"/>
        <v>-16.356690636624062</v>
      </c>
      <c r="Q33" s="35">
        <f t="shared" si="1"/>
        <v>-0.16356690636624063</v>
      </c>
      <c r="R33" s="36">
        <f t="shared" si="2"/>
        <v>9.8990291575423356E-2</v>
      </c>
      <c r="S33" s="37">
        <f t="shared" si="3"/>
        <v>2.9697087472627008</v>
      </c>
    </row>
    <row r="34" spans="12:19">
      <c r="L34" s="14">
        <v>31</v>
      </c>
      <c r="M34" s="7">
        <v>0</v>
      </c>
      <c r="N34" s="20">
        <f>ROUND(Table5[[#This Row],[Etotal]]/3600,2)</f>
        <v>0</v>
      </c>
      <c r="O34" s="11">
        <f>(2*3.14*Table5[[#This Row],[Motor speed]]*Table5[[#This Row],[Motor torque]])/(60*1000)/Table5[[#This Row],[Overall efficiency of enery conversion ]]*1000</f>
        <v>0</v>
      </c>
      <c r="P34" s="30">
        <f t="shared" si="0"/>
        <v>0</v>
      </c>
      <c r="Q34" s="35">
        <f t="shared" si="1"/>
        <v>0</v>
      </c>
      <c r="R34" s="36">
        <f t="shared" si="2"/>
        <v>0</v>
      </c>
      <c r="S34" s="37">
        <f t="shared" si="3"/>
        <v>0</v>
      </c>
    </row>
    <row r="35" spans="12:19">
      <c r="L35" s="14">
        <v>32</v>
      </c>
      <c r="M35" s="7">
        <v>0</v>
      </c>
      <c r="N35" s="20">
        <f>ROUND(Table5[[#This Row],[Etotal]]/3600,2)</f>
        <v>0</v>
      </c>
      <c r="O35" s="11">
        <f>(2*3.14*Table5[[#This Row],[Motor speed]]*Table5[[#This Row],[Motor torque]])/(60*1000)/Table5[[#This Row],[Overall efficiency of enery conversion ]]*1000</f>
        <v>0</v>
      </c>
      <c r="P35" s="30">
        <f t="shared" si="0"/>
        <v>0</v>
      </c>
      <c r="Q35" s="35">
        <f t="shared" si="1"/>
        <v>0</v>
      </c>
      <c r="R35" s="36">
        <f t="shared" si="2"/>
        <v>0</v>
      </c>
      <c r="S35" s="37">
        <f t="shared" si="3"/>
        <v>0</v>
      </c>
    </row>
    <row r="36" spans="12:19">
      <c r="L36" s="14">
        <v>33</v>
      </c>
      <c r="M36" s="7">
        <v>0</v>
      </c>
      <c r="N36" s="20">
        <f>ROUND(Table5[[#This Row],[Etotal]]/3600,2)</f>
        <v>0</v>
      </c>
      <c r="O36" s="11">
        <f>(2*3.14*Table5[[#This Row],[Motor speed]]*Table5[[#This Row],[Motor torque]])/(60*1000)/Table5[[#This Row],[Overall efficiency of enery conversion ]]*1000</f>
        <v>0</v>
      </c>
      <c r="P36" s="30">
        <f t="shared" si="0"/>
        <v>0</v>
      </c>
      <c r="Q36" s="35">
        <f t="shared" si="1"/>
        <v>0</v>
      </c>
      <c r="R36" s="36">
        <f t="shared" si="2"/>
        <v>0</v>
      </c>
      <c r="S36" s="37">
        <f t="shared" si="3"/>
        <v>0</v>
      </c>
    </row>
    <row r="37" spans="12:19">
      <c r="L37" s="14">
        <v>34</v>
      </c>
      <c r="M37" s="7">
        <v>0</v>
      </c>
      <c r="N37" s="20">
        <f>ROUND(Table5[[#This Row],[Etotal]]/3600,2)</f>
        <v>0</v>
      </c>
      <c r="O37" s="11">
        <f>(2*3.14*Table5[[#This Row],[Motor speed]]*Table5[[#This Row],[Motor torque]])/(60*1000)/Table5[[#This Row],[Overall efficiency of enery conversion ]]*1000</f>
        <v>0</v>
      </c>
      <c r="P37" s="30">
        <f t="shared" si="0"/>
        <v>0</v>
      </c>
      <c r="Q37" s="35">
        <f t="shared" si="1"/>
        <v>0</v>
      </c>
      <c r="R37" s="36">
        <f t="shared" si="2"/>
        <v>0</v>
      </c>
      <c r="S37" s="37">
        <f t="shared" si="3"/>
        <v>0</v>
      </c>
    </row>
    <row r="38" spans="12:19">
      <c r="L38" s="14">
        <v>35</v>
      </c>
      <c r="M38" s="7">
        <v>1.5</v>
      </c>
      <c r="N38" s="20">
        <f>ROUND(Table5[[#This Row],[Etotal]]/3600,2)</f>
        <v>0.17</v>
      </c>
      <c r="O38" s="11">
        <f>(2*3.14*Table5[[#This Row],[Motor speed]]*Table5[[#This Row],[Motor torque]])/(60*1000)/Table5[[#This Row],[Overall efficiency of enery conversion ]]*1000</f>
        <v>615.5510414652415</v>
      </c>
      <c r="P38" s="30">
        <f t="shared" si="0"/>
        <v>6.4119900152629326</v>
      </c>
      <c r="Q38" s="35">
        <f t="shared" si="1"/>
        <v>6.4119900152629319E-2</v>
      </c>
      <c r="R38" s="36">
        <f t="shared" si="2"/>
        <v>1.5212037903657671E-2</v>
      </c>
      <c r="S38" s="37">
        <f t="shared" si="3"/>
        <v>0.45636113710973014</v>
      </c>
    </row>
    <row r="39" spans="12:19">
      <c r="L39" s="14">
        <v>36</v>
      </c>
      <c r="M39" s="7">
        <v>4</v>
      </c>
      <c r="N39" s="20">
        <f>ROUND(Table5[[#This Row],[Etotal]]/3600,2)</f>
        <v>0.48</v>
      </c>
      <c r="O39" s="11">
        <f>(2*3.14*Table5[[#This Row],[Motor speed]]*Table5[[#This Row],[Motor torque]])/(60*1000)/Table5[[#This Row],[Overall efficiency of enery conversion ]]*1000</f>
        <v>1727.646797812886</v>
      </c>
      <c r="P39" s="30">
        <f t="shared" si="0"/>
        <v>17.996320810550895</v>
      </c>
      <c r="Q39" s="35">
        <f t="shared" si="1"/>
        <v>0.17996320810550895</v>
      </c>
      <c r="R39" s="36">
        <f t="shared" si="2"/>
        <v>0.11983099820501887</v>
      </c>
      <c r="S39" s="37">
        <f t="shared" si="3"/>
        <v>3.5949299461505659</v>
      </c>
    </row>
    <row r="40" spans="12:19">
      <c r="L40" s="14">
        <v>37</v>
      </c>
      <c r="M40" s="7">
        <v>5.8</v>
      </c>
      <c r="N40" s="20">
        <f>ROUND(Table5[[#This Row],[Etotal]]/3600,2)</f>
        <v>0.61</v>
      </c>
      <c r="O40" s="11">
        <f>(2*3.14*Table5[[#This Row],[Motor speed]]*Table5[[#This Row],[Motor torque]])/(60*1000)/Table5[[#This Row],[Overall efficiency of enery conversion ]]*1000</f>
        <v>2180.2361337663028</v>
      </c>
      <c r="P40" s="30">
        <f t="shared" si="0"/>
        <v>22.710793060065654</v>
      </c>
      <c r="Q40" s="35">
        <f t="shared" si="1"/>
        <v>0.22710793060065654</v>
      </c>
      <c r="R40" s="36">
        <f t="shared" si="2"/>
        <v>0.19083864492433675</v>
      </c>
      <c r="S40" s="37">
        <f t="shared" si="3"/>
        <v>5.7251593477301022</v>
      </c>
    </row>
    <row r="41" spans="12:19">
      <c r="L41" s="14">
        <v>38</v>
      </c>
      <c r="M41" s="7">
        <v>7.5</v>
      </c>
      <c r="N41" s="20">
        <f>ROUND(Table5[[#This Row],[Etotal]]/3600,2)</f>
        <v>0.76</v>
      </c>
      <c r="O41" s="11">
        <f>(2*3.14*Table5[[#This Row],[Motor speed]]*Table5[[#This Row],[Motor torque]])/(60*1000)/Table5[[#This Row],[Overall efficiency of enery conversion ]]*1000</f>
        <v>2751.3923765133536</v>
      </c>
      <c r="P41" s="30">
        <f t="shared" si="0"/>
        <v>28.660337255347432</v>
      </c>
      <c r="Q41" s="35">
        <f t="shared" si="1"/>
        <v>0.28660337255347434</v>
      </c>
      <c r="R41" s="36">
        <f t="shared" si="2"/>
        <v>0.30392352468839468</v>
      </c>
      <c r="S41" s="37">
        <f t="shared" si="3"/>
        <v>9.1177057406518394</v>
      </c>
    </row>
    <row r="42" spans="12:19">
      <c r="L42" s="14">
        <v>39</v>
      </c>
      <c r="M42" s="7">
        <v>9.1999999999999993</v>
      </c>
      <c r="N42" s="20">
        <f>ROUND(Table5[[#This Row],[Etotal]]/3600,2)</f>
        <v>0.94</v>
      </c>
      <c r="O42" s="11">
        <f>(2*3.14*Table5[[#This Row],[Motor speed]]*Table5[[#This Row],[Motor torque]])/(60*1000)/Table5[[#This Row],[Overall efficiency of enery conversion ]]*1000</f>
        <v>3390.2927493013599</v>
      </c>
      <c r="P42" s="30">
        <f t="shared" si="0"/>
        <v>35.315549471889163</v>
      </c>
      <c r="Q42" s="35">
        <f t="shared" si="1"/>
        <v>0.35315549471889163</v>
      </c>
      <c r="R42" s="36">
        <f t="shared" si="2"/>
        <v>0.4614595727655369</v>
      </c>
      <c r="S42" s="37">
        <f t="shared" si="3"/>
        <v>13.843787182966107</v>
      </c>
    </row>
    <row r="43" spans="12:19">
      <c r="L43" s="14">
        <v>40</v>
      </c>
      <c r="M43" s="7">
        <v>10.9</v>
      </c>
      <c r="N43" s="20">
        <f>ROUND(Table5[[#This Row],[Etotal]]/3600,2)</f>
        <v>1.07</v>
      </c>
      <c r="O43" s="11">
        <f>(2*3.14*Table5[[#This Row],[Motor speed]]*Table5[[#This Row],[Motor torque]])/(60*1000)/Table5[[#This Row],[Overall efficiency of enery conversion ]]*1000</f>
        <v>3868.9470901282966</v>
      </c>
      <c r="P43" s="30">
        <f t="shared" si="0"/>
        <v>40.301532188836426</v>
      </c>
      <c r="Q43" s="35">
        <f t="shared" si="1"/>
        <v>0.40301532188836425</v>
      </c>
      <c r="R43" s="36">
        <f t="shared" si="2"/>
        <v>0.60095899380409279</v>
      </c>
      <c r="S43" s="37">
        <f t="shared" si="3"/>
        <v>18.028769814122782</v>
      </c>
    </row>
    <row r="44" spans="12:19">
      <c r="L44" s="14">
        <v>41</v>
      </c>
      <c r="M44" s="7">
        <v>12.4</v>
      </c>
      <c r="N44" s="20">
        <f>ROUND(Table5[[#This Row],[Etotal]]/3600,2)</f>
        <v>1.19</v>
      </c>
      <c r="O44" s="11">
        <f>(2*3.14*Table5[[#This Row],[Motor speed]]*Table5[[#This Row],[Motor torque]])/(60*1000)/Table5[[#This Row],[Overall efficiency of enery conversion ]]*1000</f>
        <v>4298.0802327802649</v>
      </c>
      <c r="P44" s="30">
        <f t="shared" si="0"/>
        <v>44.771669091461092</v>
      </c>
      <c r="Q44" s="35">
        <f t="shared" si="1"/>
        <v>0.44771669091461092</v>
      </c>
      <c r="R44" s="36">
        <f t="shared" si="2"/>
        <v>0.74166587069705825</v>
      </c>
      <c r="S44" s="37">
        <f t="shared" si="3"/>
        <v>22.249976120911747</v>
      </c>
    </row>
    <row r="45" spans="12:19">
      <c r="L45" s="14">
        <v>42</v>
      </c>
      <c r="M45" s="7">
        <v>13.9</v>
      </c>
      <c r="N45" s="20">
        <f>ROUND(Table5[[#This Row],[Etotal]]/3600,2)</f>
        <v>1.35</v>
      </c>
      <c r="O45" s="11">
        <f>(2*3.14*Table5[[#This Row],[Motor speed]]*Table5[[#This Row],[Motor torque]])/(60*1000)/Table5[[#This Row],[Overall efficiency of enery conversion ]]*1000</f>
        <v>4850.0291415527936</v>
      </c>
      <c r="P45" s="30">
        <f t="shared" si="0"/>
        <v>50.521136891174933</v>
      </c>
      <c r="Q45" s="35">
        <f t="shared" si="1"/>
        <v>0.50521136891174934</v>
      </c>
      <c r="R45" s="36">
        <f t="shared" si="2"/>
        <v>0.94438255092742962</v>
      </c>
      <c r="S45" s="37">
        <f t="shared" si="3"/>
        <v>28.33147652782289</v>
      </c>
    </row>
    <row r="46" spans="12:19">
      <c r="L46" s="14">
        <v>43</v>
      </c>
      <c r="M46" s="7">
        <v>15.4</v>
      </c>
      <c r="N46" s="20">
        <f>ROUND(Table5[[#This Row],[Etotal]]/3600,2)</f>
        <v>1.41</v>
      </c>
      <c r="O46" s="11">
        <f>(2*3.14*Table5[[#This Row],[Motor speed]]*Table5[[#This Row],[Motor torque]])/(60*1000)/Table5[[#This Row],[Overall efficiency of enery conversion ]]*1000</f>
        <v>5093.5172234244619</v>
      </c>
      <c r="P46" s="30">
        <f t="shared" si="0"/>
        <v>53.057471077338143</v>
      </c>
      <c r="Q46" s="35">
        <f t="shared" si="1"/>
        <v>0.53057471077338147</v>
      </c>
      <c r="R46" s="36">
        <f t="shared" si="2"/>
        <v>1.0415852377353523</v>
      </c>
      <c r="S46" s="37">
        <f t="shared" si="3"/>
        <v>31.247557132060567</v>
      </c>
    </row>
    <row r="47" spans="12:19">
      <c r="L47" s="14">
        <v>44</v>
      </c>
      <c r="M47" s="7">
        <v>16.600000000000001</v>
      </c>
      <c r="N47" s="20">
        <f>ROUND(Table5[[#This Row],[Etotal]]/3600,2)</f>
        <v>1.32</v>
      </c>
      <c r="O47" s="11">
        <f>(2*3.14*Table5[[#This Row],[Motor speed]]*Table5[[#This Row],[Motor torque]])/(60*1000)/Table5[[#This Row],[Overall efficiency of enery conversion ]]*1000</f>
        <v>4752.9436017027256</v>
      </c>
      <c r="P47" s="30">
        <f t="shared" si="0"/>
        <v>49.509829184403394</v>
      </c>
      <c r="Q47" s="35">
        <f t="shared" si="1"/>
        <v>0.49509829184403392</v>
      </c>
      <c r="R47" s="36">
        <f t="shared" si="2"/>
        <v>0.90695257877145674</v>
      </c>
      <c r="S47" s="37">
        <f t="shared" si="3"/>
        <v>27.208577363143704</v>
      </c>
    </row>
    <row r="48" spans="12:19">
      <c r="L48" s="14">
        <v>45</v>
      </c>
      <c r="M48" s="7">
        <v>17.5</v>
      </c>
      <c r="N48" s="20">
        <f>ROUND(Table5[[#This Row],[Etotal]]/3600,2)</f>
        <v>1.27</v>
      </c>
      <c r="O48" s="11">
        <f>(2*3.14*Table5[[#This Row],[Motor speed]]*Table5[[#This Row],[Motor torque]])/(60*1000)/Table5[[#This Row],[Overall efficiency of enery conversion ]]*1000</f>
        <v>4588.2754762930645</v>
      </c>
      <c r="P48" s="30">
        <f t="shared" si="0"/>
        <v>47.794536211386088</v>
      </c>
      <c r="Q48" s="35">
        <f t="shared" si="1"/>
        <v>0.47794536211386091</v>
      </c>
      <c r="R48" s="36">
        <f t="shared" si="2"/>
        <v>0.8451975459147536</v>
      </c>
      <c r="S48" s="37">
        <f t="shared" si="3"/>
        <v>25.355926377442607</v>
      </c>
    </row>
    <row r="49" spans="12:19">
      <c r="L49" s="14">
        <v>46</v>
      </c>
      <c r="M49" s="7">
        <v>18.3</v>
      </c>
      <c r="N49" s="20">
        <f>ROUND(Table5[[#This Row],[Etotal]]/3600,2)</f>
        <v>1.21</v>
      </c>
      <c r="O49" s="11">
        <f>(2*3.14*Table5[[#This Row],[Motor speed]]*Table5[[#This Row],[Motor torque]])/(60*1000)/Table5[[#This Row],[Overall efficiency of enery conversion ]]*1000</f>
        <v>4354.1689900599422</v>
      </c>
      <c r="P49" s="30">
        <f t="shared" si="0"/>
        <v>45.355926979791064</v>
      </c>
      <c r="Q49" s="35">
        <f t="shared" si="1"/>
        <v>0.45355926979791067</v>
      </c>
      <c r="R49" s="36">
        <f t="shared" si="2"/>
        <v>0.76114924151257135</v>
      </c>
      <c r="S49" s="37">
        <f t="shared" si="3"/>
        <v>22.834477245377141</v>
      </c>
    </row>
    <row r="50" spans="12:19">
      <c r="L50" s="14">
        <v>47</v>
      </c>
      <c r="M50" s="7">
        <v>18.899999999999999</v>
      </c>
      <c r="N50" s="20">
        <f>ROUND(Table5[[#This Row],[Etotal]]/3600,2)</f>
        <v>1.2</v>
      </c>
      <c r="O50" s="11">
        <f>(2*3.14*Table5[[#This Row],[Motor speed]]*Table5[[#This Row],[Motor torque]])/(60*1000)/Table5[[#This Row],[Overall efficiency of enery conversion ]]*1000</f>
        <v>4325.5547944847285</v>
      </c>
      <c r="P50" s="30">
        <f t="shared" si="0"/>
        <v>45.057862442549258</v>
      </c>
      <c r="Q50" s="35">
        <f t="shared" si="1"/>
        <v>0.45057862442549257</v>
      </c>
      <c r="R50" s="36">
        <f t="shared" si="2"/>
        <v>0.75117805811992566</v>
      </c>
      <c r="S50" s="37">
        <f t="shared" si="3"/>
        <v>22.535341743597769</v>
      </c>
    </row>
    <row r="51" spans="12:19">
      <c r="L51" s="14">
        <v>48</v>
      </c>
      <c r="M51" s="7">
        <v>19.5</v>
      </c>
      <c r="N51" s="20">
        <f>ROUND(Table5[[#This Row],[Etotal]]/3600,2)</f>
        <v>1.25</v>
      </c>
      <c r="O51" s="11">
        <f>(2*3.14*Table5[[#This Row],[Motor speed]]*Table5[[#This Row],[Motor torque]])/(60*1000)/Table5[[#This Row],[Overall efficiency of enery conversion ]]*1000</f>
        <v>4489.1086004848121</v>
      </c>
      <c r="P51" s="30">
        <f t="shared" si="0"/>
        <v>46.76154792171679</v>
      </c>
      <c r="Q51" s="35">
        <f t="shared" si="1"/>
        <v>0.4676154792171679</v>
      </c>
      <c r="R51" s="36">
        <f t="shared" si="2"/>
        <v>0.80905767469295586</v>
      </c>
      <c r="S51" s="37">
        <f t="shared" si="3"/>
        <v>24.271730240788678</v>
      </c>
    </row>
    <row r="52" spans="12:19">
      <c r="L52" s="14">
        <v>49</v>
      </c>
      <c r="M52" s="7">
        <v>20.100000000000001</v>
      </c>
      <c r="N52" s="20">
        <f>ROUND(Table5[[#This Row],[Etotal]]/3600,2)</f>
        <v>1.32</v>
      </c>
      <c r="O52" s="11">
        <f>(2*3.14*Table5[[#This Row],[Motor speed]]*Table5[[#This Row],[Motor torque]])/(60*1000)/Table5[[#This Row],[Overall efficiency of enery conversion ]]*1000</f>
        <v>4759.3476412044956</v>
      </c>
      <c r="P52" s="30">
        <f t="shared" si="0"/>
        <v>49.576537929213494</v>
      </c>
      <c r="Q52" s="35">
        <f t="shared" si="1"/>
        <v>0.49576537929213493</v>
      </c>
      <c r="R52" s="36">
        <f t="shared" si="2"/>
        <v>0.90939825182729528</v>
      </c>
      <c r="S52" s="37">
        <f t="shared" si="3"/>
        <v>27.28194755481886</v>
      </c>
    </row>
    <row r="53" spans="12:19">
      <c r="L53" s="14">
        <v>50</v>
      </c>
      <c r="M53" s="7">
        <v>20.8</v>
      </c>
      <c r="N53" s="20">
        <f>ROUND(Table5[[#This Row],[Etotal]]/3600,2)</f>
        <v>1.47</v>
      </c>
      <c r="O53" s="11">
        <f>(2*3.14*Table5[[#This Row],[Motor speed]]*Table5[[#This Row],[Motor torque]])/(60*1000)/Table5[[#This Row],[Overall efficiency of enery conversion ]]*1000</f>
        <v>5283.4355429839379</v>
      </c>
      <c r="P53" s="30">
        <f t="shared" si="0"/>
        <v>55.035786906082684</v>
      </c>
      <c r="Q53" s="35">
        <f t="shared" si="1"/>
        <v>0.55035786906082684</v>
      </c>
      <c r="R53" s="36">
        <f t="shared" si="2"/>
        <v>1.1207070009375446</v>
      </c>
      <c r="S53" s="37">
        <f t="shared" si="3"/>
        <v>33.621210028126342</v>
      </c>
    </row>
    <row r="54" spans="12:19">
      <c r="L54" s="14">
        <v>51</v>
      </c>
      <c r="M54" s="7">
        <v>21.6</v>
      </c>
      <c r="N54" s="20">
        <f>ROUND(Table5[[#This Row],[Etotal]]/3600,2)</f>
        <v>1.63</v>
      </c>
      <c r="O54" s="11">
        <f>(2*3.14*Table5[[#This Row],[Motor speed]]*Table5[[#This Row],[Motor torque]])/(60*1000)/Table5[[#This Row],[Overall efficiency of enery conversion ]]*1000</f>
        <v>5865.4385330163022</v>
      </c>
      <c r="P54" s="30">
        <f t="shared" si="0"/>
        <v>61.098318052253148</v>
      </c>
      <c r="Q54" s="35">
        <f t="shared" si="1"/>
        <v>0.61098318052253153</v>
      </c>
      <c r="R54" s="36">
        <f t="shared" si="2"/>
        <v>1.3812116534612846</v>
      </c>
      <c r="S54" s="37">
        <f t="shared" si="3"/>
        <v>41.436349603838536</v>
      </c>
    </row>
    <row r="55" spans="12:19">
      <c r="L55" s="14">
        <v>52</v>
      </c>
      <c r="M55" s="7">
        <v>22.5</v>
      </c>
      <c r="N55" s="20">
        <f>ROUND(Table5[[#This Row],[Etotal]]/3600,2)</f>
        <v>1.65</v>
      </c>
      <c r="O55" s="11">
        <f>(2*3.14*Table5[[#This Row],[Motor speed]]*Table5[[#This Row],[Motor torque]])/(60*1000)/Table5[[#This Row],[Overall efficiency of enery conversion ]]*1000</f>
        <v>5928.6366049653916</v>
      </c>
      <c r="P55" s="30">
        <f t="shared" si="0"/>
        <v>61.756631301722827</v>
      </c>
      <c r="Q55" s="35">
        <f t="shared" si="1"/>
        <v>0.61756631301722831</v>
      </c>
      <c r="R55" s="36">
        <f t="shared" si="2"/>
        <v>1.4111361586026647</v>
      </c>
      <c r="S55" s="37">
        <f t="shared" si="3"/>
        <v>42.334084758079939</v>
      </c>
    </row>
    <row r="56" spans="12:19">
      <c r="L56" s="14">
        <v>53</v>
      </c>
      <c r="M56" s="7">
        <v>23.2</v>
      </c>
      <c r="N56" s="20">
        <f>ROUND(Table5[[#This Row],[Etotal]]/3600,2)</f>
        <v>1.61</v>
      </c>
      <c r="O56" s="11">
        <f>(2*3.14*Table5[[#This Row],[Motor speed]]*Table5[[#This Row],[Motor torque]])/(60*1000)/Table5[[#This Row],[Overall efficiency of enery conversion ]]*1000</f>
        <v>5795.5190901306742</v>
      </c>
      <c r="P56" s="30">
        <f t="shared" si="0"/>
        <v>60.36999052219452</v>
      </c>
      <c r="Q56" s="35">
        <f t="shared" si="1"/>
        <v>0.60369990522194517</v>
      </c>
      <c r="R56" s="36">
        <f t="shared" si="2"/>
        <v>1.3484782295904467</v>
      </c>
      <c r="S56" s="37">
        <f t="shared" si="3"/>
        <v>40.454346887713399</v>
      </c>
    </row>
    <row r="57" spans="12:19">
      <c r="L57" s="14">
        <v>54</v>
      </c>
      <c r="M57" s="7">
        <v>23.9</v>
      </c>
      <c r="N57" s="20">
        <f>ROUND(Table5[[#This Row],[Etotal]]/3600,2)</f>
        <v>1.64</v>
      </c>
      <c r="O57" s="11">
        <f>(2*3.14*Table5[[#This Row],[Motor speed]]*Table5[[#This Row],[Motor torque]])/(60*1000)/Table5[[#This Row],[Overall efficiency of enery conversion ]]*1000</f>
        <v>5892.4661200694654</v>
      </c>
      <c r="P57" s="30">
        <f t="shared" si="0"/>
        <v>61.379855417390267</v>
      </c>
      <c r="Q57" s="35">
        <f t="shared" si="1"/>
        <v>0.61379855417390272</v>
      </c>
      <c r="R57" s="36">
        <f t="shared" si="2"/>
        <v>1.3939700608921013</v>
      </c>
      <c r="S57" s="37">
        <f t="shared" si="3"/>
        <v>41.819101826763038</v>
      </c>
    </row>
    <row r="58" spans="12:19">
      <c r="L58" s="14">
        <v>55</v>
      </c>
      <c r="M58" s="7">
        <v>24.5</v>
      </c>
      <c r="N58" s="20">
        <f>ROUND(Table5[[#This Row],[Etotal]]/3600,2)</f>
        <v>1.65</v>
      </c>
      <c r="O58" s="11">
        <f>(2*3.14*Table5[[#This Row],[Motor speed]]*Table5[[#This Row],[Motor torque]])/(60*1000)/Table5[[#This Row],[Overall efficiency of enery conversion ]]*1000</f>
        <v>5954.8979480187218</v>
      </c>
      <c r="P58" s="30">
        <f t="shared" si="0"/>
        <v>62.030186958528354</v>
      </c>
      <c r="Q58" s="35">
        <f t="shared" si="1"/>
        <v>0.62030186958528355</v>
      </c>
      <c r="R58" s="36">
        <f t="shared" si="2"/>
        <v>1.423665314820693</v>
      </c>
      <c r="S58" s="37">
        <f t="shared" si="3"/>
        <v>42.709959444620793</v>
      </c>
    </row>
    <row r="59" spans="12:19">
      <c r="L59" s="14">
        <v>56</v>
      </c>
      <c r="M59" s="7">
        <v>25.1</v>
      </c>
      <c r="N59" s="20">
        <f>ROUND(Table5[[#This Row],[Etotal]]/3600,2)</f>
        <v>1.53</v>
      </c>
      <c r="O59" s="11">
        <f>(2*3.14*Table5[[#This Row],[Motor speed]]*Table5[[#This Row],[Motor torque]])/(60*1000)/Table5[[#This Row],[Overall efficiency of enery conversion ]]*1000</f>
        <v>5493.5873116747625</v>
      </c>
      <c r="P59" s="30">
        <f t="shared" si="0"/>
        <v>57.224867829945445</v>
      </c>
      <c r="Q59" s="35">
        <f t="shared" si="1"/>
        <v>0.57224867829945447</v>
      </c>
      <c r="R59" s="36">
        <f t="shared" si="2"/>
        <v>1.2116336343172485</v>
      </c>
      <c r="S59" s="37">
        <f t="shared" si="3"/>
        <v>36.349009029517454</v>
      </c>
    </row>
    <row r="60" spans="12:19">
      <c r="L60" s="14">
        <v>57</v>
      </c>
      <c r="M60" s="7">
        <v>25.4</v>
      </c>
      <c r="N60" s="20">
        <f>ROUND(Table5[[#This Row],[Etotal]]/3600,2)</f>
        <v>1.1499999999999999</v>
      </c>
      <c r="O60" s="11">
        <f>(2*3.14*Table5[[#This Row],[Motor speed]]*Table5[[#This Row],[Motor torque]])/(60*1000)/Table5[[#This Row],[Overall efficiency of enery conversion ]]*1000</f>
        <v>4132.9281110463635</v>
      </c>
      <c r="P60" s="30">
        <f t="shared" si="0"/>
        <v>43.051334490066289</v>
      </c>
      <c r="Q60" s="35">
        <f t="shared" si="1"/>
        <v>0.4305133449006629</v>
      </c>
      <c r="R60" s="36">
        <f t="shared" si="2"/>
        <v>0.68576443850896129</v>
      </c>
      <c r="S60" s="37">
        <f t="shared" si="3"/>
        <v>20.572933155268839</v>
      </c>
    </row>
    <row r="61" spans="12:19">
      <c r="L61" s="14">
        <v>58</v>
      </c>
      <c r="M61" s="7">
        <v>25.2</v>
      </c>
      <c r="N61" s="20">
        <f>ROUND(Table5[[#This Row],[Etotal]]/3600,2)</f>
        <v>0.48</v>
      </c>
      <c r="O61" s="11">
        <f>(2*3.14*Table5[[#This Row],[Motor speed]]*Table5[[#This Row],[Motor torque]])/(60*1000)/Table5[[#This Row],[Overall efficiency of enery conversion ]]*1000</f>
        <v>1733.4144725139781</v>
      </c>
      <c r="P61" s="30">
        <f t="shared" si="0"/>
        <v>18.056400755353938</v>
      </c>
      <c r="Q61" s="35">
        <f t="shared" si="1"/>
        <v>0.18056400755353938</v>
      </c>
      <c r="R61" s="36">
        <f t="shared" si="2"/>
        <v>0.1206324350480401</v>
      </c>
      <c r="S61" s="37">
        <f t="shared" si="3"/>
        <v>3.6189730514412028</v>
      </c>
    </row>
    <row r="62" spans="12:19">
      <c r="L62" s="14">
        <v>59</v>
      </c>
      <c r="M62" s="7">
        <v>24.2</v>
      </c>
      <c r="N62" s="20">
        <f>ROUND(Table5[[#This Row],[Etotal]]/3600,2)</f>
        <v>-0.36</v>
      </c>
      <c r="O62" s="11">
        <f>(2*3.14*Table5[[#This Row],[Motor speed]]*Table5[[#This Row],[Motor torque]])/(60*1000)/Table5[[#This Row],[Overall efficiency of enery conversion ]]*1000</f>
        <v>-1291.3504428252611</v>
      </c>
      <c r="P62" s="30">
        <f t="shared" si="0"/>
        <v>-13.451567112763136</v>
      </c>
      <c r="Q62" s="35">
        <f t="shared" si="1"/>
        <v>-0.13451567112763135</v>
      </c>
      <c r="R62" s="36">
        <f t="shared" si="2"/>
        <v>6.6949523381993184E-2</v>
      </c>
      <c r="S62" s="37">
        <f t="shared" si="3"/>
        <v>2.0084857014597954</v>
      </c>
    </row>
    <row r="63" spans="12:19">
      <c r="L63" s="14">
        <v>60</v>
      </c>
      <c r="M63" s="7">
        <v>22.3</v>
      </c>
      <c r="N63" s="20">
        <f>ROUND(Table5[[#This Row],[Etotal]]/3600,2)</f>
        <v>-1</v>
      </c>
      <c r="O63" s="11">
        <f>(2*3.14*Table5[[#This Row],[Motor speed]]*Table5[[#This Row],[Motor torque]])/(60*1000)/Table5[[#This Row],[Overall efficiency of enery conversion ]]*1000</f>
        <v>-3617.6793817343973</v>
      </c>
      <c r="P63" s="30">
        <f t="shared" si="0"/>
        <v>-37.684160226399975</v>
      </c>
      <c r="Q63" s="35">
        <f t="shared" si="1"/>
        <v>-0.37684160226399976</v>
      </c>
      <c r="R63" s="36">
        <f t="shared" si="2"/>
        <v>0.5254354948285247</v>
      </c>
      <c r="S63" s="37">
        <f t="shared" si="3"/>
        <v>15.763064844855741</v>
      </c>
    </row>
    <row r="64" spans="12:19">
      <c r="L64" s="14">
        <v>61</v>
      </c>
      <c r="M64" s="7">
        <v>19.899999999999999</v>
      </c>
      <c r="N64" s="20">
        <f>ROUND(Table5[[#This Row],[Etotal]]/3600,2)</f>
        <v>-1.19</v>
      </c>
      <c r="O64" s="11">
        <f>(2*3.14*Table5[[#This Row],[Motor speed]]*Table5[[#This Row],[Motor torque]])/(60*1000)/Table5[[#This Row],[Overall efficiency of enery conversion ]]*1000</f>
        <v>-4274.7192923551947</v>
      </c>
      <c r="P64" s="30">
        <f t="shared" si="0"/>
        <v>-44.528325962033279</v>
      </c>
      <c r="Q64" s="35">
        <f t="shared" si="1"/>
        <v>-0.44528325962033277</v>
      </c>
      <c r="R64" s="36">
        <f t="shared" si="2"/>
        <v>0.73362557080300217</v>
      </c>
      <c r="S64" s="37">
        <f t="shared" si="3"/>
        <v>22.008767124090063</v>
      </c>
    </row>
    <row r="65" spans="12:19">
      <c r="L65" s="14">
        <v>62</v>
      </c>
      <c r="M65" s="7">
        <v>17.3</v>
      </c>
      <c r="N65" s="20">
        <f>ROUND(Table5[[#This Row],[Etotal]]/3600,2)</f>
        <v>-1.1299999999999999</v>
      </c>
      <c r="O65" s="11">
        <f>(2*3.14*Table5[[#This Row],[Motor speed]]*Table5[[#This Row],[Motor torque]])/(60*1000)/Table5[[#This Row],[Overall efficiency of enery conversion ]]*1000</f>
        <v>-4083.0391390211585</v>
      </c>
      <c r="P65" s="30">
        <f t="shared" si="0"/>
        <v>-42.531657698137067</v>
      </c>
      <c r="Q65" s="35">
        <f t="shared" si="1"/>
        <v>-0.42531657698137065</v>
      </c>
      <c r="R65" s="36">
        <f t="shared" si="2"/>
        <v>0.66930850542405573</v>
      </c>
      <c r="S65" s="37">
        <f t="shared" si="3"/>
        <v>20.079255162721672</v>
      </c>
    </row>
    <row r="66" spans="12:19">
      <c r="L66" s="14">
        <v>63</v>
      </c>
      <c r="M66" s="7">
        <v>14.7</v>
      </c>
      <c r="N66" s="20">
        <f>ROUND(Table5[[#This Row],[Etotal]]/3600,2)</f>
        <v>-0.98</v>
      </c>
      <c r="O66" s="11">
        <f>(2*3.14*Table5[[#This Row],[Motor speed]]*Table5[[#This Row],[Motor torque]])/(60*1000)/Table5[[#This Row],[Overall efficiency of enery conversion ]]*1000</f>
        <v>-3540.8196269739647</v>
      </c>
      <c r="P66" s="30">
        <f t="shared" si="0"/>
        <v>-36.883537780978799</v>
      </c>
      <c r="Q66" s="35">
        <f t="shared" si="1"/>
        <v>-0.36883537780978798</v>
      </c>
      <c r="R66" s="36">
        <f t="shared" si="2"/>
        <v>0.50334628291912942</v>
      </c>
      <c r="S66" s="37">
        <f t="shared" si="3"/>
        <v>15.100388487573882</v>
      </c>
    </row>
    <row r="67" spans="12:19">
      <c r="L67" s="14">
        <v>64</v>
      </c>
      <c r="M67" s="7">
        <v>12.1</v>
      </c>
      <c r="N67" s="20">
        <f>ROUND(Table5[[#This Row],[Etotal]]/3600,2)</f>
        <v>-0.82</v>
      </c>
      <c r="O67" s="11">
        <f>(2*3.14*Table5[[#This Row],[Motor speed]]*Table5[[#This Row],[Motor torque]])/(60*1000)/Table5[[#This Row],[Overall efficiency of enery conversion ]]*1000</f>
        <v>-2963.7846063151364</v>
      </c>
      <c r="P67" s="30">
        <f t="shared" si="0"/>
        <v>-30.87275631578267</v>
      </c>
      <c r="Q67" s="35">
        <f t="shared" si="1"/>
        <v>-0.30872756315782668</v>
      </c>
      <c r="R67" s="36">
        <f t="shared" si="2"/>
        <v>0.3526570205374685</v>
      </c>
      <c r="S67" s="37">
        <f t="shared" si="3"/>
        <v>10.579710616124055</v>
      </c>
    </row>
    <row r="68" spans="12:19">
      <c r="L68" s="14">
        <v>65</v>
      </c>
      <c r="M68" s="7">
        <v>9.5</v>
      </c>
      <c r="N68" s="20">
        <f>ROUND(Table5[[#This Row],[Etotal]]/3600,2)</f>
        <v>-0.71</v>
      </c>
      <c r="O68" s="11">
        <f>(2*3.14*Table5[[#This Row],[Motor speed]]*Table5[[#This Row],[Motor torque]])/(60*1000)/Table5[[#This Row],[Overall efficiency of enery conversion ]]*1000</f>
        <v>-2555.1356104060101</v>
      </c>
      <c r="P68" s="30">
        <f t="shared" ref="P68:P131" si="7">O68/96</f>
        <v>-26.61599594172927</v>
      </c>
      <c r="Q68" s="35">
        <f t="shared" ref="Q68:Q131" si="8">P68/100</f>
        <v>-0.2661599594172927</v>
      </c>
      <c r="R68" s="36">
        <f t="shared" ref="R68:R131" si="9">P68*P68*0.00037</f>
        <v>0.26211215878895516</v>
      </c>
      <c r="S68" s="37">
        <f t="shared" ref="S68:S131" si="10">R68*30</f>
        <v>7.8633647636686552</v>
      </c>
    </row>
    <row r="69" spans="12:19">
      <c r="L69" s="14">
        <v>66</v>
      </c>
      <c r="M69" s="7">
        <v>6.6</v>
      </c>
      <c r="N69" s="20">
        <f>ROUND(Table5[[#This Row],[Etotal]]/3600,2)</f>
        <v>-0.49</v>
      </c>
      <c r="O69" s="11">
        <f>(2*3.14*Table5[[#This Row],[Motor speed]]*Table5[[#This Row],[Motor torque]])/(60*1000)/Table5[[#This Row],[Overall efficiency of enery conversion ]]*1000</f>
        <v>-1758.9173664344746</v>
      </c>
      <c r="P69" s="30">
        <f t="shared" si="7"/>
        <v>-18.322055900359111</v>
      </c>
      <c r="Q69" s="35">
        <f t="shared" si="8"/>
        <v>-0.1832205590035911</v>
      </c>
      <c r="R69" s="36">
        <f t="shared" si="9"/>
        <v>0.12420816099387712</v>
      </c>
      <c r="S69" s="37">
        <f t="shared" si="10"/>
        <v>3.7262448298163133</v>
      </c>
    </row>
    <row r="70" spans="12:19">
      <c r="L70" s="14">
        <v>67</v>
      </c>
      <c r="M70" s="7">
        <v>4.0999999999999996</v>
      </c>
      <c r="N70" s="20">
        <f>ROUND(Table5[[#This Row],[Etotal]]/3600,2)</f>
        <v>-0.41</v>
      </c>
      <c r="O70" s="11">
        <f>(2*3.14*Table5[[#This Row],[Motor speed]]*Table5[[#This Row],[Motor torque]])/(60*1000)/Table5[[#This Row],[Overall efficiency of enery conversion ]]*1000</f>
        <v>-1460.4845987062949</v>
      </c>
      <c r="P70" s="30">
        <f t="shared" si="7"/>
        <v>-15.213381236523906</v>
      </c>
      <c r="Q70" s="35">
        <f t="shared" si="8"/>
        <v>-0.15213381236523907</v>
      </c>
      <c r="R70" s="36">
        <f t="shared" si="9"/>
        <v>8.5635378399692541E-2</v>
      </c>
      <c r="S70" s="37">
        <f t="shared" si="10"/>
        <v>2.5690613519907761</v>
      </c>
    </row>
    <row r="71" spans="12:19">
      <c r="L71" s="14">
        <v>68</v>
      </c>
      <c r="M71" s="7">
        <v>0</v>
      </c>
      <c r="N71" s="20">
        <f>ROUND(Table5[[#This Row],[Etotal]]/3600,2)</f>
        <v>0</v>
      </c>
      <c r="O71" s="11">
        <f>(2*3.14*Table5[[#This Row],[Motor speed]]*Table5[[#This Row],[Motor torque]])/(60*1000)/Table5[[#This Row],[Overall efficiency of enery conversion ]]*1000</f>
        <v>0</v>
      </c>
      <c r="P71" s="30">
        <f t="shared" si="7"/>
        <v>0</v>
      </c>
      <c r="Q71" s="35">
        <f t="shared" si="8"/>
        <v>0</v>
      </c>
      <c r="R71" s="36">
        <f t="shared" si="9"/>
        <v>0</v>
      </c>
      <c r="S71" s="37">
        <f t="shared" si="10"/>
        <v>0</v>
      </c>
    </row>
    <row r="72" spans="12:19">
      <c r="L72" s="14">
        <v>69</v>
      </c>
      <c r="M72" s="7">
        <v>0</v>
      </c>
      <c r="N72" s="20">
        <f>ROUND(Table5[[#This Row],[Etotal]]/3600,2)</f>
        <v>0</v>
      </c>
      <c r="O72" s="11">
        <f>(2*3.14*Table5[[#This Row],[Motor speed]]*Table5[[#This Row],[Motor torque]])/(60*1000)/Table5[[#This Row],[Overall efficiency of enery conversion ]]*1000</f>
        <v>0</v>
      </c>
      <c r="P72" s="30">
        <f t="shared" si="7"/>
        <v>0</v>
      </c>
      <c r="Q72" s="35">
        <f t="shared" si="8"/>
        <v>0</v>
      </c>
      <c r="R72" s="36">
        <f t="shared" si="9"/>
        <v>0</v>
      </c>
      <c r="S72" s="37">
        <f t="shared" si="10"/>
        <v>0</v>
      </c>
    </row>
    <row r="73" spans="12:19">
      <c r="L73" s="14">
        <v>70</v>
      </c>
      <c r="M73" s="7">
        <v>0</v>
      </c>
      <c r="N73" s="20">
        <f>ROUND(Table5[[#This Row],[Etotal]]/3600,2)</f>
        <v>0</v>
      </c>
      <c r="O73" s="11">
        <f>(2*3.14*Table5[[#This Row],[Motor speed]]*Table5[[#This Row],[Motor torque]])/(60*1000)/Table5[[#This Row],[Overall efficiency of enery conversion ]]*1000</f>
        <v>0</v>
      </c>
      <c r="P73" s="30">
        <f t="shared" si="7"/>
        <v>0</v>
      </c>
      <c r="Q73" s="35">
        <f t="shared" si="8"/>
        <v>0</v>
      </c>
      <c r="R73" s="36">
        <f t="shared" si="9"/>
        <v>0</v>
      </c>
      <c r="S73" s="37">
        <f t="shared" si="10"/>
        <v>0</v>
      </c>
    </row>
    <row r="74" spans="12:19">
      <c r="L74" s="14">
        <v>71</v>
      </c>
      <c r="M74" s="7">
        <v>0</v>
      </c>
      <c r="N74" s="20">
        <f>ROUND(Table5[[#This Row],[Etotal]]/3600,2)</f>
        <v>0</v>
      </c>
      <c r="O74" s="11">
        <f>(2*3.14*Table5[[#This Row],[Motor speed]]*Table5[[#This Row],[Motor torque]])/(60*1000)/Table5[[#This Row],[Overall efficiency of enery conversion ]]*1000</f>
        <v>0</v>
      </c>
      <c r="P74" s="30">
        <f t="shared" si="7"/>
        <v>0</v>
      </c>
      <c r="Q74" s="35">
        <f t="shared" si="8"/>
        <v>0</v>
      </c>
      <c r="R74" s="36">
        <f t="shared" si="9"/>
        <v>0</v>
      </c>
      <c r="S74" s="37">
        <f t="shared" si="10"/>
        <v>0</v>
      </c>
    </row>
    <row r="75" spans="12:19">
      <c r="L75" s="14">
        <v>72</v>
      </c>
      <c r="M75" s="7">
        <v>0</v>
      </c>
      <c r="N75" s="20">
        <f>ROUND(Table5[[#This Row],[Etotal]]/3600,2)</f>
        <v>0</v>
      </c>
      <c r="O75" s="11">
        <f>(2*3.14*Table5[[#This Row],[Motor speed]]*Table5[[#This Row],[Motor torque]])/(60*1000)/Table5[[#This Row],[Overall efficiency of enery conversion ]]*1000</f>
        <v>0</v>
      </c>
      <c r="P75" s="30">
        <f t="shared" si="7"/>
        <v>0</v>
      </c>
      <c r="Q75" s="35">
        <f t="shared" si="8"/>
        <v>0</v>
      </c>
      <c r="R75" s="36">
        <f t="shared" si="9"/>
        <v>0</v>
      </c>
      <c r="S75" s="37">
        <f t="shared" si="10"/>
        <v>0</v>
      </c>
    </row>
    <row r="76" spans="12:19">
      <c r="L76" s="14">
        <v>73</v>
      </c>
      <c r="M76" s="7">
        <v>0</v>
      </c>
      <c r="N76" s="20">
        <f>ROUND(Table5[[#This Row],[Etotal]]/3600,2)</f>
        <v>0</v>
      </c>
      <c r="O76" s="11">
        <f>(2*3.14*Table5[[#This Row],[Motor speed]]*Table5[[#This Row],[Motor torque]])/(60*1000)/Table5[[#This Row],[Overall efficiency of enery conversion ]]*1000</f>
        <v>0</v>
      </c>
      <c r="P76" s="30">
        <f t="shared" si="7"/>
        <v>0</v>
      </c>
      <c r="Q76" s="35">
        <f t="shared" si="8"/>
        <v>0</v>
      </c>
      <c r="R76" s="36">
        <f t="shared" si="9"/>
        <v>0</v>
      </c>
      <c r="S76" s="37">
        <f t="shared" si="10"/>
        <v>0</v>
      </c>
    </row>
    <row r="77" spans="12:19">
      <c r="L77" s="14">
        <v>74</v>
      </c>
      <c r="M77" s="7">
        <v>0</v>
      </c>
      <c r="N77" s="20">
        <f>ROUND(Table5[[#This Row],[Etotal]]/3600,2)</f>
        <v>0</v>
      </c>
      <c r="O77" s="11">
        <f>(2*3.14*Table5[[#This Row],[Motor speed]]*Table5[[#This Row],[Motor torque]])/(60*1000)/Table5[[#This Row],[Overall efficiency of enery conversion ]]*1000</f>
        <v>0</v>
      </c>
      <c r="P77" s="30">
        <f t="shared" si="7"/>
        <v>0</v>
      </c>
      <c r="Q77" s="35">
        <f t="shared" si="8"/>
        <v>0</v>
      </c>
      <c r="R77" s="36">
        <f t="shared" si="9"/>
        <v>0</v>
      </c>
      <c r="S77" s="37">
        <f t="shared" si="10"/>
        <v>0</v>
      </c>
    </row>
    <row r="78" spans="12:19">
      <c r="L78" s="14">
        <v>75</v>
      </c>
      <c r="M78" s="7">
        <v>0</v>
      </c>
      <c r="N78" s="20">
        <f>ROUND(Table5[[#This Row],[Etotal]]/3600,2)</f>
        <v>0</v>
      </c>
      <c r="O78" s="11">
        <f>(2*3.14*Table5[[#This Row],[Motor speed]]*Table5[[#This Row],[Motor torque]])/(60*1000)/Table5[[#This Row],[Overall efficiency of enery conversion ]]*1000</f>
        <v>0</v>
      </c>
      <c r="P78" s="30">
        <f t="shared" si="7"/>
        <v>0</v>
      </c>
      <c r="Q78" s="35">
        <f t="shared" si="8"/>
        <v>0</v>
      </c>
      <c r="R78" s="36">
        <f t="shared" si="9"/>
        <v>0</v>
      </c>
      <c r="S78" s="37">
        <f t="shared" si="10"/>
        <v>0</v>
      </c>
    </row>
    <row r="79" spans="12:19">
      <c r="L79" s="14">
        <v>76</v>
      </c>
      <c r="M79" s="7">
        <v>0</v>
      </c>
      <c r="N79" s="20">
        <f>ROUND(Table5[[#This Row],[Etotal]]/3600,2)</f>
        <v>0</v>
      </c>
      <c r="O79" s="11">
        <f>(2*3.14*Table5[[#This Row],[Motor speed]]*Table5[[#This Row],[Motor torque]])/(60*1000)/Table5[[#This Row],[Overall efficiency of enery conversion ]]*1000</f>
        <v>0</v>
      </c>
      <c r="P79" s="30">
        <f t="shared" si="7"/>
        <v>0</v>
      </c>
      <c r="Q79" s="35">
        <f t="shared" si="8"/>
        <v>0</v>
      </c>
      <c r="R79" s="36">
        <f t="shared" si="9"/>
        <v>0</v>
      </c>
      <c r="S79" s="37">
        <f t="shared" si="10"/>
        <v>0</v>
      </c>
    </row>
    <row r="80" spans="12:19">
      <c r="L80" s="14">
        <v>77</v>
      </c>
      <c r="M80" s="7">
        <v>0</v>
      </c>
      <c r="N80" s="20">
        <f>ROUND(Table5[[#This Row],[Etotal]]/3600,2)</f>
        <v>0</v>
      </c>
      <c r="O80" s="11">
        <f>(2*3.14*Table5[[#This Row],[Motor speed]]*Table5[[#This Row],[Motor torque]])/(60*1000)/Table5[[#This Row],[Overall efficiency of enery conversion ]]*1000</f>
        <v>0</v>
      </c>
      <c r="P80" s="30">
        <f t="shared" si="7"/>
        <v>0</v>
      </c>
      <c r="Q80" s="35">
        <f t="shared" si="8"/>
        <v>0</v>
      </c>
      <c r="R80" s="36">
        <f t="shared" si="9"/>
        <v>0</v>
      </c>
      <c r="S80" s="37">
        <f t="shared" si="10"/>
        <v>0</v>
      </c>
    </row>
    <row r="81" spans="12:19">
      <c r="L81" s="14">
        <v>78</v>
      </c>
      <c r="M81" s="7">
        <v>0</v>
      </c>
      <c r="N81" s="20">
        <f>ROUND(Table5[[#This Row],[Etotal]]/3600,2)</f>
        <v>0</v>
      </c>
      <c r="O81" s="11">
        <f>(2*3.14*Table5[[#This Row],[Motor speed]]*Table5[[#This Row],[Motor torque]])/(60*1000)/Table5[[#This Row],[Overall efficiency of enery conversion ]]*1000</f>
        <v>0</v>
      </c>
      <c r="P81" s="30">
        <f t="shared" si="7"/>
        <v>0</v>
      </c>
      <c r="Q81" s="35">
        <f t="shared" si="8"/>
        <v>0</v>
      </c>
      <c r="R81" s="36">
        <f t="shared" si="9"/>
        <v>0</v>
      </c>
      <c r="S81" s="37">
        <f t="shared" si="10"/>
        <v>0</v>
      </c>
    </row>
    <row r="82" spans="12:19">
      <c r="L82" s="14">
        <v>79</v>
      </c>
      <c r="M82" s="7">
        <v>0</v>
      </c>
      <c r="N82" s="20">
        <f>ROUND(Table5[[#This Row],[Etotal]]/3600,2)</f>
        <v>0</v>
      </c>
      <c r="O82" s="11">
        <f>(2*3.14*Table5[[#This Row],[Motor speed]]*Table5[[#This Row],[Motor torque]])/(60*1000)/Table5[[#This Row],[Overall efficiency of enery conversion ]]*1000</f>
        <v>0</v>
      </c>
      <c r="P82" s="30">
        <f t="shared" si="7"/>
        <v>0</v>
      </c>
      <c r="Q82" s="35">
        <f t="shared" si="8"/>
        <v>0</v>
      </c>
      <c r="R82" s="36">
        <f t="shared" si="9"/>
        <v>0</v>
      </c>
      <c r="S82" s="37">
        <f t="shared" si="10"/>
        <v>0</v>
      </c>
    </row>
    <row r="83" spans="12:19">
      <c r="L83" s="14">
        <v>80</v>
      </c>
      <c r="M83" s="7">
        <v>0</v>
      </c>
      <c r="N83" s="20">
        <f>ROUND(Table5[[#This Row],[Etotal]]/3600,2)</f>
        <v>0</v>
      </c>
      <c r="O83" s="11">
        <f>(2*3.14*Table5[[#This Row],[Motor speed]]*Table5[[#This Row],[Motor torque]])/(60*1000)/Table5[[#This Row],[Overall efficiency of enery conversion ]]*1000</f>
        <v>0</v>
      </c>
      <c r="P83" s="30">
        <f t="shared" si="7"/>
        <v>0</v>
      </c>
      <c r="Q83" s="35">
        <f t="shared" si="8"/>
        <v>0</v>
      </c>
      <c r="R83" s="36">
        <f t="shared" si="9"/>
        <v>0</v>
      </c>
      <c r="S83" s="37">
        <f t="shared" si="10"/>
        <v>0</v>
      </c>
    </row>
    <row r="84" spans="12:19">
      <c r="L84" s="14">
        <v>81</v>
      </c>
      <c r="M84" s="7">
        <v>0</v>
      </c>
      <c r="N84" s="20">
        <f>ROUND(Table5[[#This Row],[Etotal]]/3600,2)</f>
        <v>0</v>
      </c>
      <c r="O84" s="11">
        <f>(2*3.14*Table5[[#This Row],[Motor speed]]*Table5[[#This Row],[Motor torque]])/(60*1000)/Table5[[#This Row],[Overall efficiency of enery conversion ]]*1000</f>
        <v>0</v>
      </c>
      <c r="P84" s="30">
        <f t="shared" si="7"/>
        <v>0</v>
      </c>
      <c r="Q84" s="35">
        <f t="shared" si="8"/>
        <v>0</v>
      </c>
      <c r="R84" s="36">
        <f t="shared" si="9"/>
        <v>0</v>
      </c>
      <c r="S84" s="37">
        <f t="shared" si="10"/>
        <v>0</v>
      </c>
    </row>
    <row r="85" spans="12:19">
      <c r="L85" s="14">
        <v>82</v>
      </c>
      <c r="M85" s="7">
        <v>0</v>
      </c>
      <c r="N85" s="20">
        <f>ROUND(Table5[[#This Row],[Etotal]]/3600,2)</f>
        <v>0</v>
      </c>
      <c r="O85" s="11">
        <f>(2*3.14*Table5[[#This Row],[Motor speed]]*Table5[[#This Row],[Motor torque]])/(60*1000)/Table5[[#This Row],[Overall efficiency of enery conversion ]]*1000</f>
        <v>0</v>
      </c>
      <c r="P85" s="30">
        <f t="shared" si="7"/>
        <v>0</v>
      </c>
      <c r="Q85" s="35">
        <f t="shared" si="8"/>
        <v>0</v>
      </c>
      <c r="R85" s="36">
        <f t="shared" si="9"/>
        <v>0</v>
      </c>
      <c r="S85" s="37">
        <f t="shared" si="10"/>
        <v>0</v>
      </c>
    </row>
    <row r="86" spans="12:19">
      <c r="L86" s="14">
        <v>83</v>
      </c>
      <c r="M86" s="7">
        <v>0</v>
      </c>
      <c r="N86" s="20">
        <f>ROUND(Table5[[#This Row],[Etotal]]/3600,2)</f>
        <v>0</v>
      </c>
      <c r="O86" s="11">
        <f>(2*3.14*Table5[[#This Row],[Motor speed]]*Table5[[#This Row],[Motor torque]])/(60*1000)/Table5[[#This Row],[Overall efficiency of enery conversion ]]*1000</f>
        <v>0</v>
      </c>
      <c r="P86" s="30">
        <f t="shared" si="7"/>
        <v>0</v>
      </c>
      <c r="Q86" s="35">
        <f t="shared" si="8"/>
        <v>0</v>
      </c>
      <c r="R86" s="36">
        <f t="shared" si="9"/>
        <v>0</v>
      </c>
      <c r="S86" s="37">
        <f t="shared" si="10"/>
        <v>0</v>
      </c>
    </row>
    <row r="87" spans="12:19">
      <c r="L87" s="14">
        <v>84</v>
      </c>
      <c r="M87" s="7">
        <v>0</v>
      </c>
      <c r="N87" s="20">
        <f>ROUND(Table5[[#This Row],[Etotal]]/3600,2)</f>
        <v>0</v>
      </c>
      <c r="O87" s="11">
        <f>(2*3.14*Table5[[#This Row],[Motor speed]]*Table5[[#This Row],[Motor torque]])/(60*1000)/Table5[[#This Row],[Overall efficiency of enery conversion ]]*1000</f>
        <v>0</v>
      </c>
      <c r="P87" s="30">
        <f t="shared" si="7"/>
        <v>0</v>
      </c>
      <c r="Q87" s="35">
        <f t="shared" si="8"/>
        <v>0</v>
      </c>
      <c r="R87" s="36">
        <f t="shared" si="9"/>
        <v>0</v>
      </c>
      <c r="S87" s="37">
        <f t="shared" si="10"/>
        <v>0</v>
      </c>
    </row>
    <row r="88" spans="12:19">
      <c r="L88" s="14">
        <v>85</v>
      </c>
      <c r="M88" s="7">
        <v>0</v>
      </c>
      <c r="N88" s="20">
        <f>ROUND(Table5[[#This Row],[Etotal]]/3600,2)</f>
        <v>0</v>
      </c>
      <c r="O88" s="11">
        <f>(2*3.14*Table5[[#This Row],[Motor speed]]*Table5[[#This Row],[Motor torque]])/(60*1000)/Table5[[#This Row],[Overall efficiency of enery conversion ]]*1000</f>
        <v>0</v>
      </c>
      <c r="P88" s="30">
        <f t="shared" si="7"/>
        <v>0</v>
      </c>
      <c r="Q88" s="35">
        <f t="shared" si="8"/>
        <v>0</v>
      </c>
      <c r="R88" s="36">
        <f t="shared" si="9"/>
        <v>0</v>
      </c>
      <c r="S88" s="37">
        <f t="shared" si="10"/>
        <v>0</v>
      </c>
    </row>
    <row r="89" spans="12:19">
      <c r="L89" s="14">
        <v>86</v>
      </c>
      <c r="M89" s="7">
        <v>0</v>
      </c>
      <c r="N89" s="20">
        <f>ROUND(Table5[[#This Row],[Etotal]]/3600,2)</f>
        <v>0</v>
      </c>
      <c r="O89" s="11">
        <f>(2*3.14*Table5[[#This Row],[Motor speed]]*Table5[[#This Row],[Motor torque]])/(60*1000)/Table5[[#This Row],[Overall efficiency of enery conversion ]]*1000</f>
        <v>0</v>
      </c>
      <c r="P89" s="30">
        <f t="shared" si="7"/>
        <v>0</v>
      </c>
      <c r="Q89" s="35">
        <f t="shared" si="8"/>
        <v>0</v>
      </c>
      <c r="R89" s="36">
        <f t="shared" si="9"/>
        <v>0</v>
      </c>
      <c r="S89" s="37">
        <f t="shared" si="10"/>
        <v>0</v>
      </c>
    </row>
    <row r="90" spans="12:19">
      <c r="L90" s="14">
        <v>87</v>
      </c>
      <c r="M90" s="7">
        <v>0</v>
      </c>
      <c r="N90" s="20">
        <f>ROUND(Table5[[#This Row],[Etotal]]/3600,2)</f>
        <v>0</v>
      </c>
      <c r="O90" s="11">
        <f>(2*3.14*Table5[[#This Row],[Motor speed]]*Table5[[#This Row],[Motor torque]])/(60*1000)/Table5[[#This Row],[Overall efficiency of enery conversion ]]*1000</f>
        <v>0</v>
      </c>
      <c r="P90" s="30">
        <f t="shared" si="7"/>
        <v>0</v>
      </c>
      <c r="Q90" s="35">
        <f t="shared" si="8"/>
        <v>0</v>
      </c>
      <c r="R90" s="36">
        <f t="shared" si="9"/>
        <v>0</v>
      </c>
      <c r="S90" s="37">
        <f t="shared" si="10"/>
        <v>0</v>
      </c>
    </row>
    <row r="91" spans="12:19">
      <c r="L91" s="14">
        <v>88</v>
      </c>
      <c r="M91" s="7">
        <v>0</v>
      </c>
      <c r="N91" s="20">
        <f>ROUND(Table5[[#This Row],[Etotal]]/3600,2)</f>
        <v>0</v>
      </c>
      <c r="O91" s="11">
        <f>(2*3.14*Table5[[#This Row],[Motor speed]]*Table5[[#This Row],[Motor torque]])/(60*1000)/Table5[[#This Row],[Overall efficiency of enery conversion ]]*1000</f>
        <v>0</v>
      </c>
      <c r="P91" s="30">
        <f t="shared" si="7"/>
        <v>0</v>
      </c>
      <c r="Q91" s="35">
        <f t="shared" si="8"/>
        <v>0</v>
      </c>
      <c r="R91" s="36">
        <f t="shared" si="9"/>
        <v>0</v>
      </c>
      <c r="S91" s="37">
        <f t="shared" si="10"/>
        <v>0</v>
      </c>
    </row>
    <row r="92" spans="12:19">
      <c r="L92" s="14">
        <v>89</v>
      </c>
      <c r="M92" s="7">
        <v>0</v>
      </c>
      <c r="N92" s="20">
        <f>ROUND(Table5[[#This Row],[Etotal]]/3600,2)</f>
        <v>0</v>
      </c>
      <c r="O92" s="11">
        <f>(2*3.14*Table5[[#This Row],[Motor speed]]*Table5[[#This Row],[Motor torque]])/(60*1000)/Table5[[#This Row],[Overall efficiency of enery conversion ]]*1000</f>
        <v>0</v>
      </c>
      <c r="P92" s="30">
        <f t="shared" si="7"/>
        <v>0</v>
      </c>
      <c r="Q92" s="35">
        <f t="shared" si="8"/>
        <v>0</v>
      </c>
      <c r="R92" s="36">
        <f t="shared" si="9"/>
        <v>0</v>
      </c>
      <c r="S92" s="37">
        <f t="shared" si="10"/>
        <v>0</v>
      </c>
    </row>
    <row r="93" spans="12:19">
      <c r="L93" s="14">
        <v>90</v>
      </c>
      <c r="M93" s="7">
        <v>0</v>
      </c>
      <c r="N93" s="20">
        <f>ROUND(Table5[[#This Row],[Etotal]]/3600,2)</f>
        <v>0</v>
      </c>
      <c r="O93" s="11">
        <f>(2*3.14*Table5[[#This Row],[Motor speed]]*Table5[[#This Row],[Motor torque]])/(60*1000)/Table5[[#This Row],[Overall efficiency of enery conversion ]]*1000</f>
        <v>0</v>
      </c>
      <c r="P93" s="30">
        <f t="shared" si="7"/>
        <v>0</v>
      </c>
      <c r="Q93" s="35">
        <f t="shared" si="8"/>
        <v>0</v>
      </c>
      <c r="R93" s="36">
        <f t="shared" si="9"/>
        <v>0</v>
      </c>
      <c r="S93" s="37">
        <f t="shared" si="10"/>
        <v>0</v>
      </c>
    </row>
    <row r="94" spans="12:19">
      <c r="L94" s="14">
        <v>91</v>
      </c>
      <c r="M94" s="7">
        <v>0</v>
      </c>
      <c r="N94" s="20">
        <f>ROUND(Table5[[#This Row],[Etotal]]/3600,2)</f>
        <v>0</v>
      </c>
      <c r="O94" s="11">
        <f>(2*3.14*Table5[[#This Row],[Motor speed]]*Table5[[#This Row],[Motor torque]])/(60*1000)/Table5[[#This Row],[Overall efficiency of enery conversion ]]*1000</f>
        <v>0</v>
      </c>
      <c r="P94" s="30">
        <f t="shared" si="7"/>
        <v>0</v>
      </c>
      <c r="Q94" s="35">
        <f t="shared" si="8"/>
        <v>0</v>
      </c>
      <c r="R94" s="36">
        <f t="shared" si="9"/>
        <v>0</v>
      </c>
      <c r="S94" s="37">
        <f t="shared" si="10"/>
        <v>0</v>
      </c>
    </row>
    <row r="95" spans="12:19">
      <c r="L95" s="14">
        <v>92</v>
      </c>
      <c r="M95" s="7">
        <v>0</v>
      </c>
      <c r="N95" s="20">
        <f>ROUND(Table5[[#This Row],[Etotal]]/3600,2)</f>
        <v>0</v>
      </c>
      <c r="O95" s="11">
        <f>(2*3.14*Table5[[#This Row],[Motor speed]]*Table5[[#This Row],[Motor torque]])/(60*1000)/Table5[[#This Row],[Overall efficiency of enery conversion ]]*1000</f>
        <v>0</v>
      </c>
      <c r="P95" s="30">
        <f t="shared" si="7"/>
        <v>0</v>
      </c>
      <c r="Q95" s="35">
        <f t="shared" si="8"/>
        <v>0</v>
      </c>
      <c r="R95" s="36">
        <f t="shared" si="9"/>
        <v>0</v>
      </c>
      <c r="S95" s="37">
        <f t="shared" si="10"/>
        <v>0</v>
      </c>
    </row>
    <row r="96" spans="12:19">
      <c r="L96" s="14">
        <v>93</v>
      </c>
      <c r="M96" s="7">
        <v>0</v>
      </c>
      <c r="N96" s="20">
        <f>ROUND(Table5[[#This Row],[Etotal]]/3600,2)</f>
        <v>0</v>
      </c>
      <c r="O96" s="11">
        <f>(2*3.14*Table5[[#This Row],[Motor speed]]*Table5[[#This Row],[Motor torque]])/(60*1000)/Table5[[#This Row],[Overall efficiency of enery conversion ]]*1000</f>
        <v>0</v>
      </c>
      <c r="P96" s="30">
        <f t="shared" si="7"/>
        <v>0</v>
      </c>
      <c r="Q96" s="35">
        <f t="shared" si="8"/>
        <v>0</v>
      </c>
      <c r="R96" s="36">
        <f t="shared" si="9"/>
        <v>0</v>
      </c>
      <c r="S96" s="37">
        <f t="shared" si="10"/>
        <v>0</v>
      </c>
    </row>
    <row r="97" spans="12:19">
      <c r="L97" s="14">
        <v>94</v>
      </c>
      <c r="M97" s="7">
        <v>0</v>
      </c>
      <c r="N97" s="20">
        <f>ROUND(Table5[[#This Row],[Etotal]]/3600,2)</f>
        <v>0</v>
      </c>
      <c r="O97" s="11">
        <f>(2*3.14*Table5[[#This Row],[Motor speed]]*Table5[[#This Row],[Motor torque]])/(60*1000)/Table5[[#This Row],[Overall efficiency of enery conversion ]]*1000</f>
        <v>0</v>
      </c>
      <c r="P97" s="30">
        <f t="shared" si="7"/>
        <v>0</v>
      </c>
      <c r="Q97" s="35">
        <f t="shared" si="8"/>
        <v>0</v>
      </c>
      <c r="R97" s="36">
        <f t="shared" si="9"/>
        <v>0</v>
      </c>
      <c r="S97" s="37">
        <f t="shared" si="10"/>
        <v>0</v>
      </c>
    </row>
    <row r="98" spans="12:19">
      <c r="L98" s="14">
        <v>95</v>
      </c>
      <c r="M98" s="7">
        <v>0</v>
      </c>
      <c r="N98" s="20">
        <f>ROUND(Table5[[#This Row],[Etotal]]/3600,2)</f>
        <v>0</v>
      </c>
      <c r="O98" s="11">
        <f>(2*3.14*Table5[[#This Row],[Motor speed]]*Table5[[#This Row],[Motor torque]])/(60*1000)/Table5[[#This Row],[Overall efficiency of enery conversion ]]*1000</f>
        <v>0</v>
      </c>
      <c r="P98" s="30">
        <f t="shared" si="7"/>
        <v>0</v>
      </c>
      <c r="Q98" s="35">
        <f t="shared" si="8"/>
        <v>0</v>
      </c>
      <c r="R98" s="36">
        <f t="shared" si="9"/>
        <v>0</v>
      </c>
      <c r="S98" s="37">
        <f t="shared" si="10"/>
        <v>0</v>
      </c>
    </row>
    <row r="99" spans="12:19">
      <c r="L99" s="14">
        <v>96</v>
      </c>
      <c r="M99" s="7">
        <v>0</v>
      </c>
      <c r="N99" s="20">
        <f>ROUND(Table5[[#This Row],[Etotal]]/3600,2)</f>
        <v>0</v>
      </c>
      <c r="O99" s="11">
        <f>(2*3.14*Table5[[#This Row],[Motor speed]]*Table5[[#This Row],[Motor torque]])/(60*1000)/Table5[[#This Row],[Overall efficiency of enery conversion ]]*1000</f>
        <v>0</v>
      </c>
      <c r="P99" s="30">
        <f t="shared" si="7"/>
        <v>0</v>
      </c>
      <c r="Q99" s="35">
        <f t="shared" si="8"/>
        <v>0</v>
      </c>
      <c r="R99" s="36">
        <f t="shared" si="9"/>
        <v>0</v>
      </c>
      <c r="S99" s="37">
        <f t="shared" si="10"/>
        <v>0</v>
      </c>
    </row>
    <row r="100" spans="12:19">
      <c r="L100" s="14">
        <v>97</v>
      </c>
      <c r="M100" s="7">
        <v>0</v>
      </c>
      <c r="N100" s="20">
        <f>ROUND(Table5[[#This Row],[Etotal]]/3600,2)</f>
        <v>0</v>
      </c>
      <c r="O100" s="11">
        <f>(2*3.14*Table5[[#This Row],[Motor speed]]*Table5[[#This Row],[Motor torque]])/(60*1000)/Table5[[#This Row],[Overall efficiency of enery conversion ]]*1000</f>
        <v>0</v>
      </c>
      <c r="P100" s="30">
        <f t="shared" si="7"/>
        <v>0</v>
      </c>
      <c r="Q100" s="35">
        <f t="shared" si="8"/>
        <v>0</v>
      </c>
      <c r="R100" s="36">
        <f t="shared" si="9"/>
        <v>0</v>
      </c>
      <c r="S100" s="37">
        <f t="shared" si="10"/>
        <v>0</v>
      </c>
    </row>
    <row r="101" spans="12:19">
      <c r="L101" s="14">
        <v>98</v>
      </c>
      <c r="M101" s="7">
        <v>0</v>
      </c>
      <c r="N101" s="20">
        <f>ROUND(Table5[[#This Row],[Etotal]]/3600,2)</f>
        <v>0</v>
      </c>
      <c r="O101" s="11">
        <f>(2*3.14*Table5[[#This Row],[Motor speed]]*Table5[[#This Row],[Motor torque]])/(60*1000)/Table5[[#This Row],[Overall efficiency of enery conversion ]]*1000</f>
        <v>0</v>
      </c>
      <c r="P101" s="30">
        <f t="shared" si="7"/>
        <v>0</v>
      </c>
      <c r="Q101" s="35">
        <f t="shared" si="8"/>
        <v>0</v>
      </c>
      <c r="R101" s="36">
        <f t="shared" si="9"/>
        <v>0</v>
      </c>
      <c r="S101" s="37">
        <f t="shared" si="10"/>
        <v>0</v>
      </c>
    </row>
    <row r="102" spans="12:19">
      <c r="L102" s="14">
        <v>99</v>
      </c>
      <c r="M102" s="7">
        <v>0</v>
      </c>
      <c r="N102" s="20">
        <f>ROUND(Table5[[#This Row],[Etotal]]/3600,2)</f>
        <v>0</v>
      </c>
      <c r="O102" s="11">
        <f>(2*3.14*Table5[[#This Row],[Motor speed]]*Table5[[#This Row],[Motor torque]])/(60*1000)/Table5[[#This Row],[Overall efficiency of enery conversion ]]*1000</f>
        <v>0</v>
      </c>
      <c r="P102" s="30">
        <f t="shared" si="7"/>
        <v>0</v>
      </c>
      <c r="Q102" s="35">
        <f t="shared" si="8"/>
        <v>0</v>
      </c>
      <c r="R102" s="36">
        <f t="shared" si="9"/>
        <v>0</v>
      </c>
      <c r="S102" s="37">
        <f t="shared" si="10"/>
        <v>0</v>
      </c>
    </row>
    <row r="103" spans="12:19">
      <c r="L103" s="14">
        <v>100</v>
      </c>
      <c r="M103" s="7">
        <v>0</v>
      </c>
      <c r="N103" s="20">
        <f>ROUND(Table5[[#This Row],[Etotal]]/3600,2)</f>
        <v>0</v>
      </c>
      <c r="O103" s="11">
        <f>(2*3.14*Table5[[#This Row],[Motor speed]]*Table5[[#This Row],[Motor torque]])/(60*1000)/Table5[[#This Row],[Overall efficiency of enery conversion ]]*1000</f>
        <v>0</v>
      </c>
      <c r="P103" s="30">
        <f t="shared" si="7"/>
        <v>0</v>
      </c>
      <c r="Q103" s="35">
        <f t="shared" si="8"/>
        <v>0</v>
      </c>
      <c r="R103" s="36">
        <f t="shared" si="9"/>
        <v>0</v>
      </c>
      <c r="S103" s="37">
        <f t="shared" si="10"/>
        <v>0</v>
      </c>
    </row>
    <row r="104" spans="12:19">
      <c r="L104" s="14">
        <v>101</v>
      </c>
      <c r="M104" s="7">
        <v>0</v>
      </c>
      <c r="N104" s="20">
        <f>ROUND(Table5[[#This Row],[Etotal]]/3600,2)</f>
        <v>0</v>
      </c>
      <c r="O104" s="11">
        <f>(2*3.14*Table5[[#This Row],[Motor speed]]*Table5[[#This Row],[Motor torque]])/(60*1000)/Table5[[#This Row],[Overall efficiency of enery conversion ]]*1000</f>
        <v>0</v>
      </c>
      <c r="P104" s="30">
        <f t="shared" si="7"/>
        <v>0</v>
      </c>
      <c r="Q104" s="35">
        <f t="shared" si="8"/>
        <v>0</v>
      </c>
      <c r="R104" s="36">
        <f t="shared" si="9"/>
        <v>0</v>
      </c>
      <c r="S104" s="37">
        <f t="shared" si="10"/>
        <v>0</v>
      </c>
    </row>
    <row r="105" spans="12:19">
      <c r="L105" s="14">
        <v>102</v>
      </c>
      <c r="M105" s="7">
        <v>0</v>
      </c>
      <c r="N105" s="20">
        <f>ROUND(Table5[[#This Row],[Etotal]]/3600,2)</f>
        <v>0</v>
      </c>
      <c r="O105" s="11">
        <f>(2*3.14*Table5[[#This Row],[Motor speed]]*Table5[[#This Row],[Motor torque]])/(60*1000)/Table5[[#This Row],[Overall efficiency of enery conversion ]]*1000</f>
        <v>0</v>
      </c>
      <c r="P105" s="30">
        <f t="shared" si="7"/>
        <v>0</v>
      </c>
      <c r="Q105" s="35">
        <f t="shared" si="8"/>
        <v>0</v>
      </c>
      <c r="R105" s="36">
        <f t="shared" si="9"/>
        <v>0</v>
      </c>
      <c r="S105" s="37">
        <f t="shared" si="10"/>
        <v>0</v>
      </c>
    </row>
    <row r="106" spans="12:19">
      <c r="L106" s="14">
        <v>103</v>
      </c>
      <c r="M106" s="7">
        <v>0</v>
      </c>
      <c r="N106" s="20">
        <f>ROUND(Table5[[#This Row],[Etotal]]/3600,2)</f>
        <v>0</v>
      </c>
      <c r="O106" s="11">
        <f>(2*3.14*Table5[[#This Row],[Motor speed]]*Table5[[#This Row],[Motor torque]])/(60*1000)/Table5[[#This Row],[Overall efficiency of enery conversion ]]*1000</f>
        <v>0</v>
      </c>
      <c r="P106" s="30">
        <f t="shared" si="7"/>
        <v>0</v>
      </c>
      <c r="Q106" s="35">
        <f t="shared" si="8"/>
        <v>0</v>
      </c>
      <c r="R106" s="36">
        <f t="shared" si="9"/>
        <v>0</v>
      </c>
      <c r="S106" s="37">
        <f t="shared" si="10"/>
        <v>0</v>
      </c>
    </row>
    <row r="107" spans="12:19">
      <c r="L107" s="14">
        <v>104</v>
      </c>
      <c r="M107" s="7">
        <v>0</v>
      </c>
      <c r="N107" s="20">
        <f>ROUND(Table5[[#This Row],[Etotal]]/3600,2)</f>
        <v>0</v>
      </c>
      <c r="O107" s="11">
        <f>(2*3.14*Table5[[#This Row],[Motor speed]]*Table5[[#This Row],[Motor torque]])/(60*1000)/Table5[[#This Row],[Overall efficiency of enery conversion ]]*1000</f>
        <v>0</v>
      </c>
      <c r="P107" s="30">
        <f t="shared" si="7"/>
        <v>0</v>
      </c>
      <c r="Q107" s="35">
        <f t="shared" si="8"/>
        <v>0</v>
      </c>
      <c r="R107" s="36">
        <f t="shared" si="9"/>
        <v>0</v>
      </c>
      <c r="S107" s="37">
        <f t="shared" si="10"/>
        <v>0</v>
      </c>
    </row>
    <row r="108" spans="12:19">
      <c r="L108" s="14">
        <v>105</v>
      </c>
      <c r="M108" s="7">
        <v>0</v>
      </c>
      <c r="N108" s="20">
        <f>ROUND(Table5[[#This Row],[Etotal]]/3600,2)</f>
        <v>0</v>
      </c>
      <c r="O108" s="11">
        <f>(2*3.14*Table5[[#This Row],[Motor speed]]*Table5[[#This Row],[Motor torque]])/(60*1000)/Table5[[#This Row],[Overall efficiency of enery conversion ]]*1000</f>
        <v>0</v>
      </c>
      <c r="P108" s="30">
        <f t="shared" si="7"/>
        <v>0</v>
      </c>
      <c r="Q108" s="35">
        <f t="shared" si="8"/>
        <v>0</v>
      </c>
      <c r="R108" s="36">
        <f t="shared" si="9"/>
        <v>0</v>
      </c>
      <c r="S108" s="37">
        <f t="shared" si="10"/>
        <v>0</v>
      </c>
    </row>
    <row r="109" spans="12:19">
      <c r="L109" s="14">
        <v>106</v>
      </c>
      <c r="M109" s="7">
        <v>0</v>
      </c>
      <c r="N109" s="20">
        <f>ROUND(Table5[[#This Row],[Etotal]]/3600,2)</f>
        <v>0</v>
      </c>
      <c r="O109" s="11">
        <f>(2*3.14*Table5[[#This Row],[Motor speed]]*Table5[[#This Row],[Motor torque]])/(60*1000)/Table5[[#This Row],[Overall efficiency of enery conversion ]]*1000</f>
        <v>0</v>
      </c>
      <c r="P109" s="30">
        <f t="shared" si="7"/>
        <v>0</v>
      </c>
      <c r="Q109" s="35">
        <f t="shared" si="8"/>
        <v>0</v>
      </c>
      <c r="R109" s="36">
        <f t="shared" si="9"/>
        <v>0</v>
      </c>
      <c r="S109" s="37">
        <f t="shared" si="10"/>
        <v>0</v>
      </c>
    </row>
    <row r="110" spans="12:19">
      <c r="L110" s="14">
        <v>107</v>
      </c>
      <c r="M110" s="7">
        <v>0</v>
      </c>
      <c r="N110" s="20">
        <f>ROUND(Table5[[#This Row],[Etotal]]/3600,2)</f>
        <v>0</v>
      </c>
      <c r="O110" s="11">
        <f>(2*3.14*Table5[[#This Row],[Motor speed]]*Table5[[#This Row],[Motor torque]])/(60*1000)/Table5[[#This Row],[Overall efficiency of enery conversion ]]*1000</f>
        <v>0</v>
      </c>
      <c r="P110" s="30">
        <f t="shared" si="7"/>
        <v>0</v>
      </c>
      <c r="Q110" s="35">
        <f t="shared" si="8"/>
        <v>0</v>
      </c>
      <c r="R110" s="36">
        <f t="shared" si="9"/>
        <v>0</v>
      </c>
      <c r="S110" s="37">
        <f t="shared" si="10"/>
        <v>0</v>
      </c>
    </row>
    <row r="111" spans="12:19">
      <c r="L111" s="14">
        <v>108</v>
      </c>
      <c r="M111" s="7">
        <v>0.7</v>
      </c>
      <c r="N111" s="20">
        <f>ROUND(Table5[[#This Row],[Etotal]]/3600,2)</f>
        <v>0.04</v>
      </c>
      <c r="O111" s="11">
        <f>(2*3.14*Table5[[#This Row],[Motor speed]]*Table5[[#This Row],[Motor torque]])/(60*1000)/Table5[[#This Row],[Overall efficiency of enery conversion ]]*1000</f>
        <v>138.36537478931274</v>
      </c>
      <c r="P111" s="30">
        <f t="shared" si="7"/>
        <v>1.4413059873886744</v>
      </c>
      <c r="Q111" s="35">
        <f t="shared" si="8"/>
        <v>1.4413059873886745E-2</v>
      </c>
      <c r="R111" s="36">
        <f t="shared" si="9"/>
        <v>7.6862429123450351E-4</v>
      </c>
      <c r="S111" s="37">
        <f t="shared" si="10"/>
        <v>2.3058728737035104E-2</v>
      </c>
    </row>
    <row r="112" spans="12:19">
      <c r="L112" s="14">
        <v>109</v>
      </c>
      <c r="M112" s="7">
        <v>1.1000000000000001</v>
      </c>
      <c r="N112" s="20">
        <f>ROUND(Table5[[#This Row],[Etotal]]/3600,2)</f>
        <v>0.05</v>
      </c>
      <c r="O112" s="11">
        <f>(2*3.14*Table5[[#This Row],[Motor speed]]*Table5[[#This Row],[Motor torque]])/(60*1000)/Table5[[#This Row],[Overall efficiency of enery conversion ]]*1000</f>
        <v>194.66196518111741</v>
      </c>
      <c r="P112" s="30">
        <f t="shared" si="7"/>
        <v>2.027728803969973</v>
      </c>
      <c r="Q112" s="35">
        <f t="shared" si="8"/>
        <v>2.0277288039699731E-2</v>
      </c>
      <c r="R112" s="36">
        <f t="shared" si="9"/>
        <v>1.521323117906314E-3</v>
      </c>
      <c r="S112" s="37">
        <f t="shared" si="10"/>
        <v>4.563969353718942E-2</v>
      </c>
    </row>
    <row r="113" spans="12:19">
      <c r="L113" s="14">
        <v>110</v>
      </c>
      <c r="M113" s="7">
        <v>1.5</v>
      </c>
      <c r="N113" s="20">
        <f>ROUND(Table5[[#This Row],[Etotal]]/3600,2)</f>
        <v>0.09</v>
      </c>
      <c r="O113" s="11">
        <f>(2*3.14*Table5[[#This Row],[Motor speed]]*Table5[[#This Row],[Motor torque]])/(60*1000)/Table5[[#This Row],[Overall efficiency of enery conversion ]]*1000</f>
        <v>327.76354934173804</v>
      </c>
      <c r="P113" s="30">
        <f t="shared" si="7"/>
        <v>3.4142036389764381</v>
      </c>
      <c r="Q113" s="35">
        <f t="shared" si="8"/>
        <v>3.4142036389764381E-2</v>
      </c>
      <c r="R113" s="36">
        <f t="shared" si="9"/>
        <v>4.3130110007079826E-3</v>
      </c>
      <c r="S113" s="37">
        <f t="shared" si="10"/>
        <v>0.12939033002123948</v>
      </c>
    </row>
    <row r="114" spans="12:19">
      <c r="L114" s="14">
        <v>111</v>
      </c>
      <c r="M114" s="7">
        <v>2.5</v>
      </c>
      <c r="N114" s="20">
        <f>ROUND(Table5[[#This Row],[Etotal]]/3600,2)</f>
        <v>0.18</v>
      </c>
      <c r="O114" s="11">
        <f>(2*3.14*Table5[[#This Row],[Motor speed]]*Table5[[#This Row],[Motor torque]])/(60*1000)/Table5[[#This Row],[Overall efficiency of enery conversion ]]*1000</f>
        <v>663.52711268034773</v>
      </c>
      <c r="P114" s="30">
        <f t="shared" si="7"/>
        <v>6.9117407570869558</v>
      </c>
      <c r="Q114" s="35">
        <f t="shared" si="8"/>
        <v>6.9117407570869552E-2</v>
      </c>
      <c r="R114" s="36">
        <f t="shared" si="9"/>
        <v>1.7675699308475477E-2</v>
      </c>
      <c r="S114" s="37">
        <f t="shared" si="10"/>
        <v>0.53027097925426436</v>
      </c>
    </row>
    <row r="115" spans="12:19">
      <c r="L115" s="14">
        <v>112</v>
      </c>
      <c r="M115" s="7">
        <v>3.5</v>
      </c>
      <c r="N115" s="20">
        <f>ROUND(Table5[[#This Row],[Etotal]]/3600,2)</f>
        <v>0.27</v>
      </c>
      <c r="O115" s="11">
        <f>(2*3.14*Table5[[#This Row],[Motor speed]]*Table5[[#This Row],[Motor torque]])/(60*1000)/Table5[[#This Row],[Overall efficiency of enery conversion ]]*1000</f>
        <v>984.61048365740896</v>
      </c>
      <c r="P115" s="30">
        <f t="shared" si="7"/>
        <v>10.256359204764676</v>
      </c>
      <c r="Q115" s="35">
        <f t="shared" si="8"/>
        <v>0.10256359204764676</v>
      </c>
      <c r="R115" s="36">
        <f t="shared" si="9"/>
        <v>3.8921374530749606E-2</v>
      </c>
      <c r="S115" s="37">
        <f t="shared" si="10"/>
        <v>1.1676412359224881</v>
      </c>
    </row>
    <row r="116" spans="12:19">
      <c r="L116" s="14">
        <v>113</v>
      </c>
      <c r="M116" s="7">
        <v>4.7</v>
      </c>
      <c r="N116" s="20">
        <f>ROUND(Table5[[#This Row],[Etotal]]/3600,2)</f>
        <v>0.4</v>
      </c>
      <c r="O116" s="11">
        <f>(2*3.14*Table5[[#This Row],[Motor speed]]*Table5[[#This Row],[Motor torque]])/(60*1000)/Table5[[#This Row],[Overall efficiency of enery conversion ]]*1000</f>
        <v>1446.7477248321222</v>
      </c>
      <c r="P116" s="30">
        <f t="shared" si="7"/>
        <v>15.070288800334607</v>
      </c>
      <c r="Q116" s="35">
        <f t="shared" si="8"/>
        <v>0.15070288800334608</v>
      </c>
      <c r="R116" s="36">
        <f t="shared" si="9"/>
        <v>8.4032033674431558E-2</v>
      </c>
      <c r="S116" s="37">
        <f t="shared" si="10"/>
        <v>2.5209610102329467</v>
      </c>
    </row>
    <row r="117" spans="12:19">
      <c r="L117" s="14">
        <v>114</v>
      </c>
      <c r="M117" s="7">
        <v>6.1</v>
      </c>
      <c r="N117" s="20">
        <f>ROUND(Table5[[#This Row],[Etotal]]/3600,2)</f>
        <v>0.57999999999999996</v>
      </c>
      <c r="O117" s="11">
        <f>(2*3.14*Table5[[#This Row],[Motor speed]]*Table5[[#This Row],[Motor torque]])/(60*1000)/Table5[[#This Row],[Overall efficiency of enery conversion ]]*1000</f>
        <v>2104.4943989014009</v>
      </c>
      <c r="P117" s="30">
        <f t="shared" si="7"/>
        <v>21.921816655222926</v>
      </c>
      <c r="Q117" s="35">
        <f t="shared" si="8"/>
        <v>0.21921816655222925</v>
      </c>
      <c r="R117" s="36">
        <f t="shared" si="9"/>
        <v>0.17780943682212744</v>
      </c>
      <c r="S117" s="37">
        <f t="shared" si="10"/>
        <v>5.3342831046638235</v>
      </c>
    </row>
    <row r="118" spans="12:19">
      <c r="L118" s="14">
        <v>115</v>
      </c>
      <c r="M118" s="7">
        <v>7.8</v>
      </c>
      <c r="N118" s="20">
        <f>ROUND(Table5[[#This Row],[Etotal]]/3600,2)</f>
        <v>0.82</v>
      </c>
      <c r="O118" s="11">
        <f>(2*3.14*Table5[[#This Row],[Motor speed]]*Table5[[#This Row],[Motor torque]])/(60*1000)/Table5[[#This Row],[Overall efficiency of enery conversion ]]*1000</f>
        <v>2944.4302611611583</v>
      </c>
      <c r="P118" s="30">
        <f t="shared" si="7"/>
        <v>30.671148553762066</v>
      </c>
      <c r="Q118" s="35">
        <f t="shared" si="8"/>
        <v>0.30671148553762068</v>
      </c>
      <c r="R118" s="36">
        <f t="shared" si="9"/>
        <v>0.34806616083456815</v>
      </c>
      <c r="S118" s="37">
        <f t="shared" si="10"/>
        <v>10.441984825037045</v>
      </c>
    </row>
    <row r="119" spans="12:19">
      <c r="L119" s="14">
        <v>116</v>
      </c>
      <c r="M119" s="7">
        <v>9.6</v>
      </c>
      <c r="N119" s="20">
        <f>ROUND(Table5[[#This Row],[Etotal]]/3600,2)</f>
        <v>1.03</v>
      </c>
      <c r="O119" s="11">
        <f>(2*3.14*Table5[[#This Row],[Motor speed]]*Table5[[#This Row],[Motor torque]])/(60*1000)/Table5[[#This Row],[Overall efficiency of enery conversion ]]*1000</f>
        <v>3691.2506313510798</v>
      </c>
      <c r="P119" s="30">
        <f t="shared" si="7"/>
        <v>38.450527409907082</v>
      </c>
      <c r="Q119" s="35">
        <f t="shared" si="8"/>
        <v>0.38450527409907082</v>
      </c>
      <c r="R119" s="36">
        <f t="shared" si="9"/>
        <v>0.5470239314970059</v>
      </c>
      <c r="S119" s="37">
        <f t="shared" si="10"/>
        <v>16.410717944910179</v>
      </c>
    </row>
    <row r="120" spans="12:19">
      <c r="L120" s="14">
        <v>117</v>
      </c>
      <c r="M120" s="7">
        <v>11.4</v>
      </c>
      <c r="N120" s="20">
        <f>ROUND(Table5[[#This Row],[Etotal]]/3600,2)</f>
        <v>1.21</v>
      </c>
      <c r="O120" s="11">
        <f>(2*3.14*Table5[[#This Row],[Motor speed]]*Table5[[#This Row],[Motor torque]])/(60*1000)/Table5[[#This Row],[Overall efficiency of enery conversion ]]*1000</f>
        <v>4349.4095371427675</v>
      </c>
      <c r="P120" s="30">
        <f t="shared" si="7"/>
        <v>45.306349345237159</v>
      </c>
      <c r="Q120" s="35">
        <f t="shared" si="8"/>
        <v>0.45306349345237157</v>
      </c>
      <c r="R120" s="36">
        <f t="shared" si="9"/>
        <v>0.75948615766728844</v>
      </c>
      <c r="S120" s="37">
        <f t="shared" si="10"/>
        <v>22.784584730018654</v>
      </c>
    </row>
    <row r="121" spans="12:19">
      <c r="L121" s="14">
        <v>118</v>
      </c>
      <c r="M121" s="7">
        <v>13.1</v>
      </c>
      <c r="N121" s="20">
        <f>ROUND(Table5[[#This Row],[Etotal]]/3600,2)</f>
        <v>1.42</v>
      </c>
      <c r="O121" s="11">
        <f>(2*3.14*Table5[[#This Row],[Motor speed]]*Table5[[#This Row],[Motor torque]])/(60*1000)/Table5[[#This Row],[Overall efficiency of enery conversion ]]*1000</f>
        <v>5097.7937678125236</v>
      </c>
      <c r="P121" s="30">
        <f t="shared" si="7"/>
        <v>53.10201841471379</v>
      </c>
      <c r="Q121" s="35">
        <f t="shared" si="8"/>
        <v>0.53102018414713792</v>
      </c>
      <c r="R121" s="36">
        <f t="shared" si="9"/>
        <v>1.0433350130951429</v>
      </c>
      <c r="S121" s="37">
        <f t="shared" si="10"/>
        <v>31.300050392854285</v>
      </c>
    </row>
    <row r="122" spans="12:19">
      <c r="L122" s="14">
        <v>119</v>
      </c>
      <c r="M122" s="7">
        <v>15</v>
      </c>
      <c r="N122" s="20">
        <f>ROUND(Table5[[#This Row],[Etotal]]/3600,2)</f>
        <v>1.61</v>
      </c>
      <c r="O122" s="11">
        <f>(2*3.14*Table5[[#This Row],[Motor speed]]*Table5[[#This Row],[Motor torque]])/(60*1000)/Table5[[#This Row],[Overall efficiency of enery conversion ]]*1000</f>
        <v>5806.1517091546202</v>
      </c>
      <c r="P122" s="30">
        <f t="shared" si="7"/>
        <v>60.480746970360627</v>
      </c>
      <c r="Q122" s="35">
        <f t="shared" si="8"/>
        <v>0.60480746970360633</v>
      </c>
      <c r="R122" s="36">
        <f t="shared" si="9"/>
        <v>1.3534306790143309</v>
      </c>
      <c r="S122" s="37">
        <f t="shared" si="10"/>
        <v>40.602920370429928</v>
      </c>
    </row>
    <row r="123" spans="12:19">
      <c r="L123" s="14">
        <v>120</v>
      </c>
      <c r="M123" s="7">
        <v>16.600000000000001</v>
      </c>
      <c r="N123" s="20">
        <f>ROUND(Table5[[#This Row],[Etotal]]/3600,2)</f>
        <v>1.75</v>
      </c>
      <c r="O123" s="11">
        <f>(2*3.14*Table5[[#This Row],[Motor speed]]*Table5[[#This Row],[Motor torque]])/(60*1000)/Table5[[#This Row],[Overall efficiency of enery conversion ]]*1000</f>
        <v>6302.3292349730436</v>
      </c>
      <c r="P123" s="30">
        <f t="shared" si="7"/>
        <v>65.649262864302543</v>
      </c>
      <c r="Q123" s="35">
        <f t="shared" si="8"/>
        <v>0.65649262864302538</v>
      </c>
      <c r="R123" s="36">
        <f t="shared" si="9"/>
        <v>1.5946355144117283</v>
      </c>
      <c r="S123" s="37">
        <f t="shared" si="10"/>
        <v>47.839065432351852</v>
      </c>
    </row>
    <row r="124" spans="12:19">
      <c r="L124" s="14">
        <v>121</v>
      </c>
      <c r="M124" s="7">
        <v>18.399999999999999</v>
      </c>
      <c r="N124" s="20">
        <f>ROUND(Table5[[#This Row],[Etotal]]/3600,2)</f>
        <v>1.96</v>
      </c>
      <c r="O124" s="11">
        <f>(2*3.14*Table5[[#This Row],[Motor speed]]*Table5[[#This Row],[Motor torque]])/(60*1000)/Table5[[#This Row],[Overall efficiency of enery conversion ]]*1000</f>
        <v>7053.4029800842027</v>
      </c>
      <c r="P124" s="30">
        <f t="shared" si="7"/>
        <v>73.472947709210445</v>
      </c>
      <c r="Q124" s="35">
        <f t="shared" si="8"/>
        <v>0.73472947709210445</v>
      </c>
      <c r="R124" s="36">
        <f t="shared" si="9"/>
        <v>1.9973613966797377</v>
      </c>
      <c r="S124" s="37">
        <f t="shared" si="10"/>
        <v>59.920841900392134</v>
      </c>
    </row>
    <row r="125" spans="12:19">
      <c r="L125" s="14">
        <v>122</v>
      </c>
      <c r="M125" s="7">
        <v>20</v>
      </c>
      <c r="N125" s="20">
        <f>ROUND(Table5[[#This Row],[Etotal]]/3600,2)</f>
        <v>2.15</v>
      </c>
      <c r="O125" s="11">
        <f>(2*3.14*Table5[[#This Row],[Motor speed]]*Table5[[#This Row],[Motor torque]])/(60*1000)/Table5[[#This Row],[Overall efficiency of enery conversion ]]*1000</f>
        <v>7738.4951386828579</v>
      </c>
      <c r="P125" s="30">
        <f t="shared" si="7"/>
        <v>80.609324361279775</v>
      </c>
      <c r="Q125" s="35">
        <f t="shared" si="8"/>
        <v>0.80609324361279777</v>
      </c>
      <c r="R125" s="36">
        <f t="shared" si="9"/>
        <v>2.4042093743733446</v>
      </c>
      <c r="S125" s="37">
        <f t="shared" si="10"/>
        <v>72.126281231200338</v>
      </c>
    </row>
    <row r="126" spans="12:19">
      <c r="L126" s="14">
        <v>123</v>
      </c>
      <c r="M126" s="7">
        <v>21.8</v>
      </c>
      <c r="N126" s="20">
        <f>ROUND(Table5[[#This Row],[Etotal]]/3600,2)</f>
        <v>2.37</v>
      </c>
      <c r="O126" s="11">
        <f>(2*3.14*Table5[[#This Row],[Motor speed]]*Table5[[#This Row],[Motor torque]])/(60*1000)/Table5[[#This Row],[Overall efficiency of enery conversion ]]*1000</f>
        <v>8530.7370350227502</v>
      </c>
      <c r="P126" s="30">
        <f t="shared" si="7"/>
        <v>88.861844114820315</v>
      </c>
      <c r="Q126" s="35">
        <f t="shared" si="8"/>
        <v>0.8886184411482031</v>
      </c>
      <c r="R126" s="36">
        <f t="shared" si="9"/>
        <v>2.9216781156100518</v>
      </c>
      <c r="S126" s="37">
        <f t="shared" si="10"/>
        <v>87.650343468301557</v>
      </c>
    </row>
    <row r="127" spans="12:19">
      <c r="L127" s="14">
        <v>124</v>
      </c>
      <c r="M127" s="7">
        <v>23.4</v>
      </c>
      <c r="N127" s="20">
        <f>ROUND(Table5[[#This Row],[Etotal]]/3600,2)</f>
        <v>2.54</v>
      </c>
      <c r="O127" s="11">
        <f>(2*3.14*Table5[[#This Row],[Motor speed]]*Table5[[#This Row],[Motor torque]])/(60*1000)/Table5[[#This Row],[Overall efficiency of enery conversion ]]*1000</f>
        <v>9134.3257626895247</v>
      </c>
      <c r="P127" s="30">
        <f t="shared" si="7"/>
        <v>95.149226694682554</v>
      </c>
      <c r="Q127" s="35">
        <f t="shared" si="8"/>
        <v>0.95149226694682554</v>
      </c>
      <c r="R127" s="36">
        <f t="shared" si="9"/>
        <v>3.3497488760205534</v>
      </c>
      <c r="S127" s="37">
        <f t="shared" si="10"/>
        <v>100.4924662806166</v>
      </c>
    </row>
    <row r="128" spans="12:19">
      <c r="L128" s="14">
        <v>125</v>
      </c>
      <c r="M128" s="7">
        <v>25.1</v>
      </c>
      <c r="N128" s="20">
        <f>ROUND(Table5[[#This Row],[Etotal]]/3600,2)</f>
        <v>2.79</v>
      </c>
      <c r="O128" s="11">
        <f>(2*3.14*Table5[[#This Row],[Motor speed]]*Table5[[#This Row],[Motor torque]])/(60*1000)/Table5[[#This Row],[Overall efficiency of enery conversion ]]*1000</f>
        <v>10048.926263575619</v>
      </c>
      <c r="P128" s="30">
        <f t="shared" si="7"/>
        <v>104.67631524557936</v>
      </c>
      <c r="Q128" s="35">
        <f t="shared" si="8"/>
        <v>1.0467631524557937</v>
      </c>
      <c r="R128" s="36">
        <f t="shared" si="9"/>
        <v>4.0541384601550066</v>
      </c>
      <c r="S128" s="37">
        <f t="shared" si="10"/>
        <v>121.62415380465019</v>
      </c>
    </row>
    <row r="129" spans="12:19">
      <c r="L129" s="14">
        <v>126</v>
      </c>
      <c r="M129" s="7">
        <v>26.8</v>
      </c>
      <c r="N129" s="20">
        <f>ROUND(Table5[[#This Row],[Etotal]]/3600,2)</f>
        <v>3.02</v>
      </c>
      <c r="O129" s="11">
        <f>(2*3.14*Table5[[#This Row],[Motor speed]]*Table5[[#This Row],[Motor torque]])/(60*1000)/Table5[[#This Row],[Overall efficiency of enery conversion ]]*1000</f>
        <v>10867.603759727066</v>
      </c>
      <c r="P129" s="30">
        <f t="shared" si="7"/>
        <v>113.20420583049027</v>
      </c>
      <c r="Q129" s="35">
        <f t="shared" si="8"/>
        <v>1.1320420583049027</v>
      </c>
      <c r="R129" s="36">
        <f t="shared" si="9"/>
        <v>4.7416211205534422</v>
      </c>
      <c r="S129" s="37">
        <f t="shared" si="10"/>
        <v>142.24863361660326</v>
      </c>
    </row>
    <row r="130" spans="12:19">
      <c r="L130" s="14">
        <v>127</v>
      </c>
      <c r="M130" s="7">
        <v>28.5</v>
      </c>
      <c r="N130" s="20">
        <f>ROUND(Table5[[#This Row],[Etotal]]/3600,2)</f>
        <v>3.13</v>
      </c>
      <c r="O130" s="11">
        <f>(2*3.14*Table5[[#This Row],[Motor speed]]*Table5[[#This Row],[Motor torque]])/(60*1000)/Table5[[#This Row],[Overall efficiency of enery conversion ]]*1000</f>
        <v>11270.068677253579</v>
      </c>
      <c r="P130" s="30">
        <f t="shared" si="7"/>
        <v>117.39654872139145</v>
      </c>
      <c r="Q130" s="35">
        <f t="shared" si="8"/>
        <v>1.1739654872139145</v>
      </c>
      <c r="R130" s="36">
        <f t="shared" si="9"/>
        <v>5.099321371126794</v>
      </c>
      <c r="S130" s="37">
        <f t="shared" si="10"/>
        <v>152.97964113380382</v>
      </c>
    </row>
    <row r="131" spans="12:19">
      <c r="L131" s="14">
        <v>128</v>
      </c>
      <c r="M131" s="7">
        <v>30</v>
      </c>
      <c r="N131" s="20">
        <f>ROUND(Table5[[#This Row],[Etotal]]/3600,2)</f>
        <v>3.17</v>
      </c>
      <c r="O131" s="11">
        <f>(2*3.14*Table5[[#This Row],[Motor speed]]*Table5[[#This Row],[Motor torque]])/(60*1000)/Table5[[#This Row],[Overall efficiency of enery conversion ]]*1000</f>
        <v>11394.705355927388</v>
      </c>
      <c r="P131" s="30">
        <f t="shared" si="7"/>
        <v>118.69484745757696</v>
      </c>
      <c r="Q131" s="35">
        <f t="shared" si="8"/>
        <v>1.1869484745757695</v>
      </c>
      <c r="R131" s="36">
        <f t="shared" si="9"/>
        <v>5.2127327208016609</v>
      </c>
      <c r="S131" s="37">
        <f t="shared" si="10"/>
        <v>156.38198162404984</v>
      </c>
    </row>
    <row r="132" spans="12:19">
      <c r="L132" s="14">
        <v>129</v>
      </c>
      <c r="M132" s="7">
        <v>31.4</v>
      </c>
      <c r="N132" s="20">
        <f>ROUND(Table5[[#This Row],[Etotal]]/3600,2)</f>
        <v>3.13</v>
      </c>
      <c r="O132" s="11">
        <f>(2*3.14*Table5[[#This Row],[Motor speed]]*Table5[[#This Row],[Motor torque]])/(60*1000)/Table5[[#This Row],[Overall efficiency of enery conversion ]]*1000</f>
        <v>11269.966627096363</v>
      </c>
      <c r="P132" s="30">
        <f t="shared" ref="P132:P195" si="11">O132/96</f>
        <v>117.39548569892044</v>
      </c>
      <c r="Q132" s="35">
        <f t="shared" ref="Q132:Q195" si="12">P132/100</f>
        <v>1.1739548569892044</v>
      </c>
      <c r="R132" s="36">
        <f t="shared" ref="R132:R195" si="13">P132*P132*0.00037</f>
        <v>5.0992290231196105</v>
      </c>
      <c r="S132" s="37">
        <f t="shared" ref="S132:S195" si="14">R132*30</f>
        <v>152.97687069358832</v>
      </c>
    </row>
    <row r="133" spans="12:19">
      <c r="L133" s="14">
        <v>130</v>
      </c>
      <c r="M133" s="7">
        <v>32.5</v>
      </c>
      <c r="N133" s="20">
        <f>ROUND(Table5[[#This Row],[Etotal]]/3600,2)</f>
        <v>2.81</v>
      </c>
      <c r="O133" s="11">
        <f>(2*3.14*Table5[[#This Row],[Motor speed]]*Table5[[#This Row],[Motor torque]])/(60*1000)/Table5[[#This Row],[Overall efficiency of enery conversion ]]*1000</f>
        <v>10112.925711886463</v>
      </c>
      <c r="P133" s="30">
        <f t="shared" si="11"/>
        <v>105.34297616548399</v>
      </c>
      <c r="Q133" s="35">
        <f t="shared" si="12"/>
        <v>1.0534297616548398</v>
      </c>
      <c r="R133" s="36">
        <f t="shared" si="13"/>
        <v>4.1059427721386399</v>
      </c>
      <c r="S133" s="37">
        <f t="shared" si="14"/>
        <v>123.1782831641592</v>
      </c>
    </row>
    <row r="134" spans="12:19">
      <c r="L134" s="14">
        <v>131</v>
      </c>
      <c r="M134" s="7">
        <v>33.200000000000003</v>
      </c>
      <c r="N134" s="20">
        <f>ROUND(Table5[[#This Row],[Etotal]]/3600,2)</f>
        <v>2.27</v>
      </c>
      <c r="O134" s="11">
        <f>(2*3.14*Table5[[#This Row],[Motor speed]]*Table5[[#This Row],[Motor torque]])/(60*1000)/Table5[[#This Row],[Overall efficiency of enery conversion ]]*1000</f>
        <v>8181.8988235832858</v>
      </c>
      <c r="P134" s="30">
        <f t="shared" si="11"/>
        <v>85.228112745659232</v>
      </c>
      <c r="Q134" s="35">
        <f t="shared" si="12"/>
        <v>0.85228112745659235</v>
      </c>
      <c r="R134" s="36">
        <f t="shared" si="13"/>
        <v>2.6876175448091164</v>
      </c>
      <c r="S134" s="37">
        <f t="shared" si="14"/>
        <v>80.628526344273496</v>
      </c>
    </row>
    <row r="135" spans="12:19">
      <c r="L135" s="14">
        <v>132</v>
      </c>
      <c r="M135" s="7">
        <v>33.4</v>
      </c>
      <c r="N135" s="20">
        <f>ROUND(Table5[[#This Row],[Etotal]]/3600,2)</f>
        <v>1.57</v>
      </c>
      <c r="O135" s="11">
        <f>(2*3.14*Table5[[#This Row],[Motor speed]]*Table5[[#This Row],[Motor torque]])/(60*1000)/Table5[[#This Row],[Overall efficiency of enery conversion ]]*1000</f>
        <v>5659.3000473568682</v>
      </c>
      <c r="P135" s="30">
        <f t="shared" si="11"/>
        <v>58.951042159967379</v>
      </c>
      <c r="Q135" s="35">
        <f t="shared" si="12"/>
        <v>0.58951042159967382</v>
      </c>
      <c r="R135" s="36">
        <f t="shared" si="13"/>
        <v>1.285833387546113</v>
      </c>
      <c r="S135" s="37">
        <f t="shared" si="14"/>
        <v>38.57500162638339</v>
      </c>
    </row>
    <row r="136" spans="12:19">
      <c r="L136" s="14">
        <v>133</v>
      </c>
      <c r="M136" s="7">
        <v>33</v>
      </c>
      <c r="N136" s="20">
        <f>ROUND(Table5[[#This Row],[Etotal]]/3600,2)</f>
        <v>1.02</v>
      </c>
      <c r="O136" s="11">
        <f>(2*3.14*Table5[[#This Row],[Motor speed]]*Table5[[#This Row],[Motor torque]])/(60*1000)/Table5[[#This Row],[Overall efficiency of enery conversion ]]*1000</f>
        <v>3658.0583348093523</v>
      </c>
      <c r="P136" s="30">
        <f t="shared" si="11"/>
        <v>38.104774320930751</v>
      </c>
      <c r="Q136" s="35">
        <f t="shared" si="12"/>
        <v>0.38104774320930751</v>
      </c>
      <c r="R136" s="36">
        <f t="shared" si="13"/>
        <v>0.53723031563815349</v>
      </c>
      <c r="S136" s="37">
        <f t="shared" si="14"/>
        <v>16.116909469144606</v>
      </c>
    </row>
    <row r="137" spans="12:19">
      <c r="L137" s="14">
        <v>134</v>
      </c>
      <c r="M137" s="7">
        <v>32.4</v>
      </c>
      <c r="N137" s="20">
        <f>ROUND(Table5[[#This Row],[Etotal]]/3600,2)</f>
        <v>1.07</v>
      </c>
      <c r="O137" s="11">
        <f>(2*3.14*Table5[[#This Row],[Motor speed]]*Table5[[#This Row],[Motor torque]])/(60*1000)/Table5[[#This Row],[Overall efficiency of enery conversion ]]*1000</f>
        <v>3853.3206350632049</v>
      </c>
      <c r="P137" s="30">
        <f t="shared" si="11"/>
        <v>40.138756615241718</v>
      </c>
      <c r="Q137" s="35">
        <f t="shared" si="12"/>
        <v>0.40138756615241716</v>
      </c>
      <c r="R137" s="36">
        <f t="shared" si="13"/>
        <v>0.59611431956851602</v>
      </c>
      <c r="S137" s="37">
        <f t="shared" si="14"/>
        <v>17.883429587055481</v>
      </c>
    </row>
    <row r="138" spans="12:19">
      <c r="L138" s="14">
        <v>135</v>
      </c>
      <c r="M138" s="7">
        <v>32.1</v>
      </c>
      <c r="N138" s="20">
        <f>ROUND(Table5[[#This Row],[Etotal]]/3600,2)</f>
        <v>1.28</v>
      </c>
      <c r="O138" s="11">
        <f>(2*3.14*Table5[[#This Row],[Motor speed]]*Table5[[#This Row],[Motor torque]])/(60*1000)/Table5[[#This Row],[Overall efficiency of enery conversion ]]*1000</f>
        <v>4613.6223969970006</v>
      </c>
      <c r="P138" s="30">
        <f t="shared" si="11"/>
        <v>48.058566635385425</v>
      </c>
      <c r="Q138" s="35">
        <f t="shared" si="12"/>
        <v>0.48058566635385425</v>
      </c>
      <c r="R138" s="36">
        <f t="shared" si="13"/>
        <v>0.85456155600767902</v>
      </c>
      <c r="S138" s="37">
        <f t="shared" si="14"/>
        <v>25.63684668023037</v>
      </c>
    </row>
    <row r="139" spans="12:19">
      <c r="L139" s="14">
        <v>136</v>
      </c>
      <c r="M139" s="7">
        <v>31.9</v>
      </c>
      <c r="N139" s="20">
        <f>ROUND(Table5[[#This Row],[Etotal]]/3600,2)</f>
        <v>1.45</v>
      </c>
      <c r="O139" s="11">
        <f>(2*3.14*Table5[[#This Row],[Motor speed]]*Table5[[#This Row],[Motor torque]])/(60*1000)/Table5[[#This Row],[Overall efficiency of enery conversion ]]*1000</f>
        <v>5222.6862027777825</v>
      </c>
      <c r="P139" s="30">
        <f t="shared" si="11"/>
        <v>54.402981278935236</v>
      </c>
      <c r="Q139" s="35">
        <f t="shared" si="12"/>
        <v>0.54402981278935236</v>
      </c>
      <c r="R139" s="36">
        <f t="shared" si="13"/>
        <v>1.0950832176533858</v>
      </c>
      <c r="S139" s="37">
        <f t="shared" si="14"/>
        <v>32.852496529601574</v>
      </c>
    </row>
    <row r="140" spans="12:19">
      <c r="L140" s="14">
        <v>137</v>
      </c>
      <c r="M140" s="7">
        <v>31.9</v>
      </c>
      <c r="N140" s="20">
        <f>ROUND(Table5[[#This Row],[Etotal]]/3600,2)</f>
        <v>1.77</v>
      </c>
      <c r="O140" s="11">
        <f>(2*3.14*Table5[[#This Row],[Motor speed]]*Table5[[#This Row],[Motor torque]])/(60*1000)/Table5[[#This Row],[Overall efficiency of enery conversion ]]*1000</f>
        <v>6380.5771395557713</v>
      </c>
      <c r="P140" s="30">
        <f t="shared" si="11"/>
        <v>66.464345203705946</v>
      </c>
      <c r="Q140" s="35">
        <f t="shared" si="12"/>
        <v>0.66464345203705943</v>
      </c>
      <c r="R140" s="36">
        <f t="shared" si="13"/>
        <v>1.6344783978422341</v>
      </c>
      <c r="S140" s="37">
        <f t="shared" si="14"/>
        <v>49.034351935267026</v>
      </c>
    </row>
    <row r="141" spans="12:19">
      <c r="L141" s="14">
        <v>138</v>
      </c>
      <c r="M141" s="7">
        <v>32.200000000000003</v>
      </c>
      <c r="N141" s="20">
        <f>ROUND(Table5[[#This Row],[Etotal]]/3600,2)</f>
        <v>2.2599999999999998</v>
      </c>
      <c r="O141" s="11">
        <f>(2*3.14*Table5[[#This Row],[Motor speed]]*Table5[[#This Row],[Motor torque]])/(60*1000)/Table5[[#This Row],[Overall efficiency of enery conversion ]]*1000</f>
        <v>8146.4255766610486</v>
      </c>
      <c r="P141" s="30">
        <f t="shared" si="11"/>
        <v>84.858599756885923</v>
      </c>
      <c r="Q141" s="35">
        <f t="shared" si="12"/>
        <v>0.84858599756885922</v>
      </c>
      <c r="R141" s="36">
        <f t="shared" si="13"/>
        <v>2.6643633224987631</v>
      </c>
      <c r="S141" s="37">
        <f t="shared" si="14"/>
        <v>79.930899674962888</v>
      </c>
    </row>
    <row r="142" spans="12:19">
      <c r="L142" s="14">
        <v>139</v>
      </c>
      <c r="M142" s="7">
        <v>32.9</v>
      </c>
      <c r="N142" s="20">
        <f>ROUND(Table5[[#This Row],[Etotal]]/3600,2)</f>
        <v>2.67</v>
      </c>
      <c r="O142" s="11">
        <f>(2*3.14*Table5[[#This Row],[Motor speed]]*Table5[[#This Row],[Motor torque]])/(60*1000)/Table5[[#This Row],[Overall efficiency of enery conversion ]]*1000</f>
        <v>9605.2554532969589</v>
      </c>
      <c r="P142" s="30">
        <f t="shared" si="11"/>
        <v>100.05474430517665</v>
      </c>
      <c r="Q142" s="35">
        <f t="shared" si="12"/>
        <v>1.0005474430517665</v>
      </c>
      <c r="R142" s="36">
        <f t="shared" si="13"/>
        <v>3.7040521874504835</v>
      </c>
      <c r="S142" s="37">
        <f t="shared" si="14"/>
        <v>111.1215656235145</v>
      </c>
    </row>
    <row r="143" spans="12:19">
      <c r="L143" s="14">
        <v>140</v>
      </c>
      <c r="M143" s="7">
        <v>33.700000000000003</v>
      </c>
      <c r="N143" s="20">
        <f>ROUND(Table5[[#This Row],[Etotal]]/3600,2)</f>
        <v>2.91</v>
      </c>
      <c r="O143" s="11">
        <f>(2*3.14*Table5[[#This Row],[Motor speed]]*Table5[[#This Row],[Motor torque]])/(60*1000)/Table5[[#This Row],[Overall efficiency of enery conversion ]]*1000</f>
        <v>10467.903744911628</v>
      </c>
      <c r="P143" s="30">
        <f t="shared" si="11"/>
        <v>109.04066400949613</v>
      </c>
      <c r="Q143" s="35">
        <f t="shared" si="12"/>
        <v>1.0904066400949612</v>
      </c>
      <c r="R143" s="36">
        <f t="shared" si="13"/>
        <v>4.3992505708237744</v>
      </c>
      <c r="S143" s="37">
        <f t="shared" si="14"/>
        <v>131.97751712471324</v>
      </c>
    </row>
    <row r="144" spans="12:19">
      <c r="L144" s="14">
        <v>141</v>
      </c>
      <c r="M144" s="7">
        <v>34.6</v>
      </c>
      <c r="N144" s="20">
        <f>ROUND(Table5[[#This Row],[Etotal]]/3600,2)</f>
        <v>3.12</v>
      </c>
      <c r="O144" s="11">
        <f>(2*3.14*Table5[[#This Row],[Motor speed]]*Table5[[#This Row],[Motor torque]])/(60*1000)/Table5[[#This Row],[Overall efficiency of enery conversion ]]*1000</f>
        <v>11230.481834162754</v>
      </c>
      <c r="P144" s="30">
        <f t="shared" si="11"/>
        <v>116.98418577252869</v>
      </c>
      <c r="Q144" s="35">
        <f t="shared" si="12"/>
        <v>1.1698418577252869</v>
      </c>
      <c r="R144" s="36">
        <f t="shared" si="13"/>
        <v>5.063560896718756</v>
      </c>
      <c r="S144" s="37">
        <f t="shared" si="14"/>
        <v>151.90682690156268</v>
      </c>
    </row>
    <row r="145" spans="12:19">
      <c r="L145" s="14">
        <v>142</v>
      </c>
      <c r="M145" s="7">
        <v>35.6</v>
      </c>
      <c r="N145" s="20">
        <f>ROUND(Table5[[#This Row],[Etotal]]/3600,2)</f>
        <v>3.35</v>
      </c>
      <c r="O145" s="11">
        <f>(2*3.14*Table5[[#This Row],[Motor speed]]*Table5[[#This Row],[Motor torque]])/(60*1000)/Table5[[#This Row],[Overall efficiency of enery conversion ]]*1000</f>
        <v>12070.189878396483</v>
      </c>
      <c r="P145" s="30">
        <f t="shared" si="11"/>
        <v>125.73114456663002</v>
      </c>
      <c r="Q145" s="35">
        <f t="shared" si="12"/>
        <v>1.2573114456663002</v>
      </c>
      <c r="R145" s="36">
        <f t="shared" si="13"/>
        <v>5.8490786641928825</v>
      </c>
      <c r="S145" s="37">
        <f t="shared" si="14"/>
        <v>175.47235992578646</v>
      </c>
    </row>
    <row r="146" spans="12:19">
      <c r="L146" s="14">
        <v>143</v>
      </c>
      <c r="M146" s="7">
        <v>36.6</v>
      </c>
      <c r="N146" s="20">
        <f>ROUND(Table5[[#This Row],[Etotal]]/3600,2)</f>
        <v>3.38</v>
      </c>
      <c r="O146" s="11">
        <f>(2*3.14*Table5[[#This Row],[Motor speed]]*Table5[[#This Row],[Motor torque]])/(60*1000)/Table5[[#This Row],[Overall efficiency of enery conversion ]]*1000</f>
        <v>12183.97527682751</v>
      </c>
      <c r="P146" s="30">
        <f t="shared" si="11"/>
        <v>126.91640913361989</v>
      </c>
      <c r="Q146" s="35">
        <f t="shared" si="12"/>
        <v>1.269164091336199</v>
      </c>
      <c r="R146" s="36">
        <f t="shared" si="13"/>
        <v>5.9598767157277859</v>
      </c>
      <c r="S146" s="37">
        <f t="shared" si="14"/>
        <v>178.79630147183357</v>
      </c>
    </row>
    <row r="147" spans="12:19">
      <c r="L147" s="14">
        <v>144</v>
      </c>
      <c r="M147" s="7">
        <v>37.5</v>
      </c>
      <c r="N147" s="20">
        <f>ROUND(Table5[[#This Row],[Etotal]]/3600,2)</f>
        <v>3.45</v>
      </c>
      <c r="O147" s="11">
        <f>(2*3.14*Table5[[#This Row],[Motor speed]]*Table5[[#This Row],[Motor torque]])/(60*1000)/Table5[[#This Row],[Overall efficiency of enery conversion ]]*1000</f>
        <v>12435.162693845914</v>
      </c>
      <c r="P147" s="30">
        <f t="shared" si="11"/>
        <v>129.53294472756161</v>
      </c>
      <c r="Q147" s="35">
        <f t="shared" si="12"/>
        <v>1.2953294472756161</v>
      </c>
      <c r="R147" s="36">
        <f t="shared" si="13"/>
        <v>6.2081499948236063</v>
      </c>
      <c r="S147" s="37">
        <f t="shared" si="14"/>
        <v>186.2444998447082</v>
      </c>
    </row>
    <row r="148" spans="12:19">
      <c r="L148" s="14">
        <v>145</v>
      </c>
      <c r="M148" s="7">
        <v>38.4</v>
      </c>
      <c r="N148" s="20">
        <f>ROUND(Table5[[#This Row],[Etotal]]/3600,2)</f>
        <v>3.58</v>
      </c>
      <c r="O148" s="11">
        <f>(2*3.14*Table5[[#This Row],[Motor speed]]*Table5[[#This Row],[Motor torque]])/(60*1000)/Table5[[#This Row],[Overall efficiency of enery conversion ]]*1000</f>
        <v>12886.776337628644</v>
      </c>
      <c r="P148" s="30">
        <f t="shared" si="11"/>
        <v>134.23725351696504</v>
      </c>
      <c r="Q148" s="35">
        <f t="shared" si="12"/>
        <v>1.3423725351696505</v>
      </c>
      <c r="R148" s="36">
        <f t="shared" si="13"/>
        <v>6.6672668857578392</v>
      </c>
      <c r="S148" s="37">
        <f t="shared" si="14"/>
        <v>200.01800657273517</v>
      </c>
    </row>
    <row r="149" spans="12:19">
      <c r="L149" s="14">
        <v>146</v>
      </c>
      <c r="M149" s="7">
        <v>39.299999999999997</v>
      </c>
      <c r="N149" s="20">
        <f>ROUND(Table5[[#This Row],[Etotal]]/3600,2)</f>
        <v>3.54</v>
      </c>
      <c r="O149" s="11">
        <f>(2*3.14*Table5[[#This Row],[Motor speed]]*Table5[[#This Row],[Motor torque]])/(60*1000)/Table5[[#This Row],[Overall efficiency of enery conversion ]]*1000</f>
        <v>12737.933463452966</v>
      </c>
      <c r="P149" s="30">
        <f t="shared" si="11"/>
        <v>132.68680691096839</v>
      </c>
      <c r="Q149" s="35">
        <f t="shared" si="12"/>
        <v>1.3268680691096839</v>
      </c>
      <c r="R149" s="36">
        <f t="shared" si="13"/>
        <v>6.5141418294445845</v>
      </c>
      <c r="S149" s="37">
        <f t="shared" si="14"/>
        <v>195.42425488333754</v>
      </c>
    </row>
    <row r="150" spans="12:19">
      <c r="L150" s="14">
        <v>147</v>
      </c>
      <c r="M150" s="7">
        <v>40</v>
      </c>
      <c r="N150" s="20">
        <f>ROUND(Table5[[#This Row],[Etotal]]/3600,2)</f>
        <v>3.41</v>
      </c>
      <c r="O150" s="11">
        <f>(2*3.14*Table5[[#This Row],[Motor speed]]*Table5[[#This Row],[Motor torque]])/(60*1000)/Table5[[#This Row],[Overall efficiency of enery conversion ]]*1000</f>
        <v>12264.814964056186</v>
      </c>
      <c r="P150" s="30">
        <f t="shared" si="11"/>
        <v>127.7584892089186</v>
      </c>
      <c r="Q150" s="35">
        <f t="shared" si="12"/>
        <v>1.2775848920891861</v>
      </c>
      <c r="R150" s="36">
        <f t="shared" si="13"/>
        <v>6.039225679029788</v>
      </c>
      <c r="S150" s="37">
        <f t="shared" si="14"/>
        <v>181.17677037089365</v>
      </c>
    </row>
    <row r="151" spans="12:19">
      <c r="L151" s="14">
        <v>148</v>
      </c>
      <c r="M151" s="7">
        <v>40.6</v>
      </c>
      <c r="N151" s="20">
        <f>ROUND(Table5[[#This Row],[Etotal]]/3600,2)</f>
        <v>3.31</v>
      </c>
      <c r="O151" s="11">
        <f>(2*3.14*Table5[[#This Row],[Motor speed]]*Table5[[#This Row],[Motor torque]])/(60*1000)/Table5[[#This Row],[Overall efficiency of enery conversion ]]*1000</f>
        <v>11931.859186591664</v>
      </c>
      <c r="P151" s="30">
        <f t="shared" si="11"/>
        <v>124.29019986032984</v>
      </c>
      <c r="Q151" s="35">
        <f t="shared" si="12"/>
        <v>1.2429019986032983</v>
      </c>
      <c r="R151" s="36">
        <f t="shared" si="13"/>
        <v>5.7157798990886715</v>
      </c>
      <c r="S151" s="37">
        <f t="shared" si="14"/>
        <v>171.47339697266014</v>
      </c>
    </row>
    <row r="152" spans="12:19">
      <c r="L152" s="14">
        <v>149</v>
      </c>
      <c r="M152" s="7">
        <v>41.1</v>
      </c>
      <c r="N152" s="20">
        <f>ROUND(Table5[[#This Row],[Etotal]]/3600,2)</f>
        <v>3.15</v>
      </c>
      <c r="O152" s="11">
        <f>(2*3.14*Table5[[#This Row],[Motor speed]]*Table5[[#This Row],[Motor torque]])/(60*1000)/Table5[[#This Row],[Overall efficiency of enery conversion ]]*1000</f>
        <v>11324.367346166522</v>
      </c>
      <c r="P152" s="30">
        <f t="shared" si="11"/>
        <v>117.96215985590128</v>
      </c>
      <c r="Q152" s="35">
        <f t="shared" si="12"/>
        <v>1.1796215985590128</v>
      </c>
      <c r="R152" s="36">
        <f t="shared" si="13"/>
        <v>5.1485763284116066</v>
      </c>
      <c r="S152" s="37">
        <f t="shared" si="14"/>
        <v>154.4572898523482</v>
      </c>
    </row>
    <row r="153" spans="12:19">
      <c r="L153" s="14">
        <v>150</v>
      </c>
      <c r="M153" s="7">
        <v>41.4</v>
      </c>
      <c r="N153" s="20">
        <f>ROUND(Table5[[#This Row],[Etotal]]/3600,2)</f>
        <v>2.95</v>
      </c>
      <c r="O153" s="11">
        <f>(2*3.14*Table5[[#This Row],[Motor speed]]*Table5[[#This Row],[Motor torque]])/(60*1000)/Table5[[#This Row],[Overall efficiency of enery conversion ]]*1000</f>
        <v>10608.163239005882</v>
      </c>
      <c r="P153" s="30">
        <f t="shared" si="11"/>
        <v>110.50170040631127</v>
      </c>
      <c r="Q153" s="35">
        <f t="shared" si="12"/>
        <v>1.1050170040631127</v>
      </c>
      <c r="R153" s="36">
        <f t="shared" si="13"/>
        <v>4.5179315432938836</v>
      </c>
      <c r="S153" s="37">
        <f t="shared" si="14"/>
        <v>135.53794629881651</v>
      </c>
    </row>
    <row r="154" spans="12:19">
      <c r="L154" s="14">
        <v>151</v>
      </c>
      <c r="M154" s="7">
        <v>41.6</v>
      </c>
      <c r="N154" s="20">
        <f>ROUND(Table5[[#This Row],[Etotal]]/3600,2)</f>
        <v>2.91</v>
      </c>
      <c r="O154" s="11">
        <f>(2*3.14*Table5[[#This Row],[Motor speed]]*Table5[[#This Row],[Motor torque]])/(60*1000)/Table5[[#This Row],[Overall efficiency of enery conversion ]]*1000</f>
        <v>10484.022980667865</v>
      </c>
      <c r="P154" s="30">
        <f t="shared" si="11"/>
        <v>109.20857271529026</v>
      </c>
      <c r="Q154" s="35">
        <f t="shared" si="12"/>
        <v>1.0920857271529025</v>
      </c>
      <c r="R154" s="36">
        <f t="shared" si="13"/>
        <v>4.412809571169011</v>
      </c>
      <c r="S154" s="37">
        <f t="shared" si="14"/>
        <v>132.38428713507034</v>
      </c>
    </row>
    <row r="155" spans="12:19">
      <c r="L155" s="14">
        <v>152</v>
      </c>
      <c r="M155" s="7">
        <v>41.8</v>
      </c>
      <c r="N155" s="20">
        <f>ROUND(Table5[[#This Row],[Etotal]]/3600,2)</f>
        <v>2.76</v>
      </c>
      <c r="O155" s="11">
        <f>(2*3.14*Table5[[#This Row],[Motor speed]]*Table5[[#This Row],[Motor torque]])/(60*1000)/Table5[[#This Row],[Overall efficiency of enery conversion ]]*1000</f>
        <v>9924.8954552290961</v>
      </c>
      <c r="P155" s="30">
        <f t="shared" si="11"/>
        <v>103.38432765863642</v>
      </c>
      <c r="Q155" s="35">
        <f t="shared" si="12"/>
        <v>1.0338432765863643</v>
      </c>
      <c r="R155" s="36">
        <f t="shared" si="13"/>
        <v>3.954678106008469</v>
      </c>
      <c r="S155" s="37">
        <f t="shared" si="14"/>
        <v>118.64034318025406</v>
      </c>
    </row>
    <row r="156" spans="12:19">
      <c r="L156" s="14">
        <v>153</v>
      </c>
      <c r="M156" s="7">
        <v>41.8</v>
      </c>
      <c r="N156" s="20">
        <f>ROUND(Table5[[#This Row],[Etotal]]/3600,2)</f>
        <v>2.64</v>
      </c>
      <c r="O156" s="11">
        <f>(2*3.14*Table5[[#This Row],[Motor speed]]*Table5[[#This Row],[Motor torque]])/(60*1000)/Table5[[#This Row],[Overall efficiency of enery conversion ]]*1000</f>
        <v>9491.3993409673858</v>
      </c>
      <c r="P156" s="30">
        <f t="shared" si="11"/>
        <v>98.86874313507694</v>
      </c>
      <c r="Q156" s="35">
        <f t="shared" si="12"/>
        <v>0.98868743135076942</v>
      </c>
      <c r="R156" s="36">
        <f t="shared" si="13"/>
        <v>3.6167604965706346</v>
      </c>
      <c r="S156" s="37">
        <f t="shared" si="14"/>
        <v>108.50281489711904</v>
      </c>
    </row>
    <row r="157" spans="12:19">
      <c r="L157" s="14">
        <v>154</v>
      </c>
      <c r="M157" s="7">
        <v>41.9</v>
      </c>
      <c r="N157" s="20">
        <f>ROUND(Table5[[#This Row],[Etotal]]/3600,2)</f>
        <v>2.65</v>
      </c>
      <c r="O157" s="11">
        <f>(2*3.14*Table5[[#This Row],[Motor speed]]*Table5[[#This Row],[Motor torque]])/(60*1000)/Table5[[#This Row],[Overall efficiency of enery conversion ]]*1000</f>
        <v>9534.5844814414831</v>
      </c>
      <c r="P157" s="30">
        <f t="shared" si="11"/>
        <v>99.318588348348783</v>
      </c>
      <c r="Q157" s="35">
        <f t="shared" si="12"/>
        <v>0.9931858834834878</v>
      </c>
      <c r="R157" s="36">
        <f t="shared" si="13"/>
        <v>3.6497473368582418</v>
      </c>
      <c r="S157" s="37">
        <f t="shared" si="14"/>
        <v>109.49242010574726</v>
      </c>
    </row>
    <row r="158" spans="12:19">
      <c r="L158" s="14">
        <v>155</v>
      </c>
      <c r="M158" s="7">
        <v>41.9</v>
      </c>
      <c r="N158" s="20">
        <f>ROUND(Table5[[#This Row],[Etotal]]/3600,2)</f>
        <v>2.65</v>
      </c>
      <c r="O158" s="11">
        <f>(2*3.14*Table5[[#This Row],[Motor speed]]*Table5[[#This Row],[Motor torque]])/(60*1000)/Table5[[#This Row],[Overall efficiency of enery conversion ]]*1000</f>
        <v>9534.5844814414831</v>
      </c>
      <c r="P158" s="30">
        <f t="shared" si="11"/>
        <v>99.318588348348783</v>
      </c>
      <c r="Q158" s="35">
        <f t="shared" si="12"/>
        <v>0.9931858834834878</v>
      </c>
      <c r="R158" s="36">
        <f t="shared" si="13"/>
        <v>3.6497473368582418</v>
      </c>
      <c r="S158" s="37">
        <f t="shared" si="14"/>
        <v>109.49242010574726</v>
      </c>
    </row>
    <row r="159" spans="12:19">
      <c r="L159" s="14">
        <v>156</v>
      </c>
      <c r="M159" s="7">
        <v>42</v>
      </c>
      <c r="N159" s="20">
        <f>ROUND(Table5[[#This Row],[Etotal]]/3600,2)</f>
        <v>2.78</v>
      </c>
      <c r="O159" s="11">
        <f>(2*3.14*Table5[[#This Row],[Motor speed]]*Table5[[#This Row],[Motor torque]])/(60*1000)/Table5[[#This Row],[Overall efficiency of enery conversion ]]*1000</f>
        <v>10013.486679142705</v>
      </c>
      <c r="P159" s="30">
        <f t="shared" si="11"/>
        <v>104.30715290773651</v>
      </c>
      <c r="Q159" s="35">
        <f t="shared" si="12"/>
        <v>1.0430715290773651</v>
      </c>
      <c r="R159" s="36">
        <f t="shared" si="13"/>
        <v>4.0255933946556324</v>
      </c>
      <c r="S159" s="37">
        <f t="shared" si="14"/>
        <v>120.76780183966898</v>
      </c>
    </row>
    <row r="160" spans="12:19">
      <c r="L160" s="14">
        <v>157</v>
      </c>
      <c r="M160" s="7">
        <v>42.1</v>
      </c>
      <c r="N160" s="20">
        <f>ROUND(Table5[[#This Row],[Etotal]]/3600,2)</f>
        <v>2.79</v>
      </c>
      <c r="O160" s="11">
        <f>(2*3.14*Table5[[#This Row],[Motor speed]]*Table5[[#This Row],[Motor torque]])/(60*1000)/Table5[[#This Row],[Overall efficiency of enery conversion ]]*1000</f>
        <v>10058.002839771878</v>
      </c>
      <c r="P160" s="30">
        <f t="shared" si="11"/>
        <v>104.77086291429039</v>
      </c>
      <c r="Q160" s="35">
        <f t="shared" si="12"/>
        <v>1.0477086291429039</v>
      </c>
      <c r="R160" s="36">
        <f t="shared" si="13"/>
        <v>4.0614654748478607</v>
      </c>
      <c r="S160" s="37">
        <f t="shared" si="14"/>
        <v>121.84396424543581</v>
      </c>
    </row>
    <row r="161" spans="12:19">
      <c r="L161" s="14">
        <v>158</v>
      </c>
      <c r="M161" s="7">
        <v>42.2</v>
      </c>
      <c r="N161" s="20">
        <f>ROUND(Table5[[#This Row],[Etotal]]/3600,2)</f>
        <v>2.81</v>
      </c>
      <c r="O161" s="11">
        <f>(2*3.14*Table5[[#This Row],[Motor speed]]*Table5[[#This Row],[Motor torque]])/(60*1000)/Table5[[#This Row],[Overall efficiency of enery conversion ]]*1000</f>
        <v>10102.666499989733</v>
      </c>
      <c r="P161" s="30">
        <f t="shared" si="11"/>
        <v>105.23610937489305</v>
      </c>
      <c r="Q161" s="35">
        <f t="shared" si="12"/>
        <v>1.0523610937489305</v>
      </c>
      <c r="R161" s="36">
        <f t="shared" si="13"/>
        <v>4.0976163250548474</v>
      </c>
      <c r="S161" s="37">
        <f t="shared" si="14"/>
        <v>122.92848975164543</v>
      </c>
    </row>
    <row r="162" spans="12:19">
      <c r="L162" s="14">
        <v>159</v>
      </c>
      <c r="M162" s="7">
        <v>42.3</v>
      </c>
      <c r="N162" s="20">
        <f>ROUND(Table5[[#This Row],[Etotal]]/3600,2)</f>
        <v>3</v>
      </c>
      <c r="O162" s="11">
        <f>(2*3.14*Table5[[#This Row],[Motor speed]]*Table5[[#This Row],[Motor torque]])/(60*1000)/Table5[[#This Row],[Overall efficiency of enery conversion ]]*1000</f>
        <v>10805.500221871796</v>
      </c>
      <c r="P162" s="30">
        <f t="shared" si="11"/>
        <v>112.55729397783121</v>
      </c>
      <c r="Q162" s="35">
        <f t="shared" si="12"/>
        <v>1.1255729397783121</v>
      </c>
      <c r="R162" s="36">
        <f t="shared" si="13"/>
        <v>4.6875834382164099</v>
      </c>
      <c r="S162" s="37">
        <f t="shared" si="14"/>
        <v>140.6275031464923</v>
      </c>
    </row>
    <row r="163" spans="12:19">
      <c r="L163" s="14">
        <v>160</v>
      </c>
      <c r="M163" s="7">
        <v>42.6</v>
      </c>
      <c r="N163" s="20">
        <f>ROUND(Table5[[#This Row],[Etotal]]/3600,2)</f>
        <v>3.29</v>
      </c>
      <c r="O163" s="11">
        <f>(2*3.14*Table5[[#This Row],[Motor speed]]*Table5[[#This Row],[Motor torque]])/(60*1000)/Table5[[#This Row],[Overall efficiency of enery conversion ]]*1000</f>
        <v>11829.077560993452</v>
      </c>
      <c r="P163" s="30">
        <f t="shared" si="11"/>
        <v>123.21955792701512</v>
      </c>
      <c r="Q163" s="35">
        <f t="shared" si="12"/>
        <v>1.2321955792701511</v>
      </c>
      <c r="R163" s="36">
        <f t="shared" si="13"/>
        <v>5.6177319986197425</v>
      </c>
      <c r="S163" s="37">
        <f t="shared" si="14"/>
        <v>168.53195995859227</v>
      </c>
    </row>
    <row r="164" spans="12:19">
      <c r="L164" s="14">
        <v>161</v>
      </c>
      <c r="M164" s="7">
        <v>43</v>
      </c>
      <c r="N164" s="20">
        <f>ROUND(Table5[[#This Row],[Etotal]]/3600,2)</f>
        <v>3.4</v>
      </c>
      <c r="O164" s="11">
        <f>(2*3.14*Table5[[#This Row],[Motor speed]]*Table5[[#This Row],[Motor torque]])/(60*1000)/Table5[[#This Row],[Overall efficiency of enery conversion ]]*1000</f>
        <v>12249.091724706686</v>
      </c>
      <c r="P164" s="30">
        <f t="shared" si="11"/>
        <v>127.59470546569464</v>
      </c>
      <c r="Q164" s="35">
        <f t="shared" si="12"/>
        <v>1.2759470546569465</v>
      </c>
      <c r="R164" s="36">
        <f t="shared" si="13"/>
        <v>6.0237512792646255</v>
      </c>
      <c r="S164" s="37">
        <f t="shared" si="14"/>
        <v>180.71253837793876</v>
      </c>
    </row>
    <row r="165" spans="12:19">
      <c r="L165" s="14">
        <v>162</v>
      </c>
      <c r="M165" s="7">
        <v>43.4</v>
      </c>
      <c r="N165" s="20">
        <f>ROUND(Table5[[#This Row],[Etotal]]/3600,2)</f>
        <v>3.4</v>
      </c>
      <c r="O165" s="11">
        <f>(2*3.14*Table5[[#This Row],[Motor speed]]*Table5[[#This Row],[Motor torque]])/(60*1000)/Table5[[#This Row],[Overall efficiency of enery conversion ]]*1000</f>
        <v>12225.575354218425</v>
      </c>
      <c r="P165" s="30">
        <f t="shared" si="11"/>
        <v>127.34974327310859</v>
      </c>
      <c r="Q165" s="35">
        <f t="shared" si="12"/>
        <v>1.273497432731086</v>
      </c>
      <c r="R165" s="36">
        <f t="shared" si="13"/>
        <v>6.0006441313388663</v>
      </c>
      <c r="S165" s="37">
        <f t="shared" si="14"/>
        <v>180.01932394016598</v>
      </c>
    </row>
    <row r="166" spans="12:19">
      <c r="L166" s="14">
        <v>163</v>
      </c>
      <c r="M166" s="7">
        <v>43.7</v>
      </c>
      <c r="N166" s="20">
        <f>ROUND(Table5[[#This Row],[Etotal]]/3600,2)</f>
        <v>3.44</v>
      </c>
      <c r="O166" s="11">
        <f>(2*3.14*Table5[[#This Row],[Motor speed]]*Table5[[#This Row],[Motor torque]])/(60*1000)/Table5[[#This Row],[Overall efficiency of enery conversion ]]*1000</f>
        <v>12376.761286335255</v>
      </c>
      <c r="P166" s="30">
        <f t="shared" si="11"/>
        <v>128.9245967326589</v>
      </c>
      <c r="Q166" s="35">
        <f t="shared" si="12"/>
        <v>1.289245967326589</v>
      </c>
      <c r="R166" s="36">
        <f t="shared" si="13"/>
        <v>6.1499741077911265</v>
      </c>
      <c r="S166" s="37">
        <f t="shared" si="14"/>
        <v>184.4992232337338</v>
      </c>
    </row>
    <row r="167" spans="12:19">
      <c r="L167" s="14">
        <v>164</v>
      </c>
      <c r="M167" s="7">
        <v>44.1</v>
      </c>
      <c r="N167" s="20">
        <f>ROUND(Table5[[#This Row],[Etotal]]/3600,2)</f>
        <v>3.49</v>
      </c>
      <c r="O167" s="11">
        <f>(2*3.14*Table5[[#This Row],[Motor speed]]*Table5[[#This Row],[Motor torque]])/(60*1000)/Table5[[#This Row],[Overall efficiency of enery conversion ]]*1000</f>
        <v>12580.487637981696</v>
      </c>
      <c r="P167" s="30">
        <f t="shared" si="11"/>
        <v>131.04674622897599</v>
      </c>
      <c r="Q167" s="35">
        <f t="shared" si="12"/>
        <v>1.3104674622897599</v>
      </c>
      <c r="R167" s="36">
        <f t="shared" si="13"/>
        <v>6.3541023879646046</v>
      </c>
      <c r="S167" s="37">
        <f t="shared" si="14"/>
        <v>190.62307163893814</v>
      </c>
    </row>
    <row r="168" spans="12:19">
      <c r="L168" s="14">
        <v>165</v>
      </c>
      <c r="M168" s="7">
        <v>44.4</v>
      </c>
      <c r="N168" s="20">
        <f>ROUND(Table5[[#This Row],[Etotal]]/3600,2)</f>
        <v>3.28</v>
      </c>
      <c r="O168" s="11">
        <f>(2*3.14*Table5[[#This Row],[Motor speed]]*Table5[[#This Row],[Motor torque]])/(60*1000)/Table5[[#This Row],[Overall efficiency of enery conversion ]]*1000</f>
        <v>11813.983520975431</v>
      </c>
      <c r="P168" s="30">
        <f t="shared" si="11"/>
        <v>123.06232834349407</v>
      </c>
      <c r="Q168" s="35">
        <f t="shared" si="12"/>
        <v>1.2306232834349407</v>
      </c>
      <c r="R168" s="36">
        <f t="shared" si="13"/>
        <v>5.6034045632091196</v>
      </c>
      <c r="S168" s="37">
        <f t="shared" si="14"/>
        <v>168.10213689627358</v>
      </c>
    </row>
    <row r="169" spans="12:19">
      <c r="L169" s="14">
        <v>166</v>
      </c>
      <c r="M169" s="7">
        <v>44.5</v>
      </c>
      <c r="N169" s="20">
        <f>ROUND(Table5[[#This Row],[Etotal]]/3600,2)</f>
        <v>3.1</v>
      </c>
      <c r="O169" s="11">
        <f>(2*3.14*Table5[[#This Row],[Motor speed]]*Table5[[#This Row],[Motor torque]])/(60*1000)/Table5[[#This Row],[Overall efficiency of enery conversion ]]*1000</f>
        <v>11171.44638870396</v>
      </c>
      <c r="P169" s="30">
        <f t="shared" si="11"/>
        <v>116.36923321566626</v>
      </c>
      <c r="Q169" s="35">
        <f t="shared" si="12"/>
        <v>1.1636923321566626</v>
      </c>
      <c r="R169" s="36">
        <f t="shared" si="13"/>
        <v>5.0104654225047849</v>
      </c>
      <c r="S169" s="37">
        <f t="shared" si="14"/>
        <v>150.31396267514356</v>
      </c>
    </row>
    <row r="170" spans="12:19">
      <c r="L170" s="14">
        <v>167</v>
      </c>
      <c r="M170" s="7">
        <v>44.6</v>
      </c>
      <c r="N170" s="20">
        <f>ROUND(Table5[[#This Row],[Etotal]]/3600,2)</f>
        <v>2.92</v>
      </c>
      <c r="O170" s="11">
        <f>(2*3.14*Table5[[#This Row],[Motor speed]]*Table5[[#This Row],[Motor torque]])/(60*1000)/Table5[[#This Row],[Overall efficiency of enery conversion ]]*1000</f>
        <v>10525.953948417715</v>
      </c>
      <c r="P170" s="30">
        <f t="shared" si="11"/>
        <v>109.64535362935119</v>
      </c>
      <c r="Q170" s="35">
        <f t="shared" si="12"/>
        <v>1.0964535362935119</v>
      </c>
      <c r="R170" s="36">
        <f t="shared" si="13"/>
        <v>4.4481783218270268</v>
      </c>
      <c r="S170" s="37">
        <f t="shared" si="14"/>
        <v>133.4453496548108</v>
      </c>
    </row>
    <row r="171" spans="12:19">
      <c r="L171" s="14">
        <v>168</v>
      </c>
      <c r="M171" s="7">
        <v>44.5</v>
      </c>
      <c r="N171" s="20">
        <f>ROUND(Table5[[#This Row],[Etotal]]/3600,2)</f>
        <v>2.72</v>
      </c>
      <c r="O171" s="11">
        <f>(2*3.14*Table5[[#This Row],[Motor speed]]*Table5[[#This Row],[Motor torque]])/(60*1000)/Table5[[#This Row],[Overall efficiency of enery conversion ]]*1000</f>
        <v>9786.9552103800797</v>
      </c>
      <c r="P171" s="30">
        <f t="shared" si="11"/>
        <v>101.94745010812584</v>
      </c>
      <c r="Q171" s="35">
        <f t="shared" si="12"/>
        <v>1.0194745010812583</v>
      </c>
      <c r="R171" s="36">
        <f t="shared" si="13"/>
        <v>3.8455145559130579</v>
      </c>
      <c r="S171" s="37">
        <f t="shared" si="14"/>
        <v>115.36543667739174</v>
      </c>
    </row>
    <row r="172" spans="12:19">
      <c r="L172" s="14">
        <v>169</v>
      </c>
      <c r="M172" s="7">
        <v>44.4</v>
      </c>
      <c r="N172" s="20">
        <f>ROUND(Table5[[#This Row],[Etotal]]/3600,2)</f>
        <v>2.83</v>
      </c>
      <c r="O172" s="11">
        <f>(2*3.14*Table5[[#This Row],[Motor speed]]*Table5[[#This Row],[Motor torque]])/(60*1000)/Table5[[#This Row],[Overall efficiency of enery conversion ]]*1000</f>
        <v>10202.37356508381</v>
      </c>
      <c r="P172" s="30">
        <f t="shared" si="11"/>
        <v>106.27472463628969</v>
      </c>
      <c r="Q172" s="35">
        <f t="shared" si="12"/>
        <v>1.0627472463628969</v>
      </c>
      <c r="R172" s="36">
        <f t="shared" si="13"/>
        <v>4.1788973257121036</v>
      </c>
      <c r="S172" s="37">
        <f t="shared" si="14"/>
        <v>125.36691977136311</v>
      </c>
    </row>
    <row r="173" spans="12:19">
      <c r="L173" s="14">
        <v>170</v>
      </c>
      <c r="M173" s="7">
        <v>44.4</v>
      </c>
      <c r="N173" s="20">
        <f>ROUND(Table5[[#This Row],[Etotal]]/3600,2)</f>
        <v>2.83</v>
      </c>
      <c r="O173" s="11">
        <f>(2*3.14*Table5[[#This Row],[Motor speed]]*Table5[[#This Row],[Motor torque]])/(60*1000)/Table5[[#This Row],[Overall efficiency of enery conversion ]]*1000</f>
        <v>10202.37356508381</v>
      </c>
      <c r="P173" s="30">
        <f t="shared" si="11"/>
        <v>106.27472463628969</v>
      </c>
      <c r="Q173" s="35">
        <f t="shared" si="12"/>
        <v>1.0627472463628969</v>
      </c>
      <c r="R173" s="36">
        <f t="shared" si="13"/>
        <v>4.1788973257121036</v>
      </c>
      <c r="S173" s="37">
        <f t="shared" si="14"/>
        <v>125.36691977136311</v>
      </c>
    </row>
    <row r="174" spans="12:19">
      <c r="L174" s="14">
        <v>171</v>
      </c>
      <c r="M174" s="7">
        <v>44.3</v>
      </c>
      <c r="N174" s="20">
        <f>ROUND(Table5[[#This Row],[Etotal]]/3600,2)</f>
        <v>2.82</v>
      </c>
      <c r="O174" s="11">
        <f>(2*3.14*Table5[[#This Row],[Motor speed]]*Table5[[#This Row],[Motor torque]])/(60*1000)/Table5[[#This Row],[Overall efficiency of enery conversion ]]*1000</f>
        <v>10156.45041810723</v>
      </c>
      <c r="P174" s="30">
        <f t="shared" si="11"/>
        <v>105.79635852195031</v>
      </c>
      <c r="Q174" s="35">
        <f t="shared" si="12"/>
        <v>1.0579635852195031</v>
      </c>
      <c r="R174" s="36">
        <f t="shared" si="13"/>
        <v>4.141361706306868</v>
      </c>
      <c r="S174" s="37">
        <f t="shared" si="14"/>
        <v>124.24085118920604</v>
      </c>
    </row>
    <row r="175" spans="12:19">
      <c r="L175" s="14">
        <v>172</v>
      </c>
      <c r="M175" s="7">
        <v>44.3</v>
      </c>
      <c r="N175" s="20">
        <f>ROUND(Table5[[#This Row],[Etotal]]/3600,2)</f>
        <v>2.89</v>
      </c>
      <c r="O175" s="11">
        <f>(2*3.14*Table5[[#This Row],[Motor speed]]*Table5[[#This Row],[Motor torque]])/(60*1000)/Table5[[#This Row],[Overall efficiency of enery conversion ]]*1000</f>
        <v>10386.16187578419</v>
      </c>
      <c r="P175" s="30">
        <f t="shared" si="11"/>
        <v>108.18918620608531</v>
      </c>
      <c r="Q175" s="35">
        <f t="shared" si="12"/>
        <v>1.0818918620608531</v>
      </c>
      <c r="R175" s="36">
        <f t="shared" si="13"/>
        <v>4.3308130044159503</v>
      </c>
      <c r="S175" s="37">
        <f t="shared" si="14"/>
        <v>129.92439013247852</v>
      </c>
    </row>
    <row r="176" spans="12:19">
      <c r="L176" s="14">
        <v>173</v>
      </c>
      <c r="M176" s="7">
        <v>44.3</v>
      </c>
      <c r="N176" s="20">
        <f>ROUND(Table5[[#This Row],[Etotal]]/3600,2)</f>
        <v>2.82</v>
      </c>
      <c r="O176" s="11">
        <f>(2*3.14*Table5[[#This Row],[Motor speed]]*Table5[[#This Row],[Motor torque]])/(60*1000)/Table5[[#This Row],[Overall efficiency of enery conversion ]]*1000</f>
        <v>10156.45041810723</v>
      </c>
      <c r="P176" s="30">
        <f t="shared" si="11"/>
        <v>105.79635852195031</v>
      </c>
      <c r="Q176" s="35">
        <f t="shared" si="12"/>
        <v>1.0579635852195031</v>
      </c>
      <c r="R176" s="36">
        <f t="shared" si="13"/>
        <v>4.141361706306868</v>
      </c>
      <c r="S176" s="37">
        <f t="shared" si="14"/>
        <v>124.24085118920604</v>
      </c>
    </row>
    <row r="177" spans="12:19">
      <c r="L177" s="14">
        <v>174</v>
      </c>
      <c r="M177" s="7">
        <v>44.2</v>
      </c>
      <c r="N177" s="20">
        <f>ROUND(Table5[[#This Row],[Etotal]]/3600,2)</f>
        <v>2.68</v>
      </c>
      <c r="O177" s="11">
        <f>(2*3.14*Table5[[#This Row],[Motor speed]]*Table5[[#This Row],[Motor torque]])/(60*1000)/Table5[[#This Row],[Overall efficiency of enery conversion ]]*1000</f>
        <v>9652.2966352260773</v>
      </c>
      <c r="P177" s="30">
        <f t="shared" si="11"/>
        <v>100.5447566169383</v>
      </c>
      <c r="Q177" s="35">
        <f t="shared" si="12"/>
        <v>1.0054475661693829</v>
      </c>
      <c r="R177" s="36">
        <f t="shared" si="13"/>
        <v>3.7404217907689628</v>
      </c>
      <c r="S177" s="37">
        <f t="shared" si="14"/>
        <v>112.21265372306888</v>
      </c>
    </row>
    <row r="178" spans="12:19">
      <c r="L178" s="14">
        <v>175</v>
      </c>
      <c r="M178" s="7">
        <v>44.1</v>
      </c>
      <c r="N178" s="20">
        <f>ROUND(Table5[[#This Row],[Etotal]]/3600,2)</f>
        <v>2.67</v>
      </c>
      <c r="O178" s="11">
        <f>(2*3.14*Table5[[#This Row],[Motor speed]]*Table5[[#This Row],[Motor torque]])/(60*1000)/Table5[[#This Row],[Overall efficiency of enery conversion ]]*1000</f>
        <v>9607.7206247491795</v>
      </c>
      <c r="P178" s="30">
        <f t="shared" si="11"/>
        <v>100.08042317447062</v>
      </c>
      <c r="Q178" s="35">
        <f t="shared" si="12"/>
        <v>1.0008042317447063</v>
      </c>
      <c r="R178" s="36">
        <f t="shared" si="13"/>
        <v>3.7059537080290128</v>
      </c>
      <c r="S178" s="37">
        <f t="shared" si="14"/>
        <v>111.17861124087038</v>
      </c>
    </row>
    <row r="179" spans="12:19">
      <c r="L179" s="14">
        <v>176</v>
      </c>
      <c r="M179" s="7">
        <v>44</v>
      </c>
      <c r="N179" s="20">
        <f>ROUND(Table5[[#This Row],[Etotal]]/3600,2)</f>
        <v>2.66</v>
      </c>
      <c r="O179" s="11">
        <f>(2*3.14*Table5[[#This Row],[Motor speed]]*Table5[[#This Row],[Motor torque]])/(60*1000)/Table5[[#This Row],[Overall efficiency of enery conversion ]]*1000</f>
        <v>9563.2991209673037</v>
      </c>
      <c r="P179" s="30">
        <f t="shared" si="11"/>
        <v>99.617699176742747</v>
      </c>
      <c r="Q179" s="35">
        <f t="shared" si="12"/>
        <v>0.99617699176742747</v>
      </c>
      <c r="R179" s="36">
        <f t="shared" si="13"/>
        <v>3.671763816029165</v>
      </c>
      <c r="S179" s="37">
        <f t="shared" si="14"/>
        <v>110.15291448087495</v>
      </c>
    </row>
    <row r="180" spans="12:19">
      <c r="L180" s="14">
        <v>177</v>
      </c>
      <c r="M180" s="7">
        <v>43.9</v>
      </c>
      <c r="N180" s="20">
        <f>ROUND(Table5[[#This Row],[Etotal]]/3600,2)</f>
        <v>2.64</v>
      </c>
      <c r="O180" s="11">
        <f>(2*3.14*Table5[[#This Row],[Motor speed]]*Table5[[#This Row],[Motor torque]])/(60*1000)/Table5[[#This Row],[Overall efficiency of enery conversion ]]*1000</f>
        <v>9519.0317735251301</v>
      </c>
      <c r="P180" s="30">
        <f t="shared" si="11"/>
        <v>99.156580974220105</v>
      </c>
      <c r="Q180" s="35">
        <f t="shared" si="12"/>
        <v>0.9915658097422011</v>
      </c>
      <c r="R180" s="36">
        <f t="shared" si="13"/>
        <v>3.6378501936839154</v>
      </c>
      <c r="S180" s="37">
        <f t="shared" si="14"/>
        <v>109.13550581051746</v>
      </c>
    </row>
    <row r="181" spans="12:19">
      <c r="L181" s="14">
        <v>178</v>
      </c>
      <c r="M181" s="7">
        <v>43.8</v>
      </c>
      <c r="N181" s="20">
        <f>ROUND(Table5[[#This Row],[Etotal]]/3600,2)</f>
        <v>2.63</v>
      </c>
      <c r="O181" s="11">
        <f>(2*3.14*Table5[[#This Row],[Motor speed]]*Table5[[#This Row],[Motor torque]])/(60*1000)/Table5[[#This Row],[Overall efficiency of enery conversion ]]*1000</f>
        <v>9474.9182320673463</v>
      </c>
      <c r="P181" s="30">
        <f t="shared" si="11"/>
        <v>98.697064917368195</v>
      </c>
      <c r="Q181" s="35">
        <f t="shared" si="12"/>
        <v>0.98697064917368194</v>
      </c>
      <c r="R181" s="36">
        <f t="shared" si="13"/>
        <v>3.6042109306221808</v>
      </c>
      <c r="S181" s="37">
        <f t="shared" si="14"/>
        <v>108.12632791866542</v>
      </c>
    </row>
    <row r="182" spans="12:19">
      <c r="L182" s="14">
        <v>179</v>
      </c>
      <c r="M182" s="7">
        <v>43.7</v>
      </c>
      <c r="N182" s="20">
        <f>ROUND(Table5[[#This Row],[Etotal]]/3600,2)</f>
        <v>2.56</v>
      </c>
      <c r="O182" s="11">
        <f>(2*3.14*Table5[[#This Row],[Motor speed]]*Table5[[#This Row],[Motor torque]])/(60*1000)/Table5[[#This Row],[Overall efficiency of enery conversion ]]*1000</f>
        <v>9204.3579046927425</v>
      </c>
      <c r="P182" s="30">
        <f t="shared" si="11"/>
        <v>95.878728173882735</v>
      </c>
      <c r="Q182" s="35">
        <f t="shared" si="12"/>
        <v>0.95878728173882732</v>
      </c>
      <c r="R182" s="36">
        <f t="shared" si="13"/>
        <v>3.401310291009279</v>
      </c>
      <c r="S182" s="37">
        <f t="shared" si="14"/>
        <v>102.03930873027836</v>
      </c>
    </row>
    <row r="183" spans="12:19">
      <c r="L183" s="14">
        <v>180</v>
      </c>
      <c r="M183" s="7">
        <v>43.5</v>
      </c>
      <c r="N183" s="20">
        <f>ROUND(Table5[[#This Row],[Etotal]]/3600,2)</f>
        <v>2.5299999999999998</v>
      </c>
      <c r="O183" s="11">
        <f>(2*3.14*Table5[[#This Row],[Motor speed]]*Table5[[#This Row],[Motor torque]])/(60*1000)/Table5[[#This Row],[Overall efficiency of enery conversion ]]*1000</f>
        <v>9117.9337705449343</v>
      </c>
      <c r="P183" s="30">
        <f t="shared" si="11"/>
        <v>94.978476776509737</v>
      </c>
      <c r="Q183" s="35">
        <f t="shared" si="12"/>
        <v>0.94978476776509735</v>
      </c>
      <c r="R183" s="36">
        <f t="shared" si="13"/>
        <v>3.3377370887908193</v>
      </c>
      <c r="S183" s="37">
        <f t="shared" si="14"/>
        <v>100.13211266372458</v>
      </c>
    </row>
    <row r="184" spans="12:19">
      <c r="L184" s="14">
        <v>181</v>
      </c>
      <c r="M184" s="7">
        <v>43.4</v>
      </c>
      <c r="N184" s="20">
        <f>ROUND(Table5[[#This Row],[Etotal]]/3600,2)</f>
        <v>2.4</v>
      </c>
      <c r="O184" s="11">
        <f>(2*3.14*Table5[[#This Row],[Motor speed]]*Table5[[#This Row],[Motor torque]])/(60*1000)/Table5[[#This Row],[Overall efficiency of enery conversion ]]*1000</f>
        <v>8624.8612185326438</v>
      </c>
      <c r="P184" s="30">
        <f t="shared" si="11"/>
        <v>89.842304359715044</v>
      </c>
      <c r="Q184" s="35">
        <f t="shared" si="12"/>
        <v>0.89842304359715042</v>
      </c>
      <c r="R184" s="36">
        <f t="shared" si="13"/>
        <v>2.986506671485559</v>
      </c>
      <c r="S184" s="37">
        <f t="shared" si="14"/>
        <v>89.595200144566775</v>
      </c>
    </row>
    <row r="185" spans="12:19">
      <c r="L185" s="14">
        <v>182</v>
      </c>
      <c r="M185" s="7">
        <v>43.1</v>
      </c>
      <c r="N185" s="20">
        <f>ROUND(Table5[[#This Row],[Etotal]]/3600,2)</f>
        <v>2.2999999999999998</v>
      </c>
      <c r="O185" s="11">
        <f>(2*3.14*Table5[[#This Row],[Motor speed]]*Table5[[#This Row],[Motor torque]])/(60*1000)/Table5[[#This Row],[Overall efficiency of enery conversion ]]*1000</f>
        <v>8276.4444779197056</v>
      </c>
      <c r="P185" s="30">
        <f t="shared" si="11"/>
        <v>86.2129633116636</v>
      </c>
      <c r="Q185" s="35">
        <f t="shared" si="12"/>
        <v>0.86212963311663604</v>
      </c>
      <c r="R185" s="36">
        <f t="shared" si="13"/>
        <v>2.7500897659019539</v>
      </c>
      <c r="S185" s="37">
        <f t="shared" si="14"/>
        <v>82.502692977058615</v>
      </c>
    </row>
    <row r="186" spans="12:19">
      <c r="L186" s="14">
        <v>183</v>
      </c>
      <c r="M186" s="7">
        <v>42.9</v>
      </c>
      <c r="N186" s="20">
        <f>ROUND(Table5[[#This Row],[Etotal]]/3600,2)</f>
        <v>2.34</v>
      </c>
      <c r="O186" s="11">
        <f>(2*3.14*Table5[[#This Row],[Motor speed]]*Table5[[#This Row],[Motor torque]])/(60*1000)/Table5[[#This Row],[Overall efficiency of enery conversion ]]*1000</f>
        <v>8417.4039595038885</v>
      </c>
      <c r="P186" s="30">
        <f t="shared" si="11"/>
        <v>87.681291244832167</v>
      </c>
      <c r="Q186" s="35">
        <f t="shared" si="12"/>
        <v>0.87681291244832171</v>
      </c>
      <c r="R186" s="36">
        <f t="shared" si="13"/>
        <v>2.8445632687136002</v>
      </c>
      <c r="S186" s="37">
        <f t="shared" si="14"/>
        <v>85.336898061408007</v>
      </c>
    </row>
    <row r="187" spans="12:19">
      <c r="L187" s="14">
        <v>184</v>
      </c>
      <c r="M187" s="7">
        <v>42.7</v>
      </c>
      <c r="N187" s="20">
        <f>ROUND(Table5[[#This Row],[Etotal]]/3600,2)</f>
        <v>2.3199999999999998</v>
      </c>
      <c r="O187" s="11">
        <f>(2*3.14*Table5[[#This Row],[Motor speed]]*Table5[[#This Row],[Motor torque]])/(60*1000)/Table5[[#This Row],[Overall efficiency of enery conversion ]]*1000</f>
        <v>8335.4756253980977</v>
      </c>
      <c r="P187" s="30">
        <f t="shared" si="11"/>
        <v>86.827871097896846</v>
      </c>
      <c r="Q187" s="35">
        <f t="shared" si="12"/>
        <v>0.86827871097896847</v>
      </c>
      <c r="R187" s="36">
        <f t="shared" si="13"/>
        <v>2.7894593037754065</v>
      </c>
      <c r="S187" s="37">
        <f t="shared" si="14"/>
        <v>83.68377911326219</v>
      </c>
    </row>
    <row r="188" spans="12:19">
      <c r="L188" s="14">
        <v>185</v>
      </c>
      <c r="M188" s="7">
        <v>42.5</v>
      </c>
      <c r="N188" s="20">
        <f>ROUND(Table5[[#This Row],[Etotal]]/3600,2)</f>
        <v>2.29</v>
      </c>
      <c r="O188" s="11">
        <f>(2*3.14*Table5[[#This Row],[Motor speed]]*Table5[[#This Row],[Motor torque]])/(60*1000)/Table5[[#This Row],[Overall efficiency of enery conversion ]]*1000</f>
        <v>8254.1456981746087</v>
      </c>
      <c r="P188" s="30">
        <f t="shared" si="11"/>
        <v>85.980684355985503</v>
      </c>
      <c r="Q188" s="35">
        <f t="shared" si="12"/>
        <v>0.85980684355985504</v>
      </c>
      <c r="R188" s="36">
        <f t="shared" si="13"/>
        <v>2.7352908904597357</v>
      </c>
      <c r="S188" s="37">
        <f t="shared" si="14"/>
        <v>82.058726713792069</v>
      </c>
    </row>
    <row r="189" spans="12:19">
      <c r="L189" s="14">
        <v>186</v>
      </c>
      <c r="M189" s="7">
        <v>42.3</v>
      </c>
      <c r="N189" s="20">
        <f>ROUND(Table5[[#This Row],[Etotal]]/3600,2)</f>
        <v>2.39</v>
      </c>
      <c r="O189" s="11">
        <f>(2*3.14*Table5[[#This Row],[Motor speed]]*Table5[[#This Row],[Motor torque]])/(60*1000)/Table5[[#This Row],[Overall efficiency of enery conversion ]]*1000</f>
        <v>8612.0928494710406</v>
      </c>
      <c r="P189" s="30">
        <f t="shared" si="11"/>
        <v>89.709300515323335</v>
      </c>
      <c r="Q189" s="35">
        <f t="shared" si="12"/>
        <v>0.89709300515323331</v>
      </c>
      <c r="R189" s="36">
        <f t="shared" si="13"/>
        <v>2.977670681610979</v>
      </c>
      <c r="S189" s="37">
        <f t="shared" si="14"/>
        <v>89.330120448329367</v>
      </c>
    </row>
    <row r="190" spans="12:19">
      <c r="L190" s="14">
        <v>187</v>
      </c>
      <c r="M190" s="7">
        <v>42.2</v>
      </c>
      <c r="N190" s="20">
        <f>ROUND(Table5[[#This Row],[Etotal]]/3600,2)</f>
        <v>2.56</v>
      </c>
      <c r="O190" s="11">
        <f>(2*3.14*Table5[[#This Row],[Motor speed]]*Table5[[#This Row],[Motor torque]])/(60*1000)/Table5[[#This Row],[Overall efficiency of enery conversion ]]*1000</f>
        <v>9227.3776951168074</v>
      </c>
      <c r="P190" s="30">
        <f t="shared" si="11"/>
        <v>96.118517657466739</v>
      </c>
      <c r="Q190" s="35">
        <f t="shared" si="12"/>
        <v>0.9611851765746674</v>
      </c>
      <c r="R190" s="36">
        <f t="shared" si="13"/>
        <v>3.4183446915674356</v>
      </c>
      <c r="S190" s="37">
        <f t="shared" si="14"/>
        <v>102.55034074702307</v>
      </c>
    </row>
    <row r="191" spans="12:19">
      <c r="L191" s="14">
        <v>188</v>
      </c>
      <c r="M191" s="7">
        <v>42.2</v>
      </c>
      <c r="N191" s="20">
        <f>ROUND(Table5[[#This Row],[Etotal]]/3600,2)</f>
        <v>2.62</v>
      </c>
      <c r="O191" s="11">
        <f>(2*3.14*Table5[[#This Row],[Motor speed]]*Table5[[#This Row],[Motor torque]])/(60*1000)/Table5[[#This Row],[Overall efficiency of enery conversion ]]*1000</f>
        <v>9446.1998963350379</v>
      </c>
      <c r="P191" s="30">
        <f t="shared" si="11"/>
        <v>98.397915586823316</v>
      </c>
      <c r="Q191" s="35">
        <f t="shared" si="12"/>
        <v>0.98397915586823315</v>
      </c>
      <c r="R191" s="36">
        <f t="shared" si="13"/>
        <v>3.5823954229776946</v>
      </c>
      <c r="S191" s="37">
        <f t="shared" si="14"/>
        <v>107.47186268933083</v>
      </c>
    </row>
    <row r="192" spans="12:19">
      <c r="L192" s="14">
        <v>189</v>
      </c>
      <c r="M192" s="7">
        <v>42.2</v>
      </c>
      <c r="N192" s="20">
        <f>ROUND(Table5[[#This Row],[Etotal]]/3600,2)</f>
        <v>2.68</v>
      </c>
      <c r="O192" s="11">
        <f>(2*3.14*Table5[[#This Row],[Motor speed]]*Table5[[#This Row],[Motor torque]])/(60*1000)/Table5[[#This Row],[Overall efficiency of enery conversion ]]*1000</f>
        <v>9665.0220975532684</v>
      </c>
      <c r="P192" s="30">
        <f t="shared" si="11"/>
        <v>100.67731351617988</v>
      </c>
      <c r="Q192" s="35">
        <f t="shared" si="12"/>
        <v>1.0067731351617988</v>
      </c>
      <c r="R192" s="36">
        <f t="shared" si="13"/>
        <v>3.7502909390290151</v>
      </c>
      <c r="S192" s="37">
        <f t="shared" si="14"/>
        <v>112.50872817087046</v>
      </c>
    </row>
    <row r="193" spans="12:19">
      <c r="L193" s="14">
        <v>190</v>
      </c>
      <c r="M193" s="7">
        <v>42.3</v>
      </c>
      <c r="N193" s="20">
        <f>ROUND(Table5[[#This Row],[Etotal]]/3600,2)</f>
        <v>2.82</v>
      </c>
      <c r="O193" s="11">
        <f>(2*3.14*Table5[[#This Row],[Motor speed]]*Table5[[#This Row],[Motor torque]])/(60*1000)/Table5[[#This Row],[Overall efficiency of enery conversion ]]*1000</f>
        <v>10147.478010151568</v>
      </c>
      <c r="P193" s="30">
        <f t="shared" si="11"/>
        <v>105.70289593907883</v>
      </c>
      <c r="Q193" s="35">
        <f t="shared" si="12"/>
        <v>1.0570289593907882</v>
      </c>
      <c r="R193" s="36">
        <f t="shared" si="13"/>
        <v>4.1340478176658593</v>
      </c>
      <c r="S193" s="37">
        <f t="shared" si="14"/>
        <v>124.02143452997578</v>
      </c>
    </row>
    <row r="194" spans="12:19">
      <c r="L194" s="14">
        <v>191</v>
      </c>
      <c r="M194" s="7">
        <v>42.4</v>
      </c>
      <c r="N194" s="20">
        <f>ROUND(Table5[[#This Row],[Etotal]]/3600,2)</f>
        <v>2.71</v>
      </c>
      <c r="O194" s="11">
        <f>(2*3.14*Table5[[#This Row],[Motor speed]]*Table5[[#This Row],[Motor torque]])/(60*1000)/Table5[[#This Row],[Overall efficiency of enery conversion ]]*1000</f>
        <v>9752.7191740888757</v>
      </c>
      <c r="P194" s="30">
        <f t="shared" si="11"/>
        <v>101.59082473009245</v>
      </c>
      <c r="Q194" s="35">
        <f t="shared" si="12"/>
        <v>1.0159082473009244</v>
      </c>
      <c r="R194" s="36">
        <f t="shared" si="13"/>
        <v>3.8186573976559348</v>
      </c>
      <c r="S194" s="37">
        <f t="shared" si="14"/>
        <v>114.55972192967805</v>
      </c>
    </row>
    <row r="195" spans="12:19">
      <c r="L195" s="14">
        <v>192</v>
      </c>
      <c r="M195" s="7">
        <v>42.4</v>
      </c>
      <c r="N195" s="20">
        <f>ROUND(Table5[[#This Row],[Etotal]]/3600,2)</f>
        <v>2.83</v>
      </c>
      <c r="O195" s="11">
        <f>(2*3.14*Table5[[#This Row],[Motor speed]]*Table5[[#This Row],[Motor torque]])/(60*1000)/Table5[[#This Row],[Overall efficiency of enery conversion ]]*1000</f>
        <v>10192.437720612716</v>
      </c>
      <c r="P195" s="30">
        <f t="shared" si="11"/>
        <v>106.17122625638245</v>
      </c>
      <c r="Q195" s="35">
        <f t="shared" si="12"/>
        <v>1.0617122625638244</v>
      </c>
      <c r="R195" s="36">
        <f t="shared" si="13"/>
        <v>4.1707618353700635</v>
      </c>
      <c r="S195" s="37">
        <f t="shared" si="14"/>
        <v>125.1228550611019</v>
      </c>
    </row>
    <row r="196" spans="12:19">
      <c r="L196" s="14">
        <v>193</v>
      </c>
      <c r="M196" s="7">
        <v>42.6</v>
      </c>
      <c r="N196" s="20">
        <f>ROUND(Table5[[#This Row],[Etotal]]/3600,2)</f>
        <v>3.04</v>
      </c>
      <c r="O196" s="11">
        <f>(2*3.14*Table5[[#This Row],[Motor speed]]*Table5[[#This Row],[Motor torque]])/(60*1000)/Table5[[#This Row],[Overall efficiency of enery conversion ]]*1000</f>
        <v>10945.492179771019</v>
      </c>
      <c r="P196" s="30">
        <f t="shared" ref="P196:P259" si="15">O196/96</f>
        <v>114.01554353928145</v>
      </c>
      <c r="Q196" s="35">
        <f t="shared" ref="Q196:Q259" si="16">P196/100</f>
        <v>1.1401554353928145</v>
      </c>
      <c r="R196" s="36">
        <f t="shared" ref="R196:R259" si="17">P196*P196*0.00037</f>
        <v>4.8098313423663805</v>
      </c>
      <c r="S196" s="37">
        <f t="shared" ref="S196:S259" si="18">R196*30</f>
        <v>144.29494027099142</v>
      </c>
    </row>
    <row r="197" spans="12:19">
      <c r="L197" s="14">
        <v>194</v>
      </c>
      <c r="M197" s="7">
        <v>42.8</v>
      </c>
      <c r="N197" s="20">
        <f>ROUND(Table5[[#This Row],[Etotal]]/3600,2)</f>
        <v>3.13</v>
      </c>
      <c r="O197" s="11">
        <f>(2*3.14*Table5[[#This Row],[Motor speed]]*Table5[[#This Row],[Motor torque]])/(60*1000)/Table5[[#This Row],[Overall efficiency of enery conversion ]]*1000</f>
        <v>11261.499241953899</v>
      </c>
      <c r="P197" s="30">
        <f t="shared" si="15"/>
        <v>117.30728377035312</v>
      </c>
      <c r="Q197" s="35">
        <f t="shared" si="16"/>
        <v>1.1730728377035313</v>
      </c>
      <c r="R197" s="36">
        <f t="shared" si="17"/>
        <v>5.0915695654639164</v>
      </c>
      <c r="S197" s="37">
        <f t="shared" si="18"/>
        <v>152.7470869639175</v>
      </c>
    </row>
    <row r="198" spans="12:19">
      <c r="L198" s="14">
        <v>195</v>
      </c>
      <c r="M198" s="7">
        <v>43.1</v>
      </c>
      <c r="N198" s="20">
        <f>ROUND(Table5[[#This Row],[Etotal]]/3600,2)</f>
        <v>3.17</v>
      </c>
      <c r="O198" s="11">
        <f>(2*3.14*Table5[[#This Row],[Motor speed]]*Table5[[#This Row],[Motor torque]])/(60*1000)/Table5[[#This Row],[Overall efficiency of enery conversion ]]*1000</f>
        <v>11405.290833727311</v>
      </c>
      <c r="P198" s="30">
        <f t="shared" si="15"/>
        <v>118.80511285132616</v>
      </c>
      <c r="Q198" s="35">
        <f t="shared" si="16"/>
        <v>1.1880511285132616</v>
      </c>
      <c r="R198" s="36">
        <f t="shared" si="17"/>
        <v>5.2224222906580469</v>
      </c>
      <c r="S198" s="37">
        <f t="shared" si="18"/>
        <v>156.67266871974141</v>
      </c>
    </row>
    <row r="199" spans="12:19">
      <c r="L199" s="14">
        <v>196</v>
      </c>
      <c r="M199" s="7">
        <v>43.3</v>
      </c>
      <c r="N199" s="20">
        <f>ROUND(Table5[[#This Row],[Etotal]]/3600,2)</f>
        <v>3.01</v>
      </c>
      <c r="O199" s="11">
        <f>(2*3.14*Table5[[#This Row],[Motor speed]]*Table5[[#This Row],[Motor torque]])/(60*1000)/Table5[[#This Row],[Overall efficiency of enery conversion ]]*1000</f>
        <v>10828.328034317732</v>
      </c>
      <c r="P199" s="30">
        <f t="shared" si="15"/>
        <v>112.7950836908097</v>
      </c>
      <c r="Q199" s="35">
        <f t="shared" si="16"/>
        <v>1.1279508369080971</v>
      </c>
      <c r="R199" s="36">
        <f t="shared" si="17"/>
        <v>4.7074104347822034</v>
      </c>
      <c r="S199" s="37">
        <f t="shared" si="18"/>
        <v>141.2223130434661</v>
      </c>
    </row>
    <row r="200" spans="12:19">
      <c r="L200" s="14">
        <v>197</v>
      </c>
      <c r="M200" s="7">
        <v>43.4</v>
      </c>
      <c r="N200" s="20">
        <f>ROUND(Table5[[#This Row],[Etotal]]/3600,2)</f>
        <v>2.83</v>
      </c>
      <c r="O200" s="11">
        <f>(2*3.14*Table5[[#This Row],[Motor speed]]*Table5[[#This Row],[Motor torque]])/(60*1000)/Table5[[#This Row],[Overall efficiency of enery conversion ]]*1000</f>
        <v>10200.17365289517</v>
      </c>
      <c r="P200" s="30">
        <f t="shared" si="15"/>
        <v>106.25180888432469</v>
      </c>
      <c r="Q200" s="35">
        <f t="shared" si="16"/>
        <v>1.0625180888432468</v>
      </c>
      <c r="R200" s="36">
        <f t="shared" si="17"/>
        <v>4.177095349740692</v>
      </c>
      <c r="S200" s="37">
        <f t="shared" si="18"/>
        <v>125.31286049222076</v>
      </c>
    </row>
    <row r="201" spans="12:19">
      <c r="L201" s="14">
        <v>198</v>
      </c>
      <c r="M201" s="7">
        <v>43.4</v>
      </c>
      <c r="N201" s="20">
        <f>ROUND(Table5[[#This Row],[Etotal]]/3600,2)</f>
        <v>2.77</v>
      </c>
      <c r="O201" s="11">
        <f>(2*3.14*Table5[[#This Row],[Motor speed]]*Table5[[#This Row],[Motor torque]])/(60*1000)/Table5[[#This Row],[Overall efficiency of enery conversion ]]*1000</f>
        <v>9975.1290194148096</v>
      </c>
      <c r="P201" s="30">
        <f t="shared" si="15"/>
        <v>103.9075939522376</v>
      </c>
      <c r="Q201" s="35">
        <f t="shared" si="16"/>
        <v>1.0390759395223761</v>
      </c>
      <c r="R201" s="36">
        <f t="shared" si="17"/>
        <v>3.9948115899489411</v>
      </c>
      <c r="S201" s="37">
        <f t="shared" si="18"/>
        <v>119.84434769846824</v>
      </c>
    </row>
    <row r="202" spans="12:19">
      <c r="L202" s="14">
        <v>199</v>
      </c>
      <c r="M202" s="7">
        <v>43.4</v>
      </c>
      <c r="N202" s="20">
        <f>ROUND(Table5[[#This Row],[Etotal]]/3600,2)</f>
        <v>2.58</v>
      </c>
      <c r="O202" s="11">
        <f>(2*3.14*Table5[[#This Row],[Motor speed]]*Table5[[#This Row],[Motor torque]])/(60*1000)/Table5[[#This Row],[Overall efficiency of enery conversion ]]*1000</f>
        <v>9299.9951189737276</v>
      </c>
      <c r="P202" s="30">
        <f t="shared" si="15"/>
        <v>96.874949155976324</v>
      </c>
      <c r="Q202" s="35">
        <f t="shared" si="16"/>
        <v>0.9687494915597632</v>
      </c>
      <c r="R202" s="36">
        <f t="shared" si="17"/>
        <v>3.4723596363700091</v>
      </c>
      <c r="S202" s="37">
        <f t="shared" si="18"/>
        <v>104.17078909110027</v>
      </c>
    </row>
    <row r="203" spans="12:19">
      <c r="L203" s="14">
        <v>200</v>
      </c>
      <c r="M203" s="7">
        <v>43.2</v>
      </c>
      <c r="N203" s="20">
        <f>ROUND(Table5[[#This Row],[Etotal]]/3600,2)</f>
        <v>2.31</v>
      </c>
      <c r="O203" s="11">
        <f>(2*3.14*Table5[[#This Row],[Motor speed]]*Table5[[#This Row],[Motor torque]])/(60*1000)/Table5[[#This Row],[Overall efficiency of enery conversion ]]*1000</f>
        <v>8317.4170433482941</v>
      </c>
      <c r="P203" s="30">
        <f t="shared" si="15"/>
        <v>86.639760868211397</v>
      </c>
      <c r="Q203" s="35">
        <f t="shared" si="16"/>
        <v>0.86639760868211402</v>
      </c>
      <c r="R203" s="36">
        <f t="shared" si="17"/>
        <v>2.777385820421316</v>
      </c>
      <c r="S203" s="37">
        <f t="shared" si="18"/>
        <v>83.321574612639481</v>
      </c>
    </row>
    <row r="204" spans="12:19">
      <c r="L204" s="14">
        <v>201</v>
      </c>
      <c r="M204" s="7">
        <v>42.9</v>
      </c>
      <c r="N204" s="20">
        <f>ROUND(Table5[[#This Row],[Etotal]]/3600,2)</f>
        <v>2.21</v>
      </c>
      <c r="O204" s="11">
        <f>(2*3.14*Table5[[#This Row],[Motor speed]]*Table5[[#This Row],[Motor torque]])/(60*1000)/Table5[[#This Row],[Overall efficiency of enery conversion ]]*1000</f>
        <v>7972.5000527616057</v>
      </c>
      <c r="P204" s="30">
        <f t="shared" si="15"/>
        <v>83.04687554960006</v>
      </c>
      <c r="Q204" s="35">
        <f t="shared" si="16"/>
        <v>0.83046875549600063</v>
      </c>
      <c r="R204" s="36">
        <f t="shared" si="17"/>
        <v>2.5518099092637816</v>
      </c>
      <c r="S204" s="37">
        <f t="shared" si="18"/>
        <v>76.554297277913449</v>
      </c>
    </row>
    <row r="205" spans="12:19">
      <c r="L205" s="14">
        <v>202</v>
      </c>
      <c r="M205" s="7">
        <v>42.6</v>
      </c>
      <c r="N205" s="20">
        <f>ROUND(Table5[[#This Row],[Etotal]]/3600,2)</f>
        <v>2.06</v>
      </c>
      <c r="O205" s="11">
        <f>(2*3.14*Table5[[#This Row],[Motor speed]]*Table5[[#This Row],[Motor torque]])/(60*1000)/Table5[[#This Row],[Overall efficiency of enery conversion ]]*1000</f>
        <v>7411.1506548812895</v>
      </c>
      <c r="P205" s="30">
        <f t="shared" si="15"/>
        <v>77.199485988346765</v>
      </c>
      <c r="Q205" s="35">
        <f t="shared" si="16"/>
        <v>0.77199485988346761</v>
      </c>
      <c r="R205" s="36">
        <f t="shared" si="17"/>
        <v>2.2051114356400308</v>
      </c>
      <c r="S205" s="37">
        <f t="shared" si="18"/>
        <v>66.153343069200929</v>
      </c>
    </row>
    <row r="206" spans="12:19">
      <c r="L206" s="14">
        <v>203</v>
      </c>
      <c r="M206" s="7">
        <v>42.2</v>
      </c>
      <c r="N206" s="20">
        <f>ROUND(Table5[[#This Row],[Etotal]]/3600,2)</f>
        <v>2.02</v>
      </c>
      <c r="O206" s="11">
        <f>(2*3.14*Table5[[#This Row],[Motor speed]]*Table5[[#This Row],[Motor torque]])/(60*1000)/Table5[[#This Row],[Overall efficiency of enery conversion ]]*1000</f>
        <v>7257.977884152725</v>
      </c>
      <c r="P206" s="30">
        <f t="shared" si="15"/>
        <v>75.603936293257547</v>
      </c>
      <c r="Q206" s="35">
        <f t="shared" si="16"/>
        <v>0.75603936293257545</v>
      </c>
      <c r="R206" s="36">
        <f t="shared" si="17"/>
        <v>2.11490341772293</v>
      </c>
      <c r="S206" s="37">
        <f t="shared" si="18"/>
        <v>63.447102531687904</v>
      </c>
    </row>
    <row r="207" spans="12:19">
      <c r="L207" s="14">
        <v>204</v>
      </c>
      <c r="M207" s="7">
        <v>41.9</v>
      </c>
      <c r="N207" s="20">
        <f>ROUND(Table5[[#This Row],[Etotal]]/3600,2)</f>
        <v>1.98</v>
      </c>
      <c r="O207" s="11">
        <f>(2*3.14*Table5[[#This Row],[Motor speed]]*Table5[[#This Row],[Motor torque]])/(60*1000)/Table5[[#This Row],[Overall efficiency of enery conversion ]]*1000</f>
        <v>7144.6519567617961</v>
      </c>
      <c r="P207" s="30">
        <f t="shared" si="15"/>
        <v>74.423457882935381</v>
      </c>
      <c r="Q207" s="35">
        <f t="shared" si="16"/>
        <v>0.74423457882935384</v>
      </c>
      <c r="R207" s="36">
        <f t="shared" si="17"/>
        <v>2.049374900803631</v>
      </c>
      <c r="S207" s="37">
        <f t="shared" si="18"/>
        <v>61.481247024108931</v>
      </c>
    </row>
    <row r="208" spans="12:19">
      <c r="L208" s="14">
        <v>205</v>
      </c>
      <c r="M208" s="7">
        <v>41.5</v>
      </c>
      <c r="N208" s="20">
        <f>ROUND(Table5[[#This Row],[Etotal]]/3600,2)</f>
        <v>1.82</v>
      </c>
      <c r="O208" s="11">
        <f>(2*3.14*Table5[[#This Row],[Motor speed]]*Table5[[#This Row],[Motor torque]])/(60*1000)/Table5[[#This Row],[Overall efficiency of enery conversion ]]*1000</f>
        <v>6565.2193714109462</v>
      </c>
      <c r="P208" s="30">
        <f t="shared" si="15"/>
        <v>68.387701785530695</v>
      </c>
      <c r="Q208" s="35">
        <f t="shared" si="16"/>
        <v>0.68387701785530697</v>
      </c>
      <c r="R208" s="36">
        <f t="shared" si="17"/>
        <v>1.730444769537471</v>
      </c>
      <c r="S208" s="37">
        <f t="shared" si="18"/>
        <v>51.913343086124129</v>
      </c>
    </row>
    <row r="209" spans="12:19">
      <c r="L209" s="14">
        <v>206</v>
      </c>
      <c r="M209" s="7">
        <v>41</v>
      </c>
      <c r="N209" s="20">
        <f>ROUND(Table5[[#This Row],[Etotal]]/3600,2)</f>
        <v>1.66</v>
      </c>
      <c r="O209" s="11">
        <f>(2*3.14*Table5[[#This Row],[Motor speed]]*Table5[[#This Row],[Motor torque]])/(60*1000)/Table5[[#This Row],[Overall efficiency of enery conversion ]]*1000</f>
        <v>5962.1643998043046</v>
      </c>
      <c r="P209" s="30">
        <f t="shared" si="15"/>
        <v>62.10587916462817</v>
      </c>
      <c r="Q209" s="35">
        <f t="shared" si="16"/>
        <v>0.62105879164628175</v>
      </c>
      <c r="R209" s="36">
        <f t="shared" si="17"/>
        <v>1.4271418839202163</v>
      </c>
      <c r="S209" s="37">
        <f t="shared" si="18"/>
        <v>42.814256517606488</v>
      </c>
    </row>
    <row r="210" spans="12:19">
      <c r="L210" s="14">
        <v>207</v>
      </c>
      <c r="M210" s="7">
        <v>40.5</v>
      </c>
      <c r="N210" s="20">
        <f>ROUND(Table5[[#This Row],[Etotal]]/3600,2)</f>
        <v>1.55</v>
      </c>
      <c r="O210" s="11">
        <f>(2*3.14*Table5[[#This Row],[Motor speed]]*Table5[[#This Row],[Motor torque]])/(60*1000)/Table5[[#This Row],[Overall efficiency of enery conversion ]]*1000</f>
        <v>5583.0783794859071</v>
      </c>
      <c r="P210" s="30">
        <f t="shared" si="15"/>
        <v>58.157066452978199</v>
      </c>
      <c r="Q210" s="35">
        <f t="shared" si="16"/>
        <v>0.58157066452978201</v>
      </c>
      <c r="R210" s="36">
        <f t="shared" si="17"/>
        <v>1.2514304200139652</v>
      </c>
      <c r="S210" s="37">
        <f t="shared" si="18"/>
        <v>37.542912600418958</v>
      </c>
    </row>
    <row r="211" spans="12:19">
      <c r="L211" s="14">
        <v>208</v>
      </c>
      <c r="M211" s="7">
        <v>39.9</v>
      </c>
      <c r="N211" s="20">
        <f>ROUND(Table5[[#This Row],[Etotal]]/3600,2)</f>
        <v>1.38</v>
      </c>
      <c r="O211" s="11">
        <f>(2*3.14*Table5[[#This Row],[Motor speed]]*Table5[[#This Row],[Motor torque]])/(60*1000)/Table5[[#This Row],[Overall efficiency of enery conversion ]]*1000</f>
        <v>4974.1817773295543</v>
      </c>
      <c r="P211" s="30">
        <f t="shared" si="15"/>
        <v>51.814393513849524</v>
      </c>
      <c r="Q211" s="35">
        <f t="shared" si="16"/>
        <v>0.51814393513849522</v>
      </c>
      <c r="R211" s="36">
        <f t="shared" si="17"/>
        <v>0.99335060882697912</v>
      </c>
      <c r="S211" s="37">
        <f t="shared" si="18"/>
        <v>29.800518264809373</v>
      </c>
    </row>
    <row r="212" spans="12:19">
      <c r="L212" s="14">
        <v>209</v>
      </c>
      <c r="M212" s="7">
        <v>39.299999999999997</v>
      </c>
      <c r="N212" s="20">
        <f>ROUND(Table5[[#This Row],[Etotal]]/3600,2)</f>
        <v>1.33</v>
      </c>
      <c r="O212" s="11">
        <f>(2*3.14*Table5[[#This Row],[Motor speed]]*Table5[[#This Row],[Motor torque]])/(60*1000)/Table5[[#This Row],[Overall efficiency of enery conversion ]]*1000</f>
        <v>4790.3318566476764</v>
      </c>
      <c r="P212" s="30">
        <f t="shared" si="15"/>
        <v>49.899290173413299</v>
      </c>
      <c r="Q212" s="35">
        <f t="shared" si="16"/>
        <v>0.49899290173413297</v>
      </c>
      <c r="R212" s="36">
        <f t="shared" si="17"/>
        <v>0.92127748912988527</v>
      </c>
      <c r="S212" s="37">
        <f t="shared" si="18"/>
        <v>27.638324673896559</v>
      </c>
    </row>
    <row r="213" spans="12:19">
      <c r="L213" s="14">
        <v>210</v>
      </c>
      <c r="M213" s="7">
        <v>38.700000000000003</v>
      </c>
      <c r="N213" s="20">
        <f>ROUND(Table5[[#This Row],[Etotal]]/3600,2)</f>
        <v>1.28</v>
      </c>
      <c r="O213" s="11">
        <f>(2*3.14*Table5[[#This Row],[Motor speed]]*Table5[[#This Row],[Motor torque]])/(60*1000)/Table5[[#This Row],[Overall efficiency of enery conversion ]]*1000</f>
        <v>4611.438762997941</v>
      </c>
      <c r="P213" s="30">
        <f t="shared" si="15"/>
        <v>48.035820447895219</v>
      </c>
      <c r="Q213" s="35">
        <f t="shared" si="16"/>
        <v>0.48035820447895217</v>
      </c>
      <c r="R213" s="36">
        <f t="shared" si="17"/>
        <v>0.85375281705789852</v>
      </c>
      <c r="S213" s="37">
        <f t="shared" si="18"/>
        <v>25.612584511736955</v>
      </c>
    </row>
    <row r="214" spans="12:19">
      <c r="L214" s="14">
        <v>211</v>
      </c>
      <c r="M214" s="7">
        <v>38.1</v>
      </c>
      <c r="N214" s="20">
        <f>ROUND(Table5[[#This Row],[Etotal]]/3600,2)</f>
        <v>1.34</v>
      </c>
      <c r="O214" s="11">
        <f>(2*3.14*Table5[[#This Row],[Motor speed]]*Table5[[#This Row],[Motor torque]])/(60*1000)/Table5[[#This Row],[Overall efficiency of enery conversion ]]*1000</f>
        <v>4832.5512682769959</v>
      </c>
      <c r="P214" s="30">
        <f t="shared" si="15"/>
        <v>50.339075711218705</v>
      </c>
      <c r="Q214" s="35">
        <f t="shared" si="16"/>
        <v>0.50339075711218706</v>
      </c>
      <c r="R214" s="36">
        <f t="shared" si="17"/>
        <v>0.93758834108012923</v>
      </c>
      <c r="S214" s="37">
        <f t="shared" si="18"/>
        <v>28.127650232403877</v>
      </c>
    </row>
    <row r="215" spans="12:19">
      <c r="L215" s="14">
        <v>212</v>
      </c>
      <c r="M215" s="7">
        <v>37.6</v>
      </c>
      <c r="N215" s="20">
        <f>ROUND(Table5[[#This Row],[Etotal]]/3600,2)</f>
        <v>1.36</v>
      </c>
      <c r="O215" s="11">
        <f>(2*3.14*Table5[[#This Row],[Motor speed]]*Table5[[#This Row],[Motor torque]])/(60*1000)/Table5[[#This Row],[Overall efficiency of enery conversion ]]*1000</f>
        <v>4880.9995588964257</v>
      </c>
      <c r="P215" s="30">
        <f t="shared" si="15"/>
        <v>50.843745405171099</v>
      </c>
      <c r="Q215" s="35">
        <f t="shared" si="16"/>
        <v>0.50843745405171104</v>
      </c>
      <c r="R215" s="36">
        <f t="shared" si="17"/>
        <v>0.95648198532556716</v>
      </c>
      <c r="S215" s="37">
        <f t="shared" si="18"/>
        <v>28.694459559767015</v>
      </c>
    </row>
    <row r="216" spans="12:19">
      <c r="L216" s="14">
        <v>213</v>
      </c>
      <c r="M216" s="7">
        <v>37.1</v>
      </c>
      <c r="N216" s="20">
        <f>ROUND(Table5[[#This Row],[Etotal]]/3600,2)</f>
        <v>1.26</v>
      </c>
      <c r="O216" s="11">
        <f>(2*3.14*Table5[[#This Row],[Motor speed]]*Table5[[#This Row],[Motor torque]])/(60*1000)/Table5[[#This Row],[Overall efficiency of enery conversion ]]*1000</f>
        <v>4542.8021010736556</v>
      </c>
      <c r="P216" s="30">
        <f t="shared" si="15"/>
        <v>47.320855219517249</v>
      </c>
      <c r="Q216" s="35">
        <f t="shared" si="16"/>
        <v>0.47320855219517249</v>
      </c>
      <c r="R216" s="36">
        <f t="shared" si="17"/>
        <v>0.82852743532140982</v>
      </c>
      <c r="S216" s="37">
        <f t="shared" si="18"/>
        <v>24.855823059642294</v>
      </c>
    </row>
    <row r="217" spans="12:19">
      <c r="L217" s="14">
        <v>214</v>
      </c>
      <c r="M217" s="7">
        <v>36.5</v>
      </c>
      <c r="N217" s="20">
        <f>ROUND(Table5[[#This Row],[Etotal]]/3600,2)</f>
        <v>1.01</v>
      </c>
      <c r="O217" s="11">
        <f>(2*3.14*Table5[[#This Row],[Motor speed]]*Table5[[#This Row],[Motor torque]])/(60*1000)/Table5[[#This Row],[Overall efficiency of enery conversion ]]*1000</f>
        <v>3618.1515590937311</v>
      </c>
      <c r="P217" s="30">
        <f t="shared" si="15"/>
        <v>37.689078740559701</v>
      </c>
      <c r="Q217" s="35">
        <f t="shared" si="16"/>
        <v>0.37689078740559701</v>
      </c>
      <c r="R217" s="36">
        <f t="shared" si="17"/>
        <v>0.52557266283548043</v>
      </c>
      <c r="S217" s="37">
        <f t="shared" si="18"/>
        <v>15.767179885064413</v>
      </c>
    </row>
    <row r="218" spans="12:19">
      <c r="L218" s="14">
        <v>215</v>
      </c>
      <c r="M218" s="7">
        <v>35.700000000000003</v>
      </c>
      <c r="N218" s="20">
        <f>ROUND(Table5[[#This Row],[Etotal]]/3600,2)</f>
        <v>0.95</v>
      </c>
      <c r="O218" s="11">
        <f>(2*3.14*Table5[[#This Row],[Motor speed]]*Table5[[#This Row],[Motor torque]])/(60*1000)/Table5[[#This Row],[Overall efficiency of enery conversion ]]*1000</f>
        <v>3418.4422944341859</v>
      </c>
      <c r="P218" s="30">
        <f t="shared" si="15"/>
        <v>35.608773900356105</v>
      </c>
      <c r="Q218" s="35">
        <f t="shared" si="16"/>
        <v>0.35608773900356105</v>
      </c>
      <c r="R218" s="36">
        <f t="shared" si="17"/>
        <v>0.46915436811407241</v>
      </c>
      <c r="S218" s="37">
        <f t="shared" si="18"/>
        <v>14.074631043422173</v>
      </c>
    </row>
    <row r="219" spans="12:19">
      <c r="L219" s="14">
        <v>216</v>
      </c>
      <c r="M219" s="7">
        <v>35.1</v>
      </c>
      <c r="N219" s="20">
        <f>ROUND(Table5[[#This Row],[Etotal]]/3600,2)</f>
        <v>0.96</v>
      </c>
      <c r="O219" s="11">
        <f>(2*3.14*Table5[[#This Row],[Motor speed]]*Table5[[#This Row],[Motor torque]])/(60*1000)/Table5[[#This Row],[Overall efficiency of enery conversion ]]*1000</f>
        <v>3455.9295271864617</v>
      </c>
      <c r="P219" s="30">
        <f t="shared" si="15"/>
        <v>35.999265908192307</v>
      </c>
      <c r="Q219" s="35">
        <f t="shared" si="16"/>
        <v>0.35999265908192307</v>
      </c>
      <c r="R219" s="36">
        <f t="shared" si="17"/>
        <v>0.47950044399363256</v>
      </c>
      <c r="S219" s="37">
        <f t="shared" si="18"/>
        <v>14.385013319808976</v>
      </c>
    </row>
    <row r="220" spans="12:19">
      <c r="L220" s="14">
        <v>217</v>
      </c>
      <c r="M220" s="7">
        <v>34.4</v>
      </c>
      <c r="N220" s="20">
        <f>ROUND(Table5[[#This Row],[Etotal]]/3600,2)</f>
        <v>0.96</v>
      </c>
      <c r="O220" s="11">
        <f>(2*3.14*Table5[[#This Row],[Motor speed]]*Table5[[#This Row],[Motor torque]])/(60*1000)/Table5[[#This Row],[Overall efficiency of enery conversion ]]*1000</f>
        <v>3467.6608063564022</v>
      </c>
      <c r="P220" s="30">
        <f t="shared" si="15"/>
        <v>36.121466732879192</v>
      </c>
      <c r="Q220" s="35">
        <f t="shared" si="16"/>
        <v>0.36121466732879193</v>
      </c>
      <c r="R220" s="36">
        <f t="shared" si="17"/>
        <v>0.48276133280576428</v>
      </c>
      <c r="S220" s="37">
        <f t="shared" si="18"/>
        <v>14.482839984172928</v>
      </c>
    </row>
    <row r="221" spans="12:19">
      <c r="L221" s="14">
        <v>218</v>
      </c>
      <c r="M221" s="7">
        <v>33.9</v>
      </c>
      <c r="N221" s="20">
        <f>ROUND(Table5[[#This Row],[Etotal]]/3600,2)</f>
        <v>1.22</v>
      </c>
      <c r="O221" s="11">
        <f>(2*3.14*Table5[[#This Row],[Motor speed]]*Table5[[#This Row],[Motor torque]])/(60*1000)/Table5[[#This Row],[Overall efficiency of enery conversion ]]*1000</f>
        <v>4404.3608455580634</v>
      </c>
      <c r="P221" s="30">
        <f t="shared" si="15"/>
        <v>45.878758807896496</v>
      </c>
      <c r="Q221" s="35">
        <f t="shared" si="16"/>
        <v>0.45878758807896497</v>
      </c>
      <c r="R221" s="36">
        <f t="shared" si="17"/>
        <v>0.77879838860866191</v>
      </c>
      <c r="S221" s="37">
        <f t="shared" si="18"/>
        <v>23.363951658259857</v>
      </c>
    </row>
    <row r="222" spans="12:19">
      <c r="L222" s="14">
        <v>219</v>
      </c>
      <c r="M222" s="7">
        <v>33.6</v>
      </c>
      <c r="N222" s="20">
        <f>ROUND(Table5[[#This Row],[Etotal]]/3600,2)</f>
        <v>1.44</v>
      </c>
      <c r="O222" s="11">
        <f>(2*3.14*Table5[[#This Row],[Motor speed]]*Table5[[#This Row],[Motor torque]])/(60*1000)/Table5[[#This Row],[Overall efficiency of enery conversion ]]*1000</f>
        <v>5196.7944245996077</v>
      </c>
      <c r="P222" s="30">
        <f t="shared" si="15"/>
        <v>54.133275256245916</v>
      </c>
      <c r="Q222" s="35">
        <f t="shared" si="16"/>
        <v>0.54133275256245916</v>
      </c>
      <c r="R222" s="36">
        <f t="shared" si="17"/>
        <v>1.0842522512883399</v>
      </c>
      <c r="S222" s="37">
        <f t="shared" si="18"/>
        <v>32.527567538650196</v>
      </c>
    </row>
    <row r="223" spans="12:19">
      <c r="L223" s="14">
        <v>220</v>
      </c>
      <c r="M223" s="7">
        <v>33.5</v>
      </c>
      <c r="N223" s="20">
        <f>ROUND(Table5[[#This Row],[Etotal]]/3600,2)</f>
        <v>1.73</v>
      </c>
      <c r="O223" s="11">
        <f>(2*3.14*Table5[[#This Row],[Motor speed]]*Table5[[#This Row],[Motor torque]])/(60*1000)/Table5[[#This Row],[Overall efficiency of enery conversion ]]*1000</f>
        <v>6210.4594084253768</v>
      </c>
      <c r="P223" s="30">
        <f t="shared" si="15"/>
        <v>64.692285504431013</v>
      </c>
      <c r="Q223" s="35">
        <f t="shared" si="16"/>
        <v>0.64692285504431013</v>
      </c>
      <c r="R223" s="36">
        <f t="shared" si="17"/>
        <v>1.5484839674011215</v>
      </c>
      <c r="S223" s="37">
        <f t="shared" si="18"/>
        <v>46.454519022033644</v>
      </c>
    </row>
    <row r="224" spans="12:19">
      <c r="L224" s="14">
        <v>221</v>
      </c>
      <c r="M224" s="7">
        <v>33.6</v>
      </c>
      <c r="N224" s="20">
        <f>ROUND(Table5[[#This Row],[Etotal]]/3600,2)</f>
        <v>2.02</v>
      </c>
      <c r="O224" s="11">
        <f>(2*3.14*Table5[[#This Row],[Motor speed]]*Table5[[#This Row],[Motor torque]])/(60*1000)/Table5[[#This Row],[Overall efficiency of enery conversion ]]*1000</f>
        <v>7287.5316646752208</v>
      </c>
      <c r="P224" s="30">
        <f t="shared" si="15"/>
        <v>75.911788173700216</v>
      </c>
      <c r="Q224" s="35">
        <f t="shared" si="16"/>
        <v>0.75911788173700212</v>
      </c>
      <c r="R224" s="36">
        <f t="shared" si="17"/>
        <v>2.1321618459796308</v>
      </c>
      <c r="S224" s="37">
        <f t="shared" si="18"/>
        <v>63.964855379388922</v>
      </c>
    </row>
    <row r="225" spans="12:19">
      <c r="L225" s="14">
        <v>222</v>
      </c>
      <c r="M225" s="7">
        <v>33.9</v>
      </c>
      <c r="N225" s="20">
        <f>ROUND(Table5[[#This Row],[Etotal]]/3600,2)</f>
        <v>2.25</v>
      </c>
      <c r="O225" s="11">
        <f>(2*3.14*Table5[[#This Row],[Motor speed]]*Table5[[#This Row],[Motor torque]])/(60*1000)/Table5[[#This Row],[Overall efficiency of enery conversion ]]*1000</f>
        <v>8095.818785066569</v>
      </c>
      <c r="P225" s="30">
        <f t="shared" si="15"/>
        <v>84.331445677776756</v>
      </c>
      <c r="Q225" s="35">
        <f t="shared" si="16"/>
        <v>0.84331445677776751</v>
      </c>
      <c r="R225" s="36">
        <f t="shared" si="17"/>
        <v>2.6313633101384104</v>
      </c>
      <c r="S225" s="37">
        <f t="shared" si="18"/>
        <v>78.94089930415231</v>
      </c>
    </row>
    <row r="226" spans="12:19">
      <c r="L226" s="14">
        <v>223</v>
      </c>
      <c r="M226" s="7">
        <v>34.299999999999997</v>
      </c>
      <c r="N226" s="20">
        <f>ROUND(Table5[[#This Row],[Etotal]]/3600,2)</f>
        <v>2.39</v>
      </c>
      <c r="O226" s="11">
        <f>(2*3.14*Table5[[#This Row],[Motor speed]]*Table5[[#This Row],[Motor torque]])/(60*1000)/Table5[[#This Row],[Overall efficiency of enery conversion ]]*1000</f>
        <v>8601.6985267571163</v>
      </c>
      <c r="P226" s="30">
        <f t="shared" si="15"/>
        <v>89.601026320386623</v>
      </c>
      <c r="Q226" s="35">
        <f t="shared" si="16"/>
        <v>0.89601026320386623</v>
      </c>
      <c r="R226" s="36">
        <f t="shared" si="17"/>
        <v>2.9704872495366481</v>
      </c>
      <c r="S226" s="37">
        <f t="shared" si="18"/>
        <v>89.114617486099448</v>
      </c>
    </row>
    <row r="227" spans="12:19">
      <c r="L227" s="14">
        <v>224</v>
      </c>
      <c r="M227" s="7">
        <v>34.799999999999997</v>
      </c>
      <c r="N227" s="20">
        <f>ROUND(Table5[[#This Row],[Etotal]]/3600,2)</f>
        <v>2.4900000000000002</v>
      </c>
      <c r="O227" s="11">
        <f>(2*3.14*Table5[[#This Row],[Motor speed]]*Table5[[#This Row],[Motor torque]])/(60*1000)/Table5[[#This Row],[Overall efficiency of enery conversion ]]*1000</f>
        <v>8977.7459557869224</v>
      </c>
      <c r="P227" s="30">
        <f t="shared" si="15"/>
        <v>93.518187039447113</v>
      </c>
      <c r="Q227" s="35">
        <f t="shared" si="16"/>
        <v>0.93518187039447109</v>
      </c>
      <c r="R227" s="36">
        <f t="shared" si="17"/>
        <v>3.2358909836436549</v>
      </c>
      <c r="S227" s="37">
        <f t="shared" si="18"/>
        <v>97.076729509309644</v>
      </c>
    </row>
    <row r="228" spans="12:19">
      <c r="L228" s="14">
        <v>225</v>
      </c>
      <c r="M228" s="7">
        <v>35.200000000000003</v>
      </c>
      <c r="N228" s="20">
        <f>ROUND(Table5[[#This Row],[Etotal]]/3600,2)</f>
        <v>2.44</v>
      </c>
      <c r="O228" s="11">
        <f>(2*3.14*Table5[[#This Row],[Motor speed]]*Table5[[#This Row],[Motor torque]])/(60*1000)/Table5[[#This Row],[Overall efficiency of enery conversion ]]*1000</f>
        <v>8773.4407788154313</v>
      </c>
      <c r="P228" s="30">
        <f t="shared" si="15"/>
        <v>91.390008112660738</v>
      </c>
      <c r="Q228" s="35">
        <f t="shared" si="16"/>
        <v>0.91390008112660737</v>
      </c>
      <c r="R228" s="36">
        <f t="shared" si="17"/>
        <v>3.0902894256479123</v>
      </c>
      <c r="S228" s="37">
        <f t="shared" si="18"/>
        <v>92.708682769437374</v>
      </c>
    </row>
    <row r="229" spans="12:19">
      <c r="L229" s="14">
        <v>226</v>
      </c>
      <c r="M229" s="7">
        <v>35.6</v>
      </c>
      <c r="N229" s="20">
        <f>ROUND(Table5[[#This Row],[Etotal]]/3600,2)</f>
        <v>2.48</v>
      </c>
      <c r="O229" s="11">
        <f>(2*3.14*Table5[[#This Row],[Motor speed]]*Table5[[#This Row],[Motor torque]])/(60*1000)/Table5[[#This Row],[Overall efficiency of enery conversion ]]*1000</f>
        <v>8932.0098741956826</v>
      </c>
      <c r="P229" s="30">
        <f t="shared" si="15"/>
        <v>93.041769522871689</v>
      </c>
      <c r="Q229" s="35">
        <f t="shared" si="16"/>
        <v>0.93041769522871687</v>
      </c>
      <c r="R229" s="36">
        <f t="shared" si="17"/>
        <v>3.2030052241004547</v>
      </c>
      <c r="S229" s="37">
        <f t="shared" si="18"/>
        <v>96.090156723013649</v>
      </c>
    </row>
    <row r="230" spans="12:19">
      <c r="L230" s="14">
        <v>227</v>
      </c>
      <c r="M230" s="7">
        <v>36</v>
      </c>
      <c r="N230" s="20">
        <f>ROUND(Table5[[#This Row],[Etotal]]/3600,2)</f>
        <v>2.5299999999999998</v>
      </c>
      <c r="O230" s="11">
        <f>(2*3.14*Table5[[#This Row],[Motor speed]]*Table5[[#This Row],[Motor torque]])/(60*1000)/Table5[[#This Row],[Overall efficiency of enery conversion ]]*1000</f>
        <v>9092.5745934644747</v>
      </c>
      <c r="P230" s="30">
        <f t="shared" si="15"/>
        <v>94.714318681921611</v>
      </c>
      <c r="Q230" s="35">
        <f t="shared" si="16"/>
        <v>0.94714318681921617</v>
      </c>
      <c r="R230" s="36">
        <f t="shared" si="17"/>
        <v>3.3191968004508241</v>
      </c>
      <c r="S230" s="37">
        <f t="shared" si="18"/>
        <v>99.57590401352472</v>
      </c>
    </row>
    <row r="231" spans="12:19">
      <c r="L231" s="14">
        <v>228</v>
      </c>
      <c r="M231" s="7">
        <v>36.4</v>
      </c>
      <c r="N231" s="20">
        <f>ROUND(Table5[[#This Row],[Etotal]]/3600,2)</f>
        <v>2.62</v>
      </c>
      <c r="O231" s="11">
        <f>(2*3.14*Table5[[#This Row],[Motor speed]]*Table5[[#This Row],[Motor torque]])/(60*1000)/Table5[[#This Row],[Overall efficiency of enery conversion ]]*1000</f>
        <v>9443.9044713133935</v>
      </c>
      <c r="P231" s="30">
        <f t="shared" si="15"/>
        <v>98.374004909514511</v>
      </c>
      <c r="Q231" s="35">
        <f t="shared" si="16"/>
        <v>0.98374004909514512</v>
      </c>
      <c r="R231" s="36">
        <f t="shared" si="17"/>
        <v>3.5806545915167587</v>
      </c>
      <c r="S231" s="37">
        <f t="shared" si="18"/>
        <v>107.41963774550275</v>
      </c>
    </row>
    <row r="232" spans="12:19">
      <c r="L232" s="14">
        <v>229</v>
      </c>
      <c r="M232" s="7">
        <v>36.9</v>
      </c>
      <c r="N232" s="20">
        <f>ROUND(Table5[[#This Row],[Etotal]]/3600,2)</f>
        <v>2.79</v>
      </c>
      <c r="O232" s="11">
        <f>(2*3.14*Table5[[#This Row],[Motor speed]]*Table5[[#This Row],[Motor torque]])/(60*1000)/Table5[[#This Row],[Overall efficiency of enery conversion ]]*1000</f>
        <v>10035.277230630954</v>
      </c>
      <c r="P232" s="30">
        <f t="shared" si="15"/>
        <v>104.53413781907244</v>
      </c>
      <c r="Q232" s="35">
        <f t="shared" si="16"/>
        <v>1.0453413781907244</v>
      </c>
      <c r="R232" s="36">
        <f t="shared" si="17"/>
        <v>4.0431328087434277</v>
      </c>
      <c r="S232" s="37">
        <f t="shared" si="18"/>
        <v>121.29398426230283</v>
      </c>
    </row>
    <row r="233" spans="12:19">
      <c r="L233" s="14">
        <v>230</v>
      </c>
      <c r="M233" s="7">
        <v>37.4</v>
      </c>
      <c r="N233" s="20">
        <f>ROUND(Table5[[#This Row],[Etotal]]/3600,2)</f>
        <v>2.85</v>
      </c>
      <c r="O233" s="11">
        <f>(2*3.14*Table5[[#This Row],[Motor speed]]*Table5[[#This Row],[Motor torque]])/(60*1000)/Table5[[#This Row],[Overall efficiency of enery conversion ]]*1000</f>
        <v>10252.387793850003</v>
      </c>
      <c r="P233" s="30">
        <f t="shared" si="15"/>
        <v>106.79570618593753</v>
      </c>
      <c r="Q233" s="35">
        <f t="shared" si="16"/>
        <v>1.0679570618593752</v>
      </c>
      <c r="R233" s="36">
        <f t="shared" si="17"/>
        <v>4.2199694581086451</v>
      </c>
      <c r="S233" s="37">
        <f t="shared" si="18"/>
        <v>126.59908374325936</v>
      </c>
    </row>
    <row r="234" spans="12:19">
      <c r="L234" s="14">
        <v>231</v>
      </c>
      <c r="M234" s="7">
        <v>37.9</v>
      </c>
      <c r="N234" s="20">
        <f>ROUND(Table5[[#This Row],[Etotal]]/3600,2)</f>
        <v>2.8</v>
      </c>
      <c r="O234" s="11">
        <f>(2*3.14*Table5[[#This Row],[Motor speed]]*Table5[[#This Row],[Motor torque]])/(60*1000)/Table5[[#This Row],[Overall efficiency of enery conversion ]]*1000</f>
        <v>10079.723874729909</v>
      </c>
      <c r="P234" s="30">
        <f t="shared" si="15"/>
        <v>104.99712369510321</v>
      </c>
      <c r="Q234" s="35">
        <f t="shared" si="16"/>
        <v>1.0499712369510321</v>
      </c>
      <c r="R234" s="36">
        <f t="shared" si="17"/>
        <v>4.079026514170577</v>
      </c>
      <c r="S234" s="37">
        <f t="shared" si="18"/>
        <v>122.37079542511731</v>
      </c>
    </row>
    <row r="235" spans="12:19">
      <c r="L235" s="14">
        <v>232</v>
      </c>
      <c r="M235" s="7">
        <v>38.299999999999997</v>
      </c>
      <c r="N235" s="20">
        <f>ROUND(Table5[[#This Row],[Etotal]]/3600,2)</f>
        <v>2.79</v>
      </c>
      <c r="O235" s="11">
        <f>(2*3.14*Table5[[#This Row],[Motor speed]]*Table5[[#This Row],[Motor torque]])/(60*1000)/Table5[[#This Row],[Overall efficiency of enery conversion ]]*1000</f>
        <v>10055.673420383209</v>
      </c>
      <c r="P235" s="30">
        <f t="shared" si="15"/>
        <v>104.74659812899176</v>
      </c>
      <c r="Q235" s="35">
        <f t="shared" si="16"/>
        <v>1.0474659812899176</v>
      </c>
      <c r="R235" s="36">
        <f t="shared" si="17"/>
        <v>4.0595844332507047</v>
      </c>
      <c r="S235" s="37">
        <f t="shared" si="18"/>
        <v>121.78753299752114</v>
      </c>
    </row>
    <row r="236" spans="12:19">
      <c r="L236" s="14">
        <v>233</v>
      </c>
      <c r="M236" s="7">
        <v>38.700000000000003</v>
      </c>
      <c r="N236" s="20">
        <f>ROUND(Table5[[#This Row],[Etotal]]/3600,2)</f>
        <v>2.84</v>
      </c>
      <c r="O236" s="11">
        <f>(2*3.14*Table5[[#This Row],[Motor speed]]*Table5[[#This Row],[Motor torque]])/(60*1000)/Table5[[#This Row],[Overall efficiency of enery conversion ]]*1000</f>
        <v>10230.295095701154</v>
      </c>
      <c r="P236" s="30">
        <f t="shared" si="15"/>
        <v>106.56557391355369</v>
      </c>
      <c r="Q236" s="35">
        <f t="shared" si="16"/>
        <v>1.065655739135537</v>
      </c>
      <c r="R236" s="36">
        <f t="shared" si="17"/>
        <v>4.2018019711042776</v>
      </c>
      <c r="S236" s="37">
        <f t="shared" si="18"/>
        <v>126.05405913312833</v>
      </c>
    </row>
    <row r="237" spans="12:19">
      <c r="L237" s="14">
        <v>234</v>
      </c>
      <c r="M237" s="7">
        <v>39.1</v>
      </c>
      <c r="N237" s="20">
        <f>ROUND(Table5[[#This Row],[Etotal]]/3600,2)</f>
        <v>2.72</v>
      </c>
      <c r="O237" s="11">
        <f>(2*3.14*Table5[[#This Row],[Motor speed]]*Table5[[#This Row],[Motor torque]])/(60*1000)/Table5[[#This Row],[Overall efficiency of enery conversion ]]*1000</f>
        <v>9798.84341752193</v>
      </c>
      <c r="P237" s="30">
        <f t="shared" si="15"/>
        <v>102.07128559918677</v>
      </c>
      <c r="Q237" s="35">
        <f t="shared" si="16"/>
        <v>1.0207128559918677</v>
      </c>
      <c r="R237" s="36">
        <f t="shared" si="17"/>
        <v>3.8548625172321782</v>
      </c>
      <c r="S237" s="37">
        <f t="shared" si="18"/>
        <v>115.64587551696535</v>
      </c>
    </row>
    <row r="238" spans="12:19">
      <c r="L238" s="14">
        <v>235</v>
      </c>
      <c r="M238" s="7">
        <v>39.299999999999997</v>
      </c>
      <c r="N238" s="20">
        <f>ROUND(Table5[[#This Row],[Etotal]]/3600,2)</f>
        <v>2.63</v>
      </c>
      <c r="O238" s="11">
        <f>(2*3.14*Table5[[#This Row],[Motor speed]]*Table5[[#This Row],[Motor torque]])/(60*1000)/Table5[[#This Row],[Overall efficiency of enery conversion ]]*1000</f>
        <v>9477.3789580969533</v>
      </c>
      <c r="P238" s="30">
        <f t="shared" si="15"/>
        <v>98.722697480176592</v>
      </c>
      <c r="Q238" s="35">
        <f t="shared" si="16"/>
        <v>0.98722697480176591</v>
      </c>
      <c r="R238" s="36">
        <f t="shared" si="17"/>
        <v>3.6060832691721121</v>
      </c>
      <c r="S238" s="37">
        <f t="shared" si="18"/>
        <v>108.18249807516337</v>
      </c>
    </row>
    <row r="239" spans="12:19">
      <c r="L239" s="14">
        <v>236</v>
      </c>
      <c r="M239" s="7">
        <v>39.5</v>
      </c>
      <c r="N239" s="20">
        <f>ROUND(Table5[[#This Row],[Etotal]]/3600,2)</f>
        <v>2.66</v>
      </c>
      <c r="O239" s="11">
        <f>(2*3.14*Table5[[#This Row],[Motor speed]]*Table5[[#This Row],[Motor torque]])/(60*1000)/Table5[[#This Row],[Overall efficiency of enery conversion ]]*1000</f>
        <v>9561.9604263132296</v>
      </c>
      <c r="P239" s="30">
        <f t="shared" si="15"/>
        <v>99.603754440762813</v>
      </c>
      <c r="Q239" s="35">
        <f t="shared" si="16"/>
        <v>0.99603754440762815</v>
      </c>
      <c r="R239" s="36">
        <f t="shared" si="17"/>
        <v>3.6707359225174376</v>
      </c>
      <c r="S239" s="37">
        <f t="shared" si="18"/>
        <v>110.12207767552313</v>
      </c>
    </row>
    <row r="240" spans="12:19">
      <c r="L240" s="14">
        <v>237</v>
      </c>
      <c r="M240" s="7">
        <v>39.700000000000003</v>
      </c>
      <c r="N240" s="20">
        <f>ROUND(Table5[[#This Row],[Etotal]]/3600,2)</f>
        <v>2.68</v>
      </c>
      <c r="O240" s="11">
        <f>(2*3.14*Table5[[#This Row],[Motor speed]]*Table5[[#This Row],[Motor torque]])/(60*1000)/Table5[[#This Row],[Overall efficiency of enery conversion ]]*1000</f>
        <v>9647.0954559311722</v>
      </c>
      <c r="P240" s="30">
        <f t="shared" si="15"/>
        <v>100.49057766594971</v>
      </c>
      <c r="Q240" s="35">
        <f t="shared" si="16"/>
        <v>1.0049057766594971</v>
      </c>
      <c r="R240" s="36">
        <f t="shared" si="17"/>
        <v>3.7363917938654203</v>
      </c>
      <c r="S240" s="37">
        <f t="shared" si="18"/>
        <v>112.0917538159626</v>
      </c>
    </row>
    <row r="241" spans="12:19">
      <c r="L241" s="14">
        <v>238</v>
      </c>
      <c r="M241" s="7">
        <v>39.9</v>
      </c>
      <c r="N241" s="20">
        <f>ROUND(Table5[[#This Row],[Etotal]]/3600,2)</f>
        <v>2.59</v>
      </c>
      <c r="O241" s="11">
        <f>(2*3.14*Table5[[#This Row],[Motor speed]]*Table5[[#This Row],[Motor torque]])/(60*1000)/Table5[[#This Row],[Overall efficiency of enery conversion ]]*1000</f>
        <v>9318.9951043616893</v>
      </c>
      <c r="P241" s="30">
        <f t="shared" si="15"/>
        <v>97.072865670434268</v>
      </c>
      <c r="Q241" s="35">
        <f t="shared" si="16"/>
        <v>0.97072865670434272</v>
      </c>
      <c r="R241" s="36">
        <f t="shared" si="17"/>
        <v>3.4865622623039654</v>
      </c>
      <c r="S241" s="37">
        <f t="shared" si="18"/>
        <v>104.59686786911897</v>
      </c>
    </row>
    <row r="242" spans="12:19">
      <c r="L242" s="14">
        <v>239</v>
      </c>
      <c r="M242" s="7">
        <v>40</v>
      </c>
      <c r="N242" s="20">
        <f>ROUND(Table5[[#This Row],[Etotal]]/3600,2)</f>
        <v>2.54</v>
      </c>
      <c r="O242" s="11">
        <f>(2*3.14*Table5[[#This Row],[Motor speed]]*Table5[[#This Row],[Motor torque]])/(60*1000)/Table5[[#This Row],[Overall efficiency of enery conversion ]]*1000</f>
        <v>9153.5988329912816</v>
      </c>
      <c r="P242" s="30">
        <f t="shared" si="15"/>
        <v>95.349987843659179</v>
      </c>
      <c r="Q242" s="35">
        <f t="shared" si="16"/>
        <v>0.95349987843659179</v>
      </c>
      <c r="R242" s="36">
        <f t="shared" si="17"/>
        <v>3.3638994672608025</v>
      </c>
      <c r="S242" s="37">
        <f t="shared" si="18"/>
        <v>100.91698401782408</v>
      </c>
    </row>
    <row r="243" spans="12:19">
      <c r="L243" s="14">
        <v>240</v>
      </c>
      <c r="M243" s="7">
        <v>40.1</v>
      </c>
      <c r="N243" s="20">
        <f>ROUND(Table5[[#This Row],[Etotal]]/3600,2)</f>
        <v>2.44</v>
      </c>
      <c r="O243" s="11">
        <f>(2*3.14*Table5[[#This Row],[Motor speed]]*Table5[[#This Row],[Motor torque]])/(60*1000)/Table5[[#This Row],[Overall efficiency of enery conversion ]]*1000</f>
        <v>8779.3726869446909</v>
      </c>
      <c r="P243" s="30">
        <f t="shared" si="15"/>
        <v>91.451798822340535</v>
      </c>
      <c r="Q243" s="35">
        <f t="shared" si="16"/>
        <v>0.91451798822340535</v>
      </c>
      <c r="R243" s="36">
        <f t="shared" si="17"/>
        <v>3.0944696579014828</v>
      </c>
      <c r="S243" s="37">
        <f t="shared" si="18"/>
        <v>92.834089737044479</v>
      </c>
    </row>
    <row r="244" spans="12:19">
      <c r="L244" s="14">
        <v>241</v>
      </c>
      <c r="M244" s="7">
        <v>40.1</v>
      </c>
      <c r="N244" s="20">
        <f>ROUND(Table5[[#This Row],[Etotal]]/3600,2)</f>
        <v>2.38</v>
      </c>
      <c r="O244" s="11">
        <f>(2*3.14*Table5[[#This Row],[Motor speed]]*Table5[[#This Row],[Motor torque]])/(60*1000)/Table5[[#This Row],[Overall efficiency of enery conversion ]]*1000</f>
        <v>8571.43974218519</v>
      </c>
      <c r="P244" s="30">
        <f t="shared" si="15"/>
        <v>89.285830647762396</v>
      </c>
      <c r="Q244" s="35">
        <f t="shared" si="16"/>
        <v>0.89285830647762399</v>
      </c>
      <c r="R244" s="36">
        <f t="shared" si="17"/>
        <v>2.9496250351505355</v>
      </c>
      <c r="S244" s="37">
        <f t="shared" si="18"/>
        <v>88.488751054516072</v>
      </c>
    </row>
    <row r="245" spans="12:19">
      <c r="L245" s="14">
        <v>242</v>
      </c>
      <c r="M245" s="7">
        <v>40.1</v>
      </c>
      <c r="N245" s="20">
        <f>ROUND(Table5[[#This Row],[Etotal]]/3600,2)</f>
        <v>2.3199999999999998</v>
      </c>
      <c r="O245" s="11">
        <f>(2*3.14*Table5[[#This Row],[Motor speed]]*Table5[[#This Row],[Motor torque]])/(60*1000)/Table5[[#This Row],[Overall efficiency of enery conversion ]]*1000</f>
        <v>8363.5067974256835</v>
      </c>
      <c r="P245" s="30">
        <f t="shared" si="15"/>
        <v>87.119862473184199</v>
      </c>
      <c r="Q245" s="35">
        <f t="shared" si="16"/>
        <v>0.87119862473184195</v>
      </c>
      <c r="R245" s="36">
        <f t="shared" si="17"/>
        <v>2.8082520618182154</v>
      </c>
      <c r="S245" s="37">
        <f t="shared" si="18"/>
        <v>84.247561854546461</v>
      </c>
    </row>
    <row r="246" spans="12:19">
      <c r="L246" s="14">
        <v>243</v>
      </c>
      <c r="M246" s="7">
        <v>40</v>
      </c>
      <c r="N246" s="20">
        <f>ROUND(Table5[[#This Row],[Etotal]]/3600,2)</f>
        <v>2.14</v>
      </c>
      <c r="O246" s="11">
        <f>(2*3.14*Table5[[#This Row],[Motor speed]]*Table5[[#This Row],[Motor torque]])/(60*1000)/Table5[[#This Row],[Overall efficiency of enery conversion ]]*1000</f>
        <v>7701.6979718276625</v>
      </c>
      <c r="P246" s="30">
        <f t="shared" si="15"/>
        <v>80.226020539871485</v>
      </c>
      <c r="Q246" s="35">
        <f t="shared" si="16"/>
        <v>0.8022602053987149</v>
      </c>
      <c r="R246" s="36">
        <f t="shared" si="17"/>
        <v>2.381399317515636</v>
      </c>
      <c r="S246" s="37">
        <f t="shared" si="18"/>
        <v>71.44197952546908</v>
      </c>
    </row>
    <row r="247" spans="12:19">
      <c r="L247" s="14">
        <v>244</v>
      </c>
      <c r="M247" s="7">
        <v>39.799999999999997</v>
      </c>
      <c r="N247" s="20">
        <f>ROUND(Table5[[#This Row],[Etotal]]/3600,2)</f>
        <v>2.1800000000000002</v>
      </c>
      <c r="O247" s="11">
        <f>(2*3.14*Table5[[#This Row],[Motor speed]]*Table5[[#This Row],[Motor torque]])/(60*1000)/Table5[[#This Row],[Overall efficiency of enery conversion ]]*1000</f>
        <v>7832.4754019083148</v>
      </c>
      <c r="P247" s="30">
        <f t="shared" si="15"/>
        <v>81.58828543654495</v>
      </c>
      <c r="Q247" s="35">
        <f t="shared" si="16"/>
        <v>0.81588285436544949</v>
      </c>
      <c r="R247" s="36">
        <f t="shared" si="17"/>
        <v>2.4629598785757993</v>
      </c>
      <c r="S247" s="37">
        <f t="shared" si="18"/>
        <v>73.888796357273975</v>
      </c>
    </row>
    <row r="248" spans="12:19">
      <c r="L248" s="14">
        <v>245</v>
      </c>
      <c r="M248" s="7">
        <v>39.799999999999997</v>
      </c>
      <c r="N248" s="20">
        <f>ROUND(Table5[[#This Row],[Etotal]]/3600,2)</f>
        <v>2.35</v>
      </c>
      <c r="O248" s="11">
        <f>(2*3.14*Table5[[#This Row],[Motor speed]]*Table5[[#This Row],[Motor torque]])/(60*1000)/Table5[[#This Row],[Overall efficiency of enery conversion ]]*1000</f>
        <v>8451.6074119902296</v>
      </c>
      <c r="P248" s="30">
        <f t="shared" si="15"/>
        <v>88.037577208231554</v>
      </c>
      <c r="Q248" s="35">
        <f t="shared" si="16"/>
        <v>0.88037577208231554</v>
      </c>
      <c r="R248" s="36">
        <f t="shared" si="17"/>
        <v>2.867727550257273</v>
      </c>
      <c r="S248" s="37">
        <f t="shared" si="18"/>
        <v>86.031826507718193</v>
      </c>
    </row>
    <row r="249" spans="12:19">
      <c r="L249" s="14">
        <v>246</v>
      </c>
      <c r="M249" s="7">
        <v>39.799999999999997</v>
      </c>
      <c r="N249" s="20">
        <f>ROUND(Table5[[#This Row],[Etotal]]/3600,2)</f>
        <v>2.4</v>
      </c>
      <c r="O249" s="11">
        <f>(2*3.14*Table5[[#This Row],[Motor speed]]*Table5[[#This Row],[Motor torque]])/(60*1000)/Table5[[#This Row],[Overall efficiency of enery conversion ]]*1000</f>
        <v>8657.9847486841991</v>
      </c>
      <c r="P249" s="30">
        <f t="shared" si="15"/>
        <v>90.187341132127074</v>
      </c>
      <c r="Q249" s="35">
        <f t="shared" si="16"/>
        <v>0.90187341132127075</v>
      </c>
      <c r="R249" s="36">
        <f t="shared" si="17"/>
        <v>3.0094899051785844</v>
      </c>
      <c r="S249" s="37">
        <f t="shared" si="18"/>
        <v>90.284697155357534</v>
      </c>
    </row>
    <row r="250" spans="12:19">
      <c r="L250" s="14">
        <v>247</v>
      </c>
      <c r="M250" s="7">
        <v>39.9</v>
      </c>
      <c r="N250" s="20">
        <f>ROUND(Table5[[#This Row],[Etotal]]/3600,2)</f>
        <v>2.59</v>
      </c>
      <c r="O250" s="11">
        <f>(2*3.14*Table5[[#This Row],[Motor speed]]*Table5[[#This Row],[Motor torque]])/(60*1000)/Table5[[#This Row],[Overall efficiency of enery conversion ]]*1000</f>
        <v>9318.9951043616893</v>
      </c>
      <c r="P250" s="30">
        <f t="shared" si="15"/>
        <v>97.072865670434268</v>
      </c>
      <c r="Q250" s="35">
        <f t="shared" si="16"/>
        <v>0.97072865670434272</v>
      </c>
      <c r="R250" s="36">
        <f t="shared" si="17"/>
        <v>3.4865622623039654</v>
      </c>
      <c r="S250" s="37">
        <f t="shared" si="18"/>
        <v>104.59686786911897</v>
      </c>
    </row>
    <row r="251" spans="12:19">
      <c r="L251" s="14">
        <v>248</v>
      </c>
      <c r="M251" s="7">
        <v>40.1</v>
      </c>
      <c r="N251" s="20">
        <f>ROUND(Table5[[#This Row],[Etotal]]/3600,2)</f>
        <v>2.5499999999999998</v>
      </c>
      <c r="O251" s="11">
        <f>(2*3.14*Table5[[#This Row],[Motor speed]]*Table5[[#This Row],[Motor torque]])/(60*1000)/Table5[[#This Row],[Overall efficiency of enery conversion ]]*1000</f>
        <v>9195.238576463702</v>
      </c>
      <c r="P251" s="30">
        <f t="shared" si="15"/>
        <v>95.7837351714969</v>
      </c>
      <c r="Q251" s="35">
        <f t="shared" si="16"/>
        <v>0.95783735171496898</v>
      </c>
      <c r="R251" s="36">
        <f t="shared" si="17"/>
        <v>3.3945738516592772</v>
      </c>
      <c r="S251" s="37">
        <f t="shared" si="18"/>
        <v>101.83721554977832</v>
      </c>
    </row>
    <row r="252" spans="12:19">
      <c r="L252" s="14">
        <v>249</v>
      </c>
      <c r="M252" s="7">
        <v>40.1</v>
      </c>
      <c r="N252" s="20">
        <f>ROUND(Table5[[#This Row],[Etotal]]/3600,2)</f>
        <v>2.0299999999999998</v>
      </c>
      <c r="O252" s="11">
        <f>(2*3.14*Table5[[#This Row],[Motor speed]]*Table5[[#This Row],[Motor torque]])/(60*1000)/Table5[[#This Row],[Overall efficiency of enery conversion ]]*1000</f>
        <v>7323.8420736281632</v>
      </c>
      <c r="P252" s="30">
        <f t="shared" si="15"/>
        <v>76.290021600293372</v>
      </c>
      <c r="Q252" s="35">
        <f t="shared" si="16"/>
        <v>0.76290021600293367</v>
      </c>
      <c r="R252" s="36">
        <f t="shared" si="17"/>
        <v>2.153461936436095</v>
      </c>
      <c r="S252" s="37">
        <f t="shared" si="18"/>
        <v>64.603858093082849</v>
      </c>
    </row>
    <row r="253" spans="12:19">
      <c r="L253" s="14">
        <v>250</v>
      </c>
      <c r="M253" s="7">
        <v>39.700000000000003</v>
      </c>
      <c r="N253" s="20">
        <f>ROUND(Table5[[#This Row],[Etotal]]/3600,2)</f>
        <v>1.31</v>
      </c>
      <c r="O253" s="11">
        <f>(2*3.14*Table5[[#This Row],[Motor speed]]*Table5[[#This Row],[Motor torque]])/(60*1000)/Table5[[#This Row],[Overall efficiency of enery conversion ]]*1000</f>
        <v>4706.4842398001074</v>
      </c>
      <c r="P253" s="30">
        <f t="shared" si="15"/>
        <v>49.025877497917783</v>
      </c>
      <c r="Q253" s="35">
        <f t="shared" si="16"/>
        <v>0.4902587749791778</v>
      </c>
      <c r="R253" s="36">
        <f t="shared" si="17"/>
        <v>0.88930856584311124</v>
      </c>
      <c r="S253" s="37">
        <f t="shared" si="18"/>
        <v>26.679256975293338</v>
      </c>
    </row>
    <row r="254" spans="12:19">
      <c r="L254" s="14">
        <v>251</v>
      </c>
      <c r="M254" s="7">
        <v>38.799999999999997</v>
      </c>
      <c r="N254" s="20">
        <f>ROUND(Table5[[#This Row],[Etotal]]/3600,2)</f>
        <v>0.45</v>
      </c>
      <c r="O254" s="11">
        <f>(2*3.14*Table5[[#This Row],[Motor speed]]*Table5[[#This Row],[Motor torque]])/(60*1000)/Table5[[#This Row],[Overall efficiency of enery conversion ]]*1000</f>
        <v>1623.0336189642287</v>
      </c>
      <c r="P254" s="30">
        <f t="shared" si="15"/>
        <v>16.906600197544048</v>
      </c>
      <c r="Q254" s="35">
        <f t="shared" si="16"/>
        <v>0.16906600197544047</v>
      </c>
      <c r="R254" s="36">
        <f t="shared" si="17"/>
        <v>0.10575825818865067</v>
      </c>
      <c r="S254" s="37">
        <f t="shared" si="18"/>
        <v>3.1727477456595201</v>
      </c>
    </row>
    <row r="255" spans="12:19">
      <c r="L255" s="14">
        <v>252</v>
      </c>
      <c r="M255" s="7">
        <v>37.4</v>
      </c>
      <c r="N255" s="20">
        <f>ROUND(Table5[[#This Row],[Etotal]]/3600,2)</f>
        <v>-0.28000000000000003</v>
      </c>
      <c r="O255" s="11">
        <f>(2*3.14*Table5[[#This Row],[Motor speed]]*Table5[[#This Row],[Motor torque]])/(60*1000)/Table5[[#This Row],[Overall efficiency of enery conversion ]]*1000</f>
        <v>-995.69559199330774</v>
      </c>
      <c r="P255" s="30">
        <f t="shared" si="15"/>
        <v>-10.371829083263622</v>
      </c>
      <c r="Q255" s="35">
        <f t="shared" si="16"/>
        <v>-0.10371829083263621</v>
      </c>
      <c r="R255" s="36">
        <f t="shared" si="17"/>
        <v>3.9802690257000249E-2</v>
      </c>
      <c r="S255" s="37">
        <f t="shared" si="18"/>
        <v>1.1940807077100075</v>
      </c>
    </row>
    <row r="256" spans="12:19">
      <c r="L256" s="14">
        <v>253</v>
      </c>
      <c r="M256" s="7">
        <v>35.6</v>
      </c>
      <c r="N256" s="20">
        <f>ROUND(Table5[[#This Row],[Etotal]]/3600,2)</f>
        <v>-0.95</v>
      </c>
      <c r="O256" s="11">
        <f>(2*3.14*Table5[[#This Row],[Motor speed]]*Table5[[#This Row],[Motor torque]])/(60*1000)/Table5[[#This Row],[Overall efficiency of enery conversion ]]*1000</f>
        <v>-3436.1113188309932</v>
      </c>
      <c r="P256" s="30">
        <f t="shared" si="15"/>
        <v>-35.792826237822844</v>
      </c>
      <c r="Q256" s="35">
        <f t="shared" si="16"/>
        <v>-0.35792826237822845</v>
      </c>
      <c r="R256" s="36">
        <f t="shared" si="17"/>
        <v>0.47401677173366236</v>
      </c>
      <c r="S256" s="37">
        <f t="shared" si="18"/>
        <v>14.22050315200987</v>
      </c>
    </row>
    <row r="257" spans="12:19">
      <c r="L257" s="14">
        <v>254</v>
      </c>
      <c r="M257" s="7">
        <v>33.4</v>
      </c>
      <c r="N257" s="20">
        <f>ROUND(Table5[[#This Row],[Etotal]]/3600,2)</f>
        <v>-1.22</v>
      </c>
      <c r="O257" s="11">
        <f>(2*3.14*Table5[[#This Row],[Motor speed]]*Table5[[#This Row],[Motor torque]])/(60*1000)/Table5[[#This Row],[Overall efficiency of enery conversion ]]*1000</f>
        <v>-4385.7797678080124</v>
      </c>
      <c r="P257" s="30">
        <f t="shared" si="15"/>
        <v>-45.685205914666795</v>
      </c>
      <c r="Q257" s="35">
        <f t="shared" si="16"/>
        <v>-0.45685205914666793</v>
      </c>
      <c r="R257" s="36">
        <f t="shared" si="17"/>
        <v>0.77224107460223723</v>
      </c>
      <c r="S257" s="37">
        <f t="shared" si="18"/>
        <v>23.167232238067118</v>
      </c>
    </row>
    <row r="258" spans="12:19">
      <c r="L258" s="14">
        <v>255</v>
      </c>
      <c r="M258" s="7">
        <v>31.2</v>
      </c>
      <c r="N258" s="20">
        <f>ROUND(Table5[[#This Row],[Etotal]]/3600,2)</f>
        <v>-1.17</v>
      </c>
      <c r="O258" s="11">
        <f>(2*3.14*Table5[[#This Row],[Motor speed]]*Table5[[#This Row],[Motor torque]])/(60*1000)/Table5[[#This Row],[Overall efficiency of enery conversion ]]*1000</f>
        <v>-4194.0338198796226</v>
      </c>
      <c r="P258" s="30">
        <f t="shared" si="15"/>
        <v>-43.687852290412735</v>
      </c>
      <c r="Q258" s="35">
        <f t="shared" si="16"/>
        <v>-0.43687852290412738</v>
      </c>
      <c r="R258" s="36">
        <f t="shared" si="17"/>
        <v>0.70619252196710081</v>
      </c>
      <c r="S258" s="37">
        <f t="shared" si="18"/>
        <v>21.185775659013025</v>
      </c>
    </row>
    <row r="259" spans="12:19">
      <c r="L259" s="14">
        <v>256</v>
      </c>
      <c r="M259" s="7">
        <v>29.1</v>
      </c>
      <c r="N259" s="20">
        <f>ROUND(Table5[[#This Row],[Etotal]]/3600,2)</f>
        <v>-0.73</v>
      </c>
      <c r="O259" s="11">
        <f>(2*3.14*Table5[[#This Row],[Motor speed]]*Table5[[#This Row],[Motor torque]])/(60*1000)/Table5[[#This Row],[Overall efficiency of enery conversion ]]*1000</f>
        <v>-2617.9759036398464</v>
      </c>
      <c r="P259" s="30">
        <f t="shared" si="15"/>
        <v>-27.270582329581732</v>
      </c>
      <c r="Q259" s="35">
        <f t="shared" si="16"/>
        <v>-0.27270582329581733</v>
      </c>
      <c r="R259" s="36">
        <f t="shared" si="17"/>
        <v>0.27516332441996333</v>
      </c>
      <c r="S259" s="37">
        <f t="shared" si="18"/>
        <v>8.2548997325989006</v>
      </c>
    </row>
    <row r="260" spans="12:19">
      <c r="L260" s="14">
        <v>257</v>
      </c>
      <c r="M260" s="7">
        <v>27.6</v>
      </c>
      <c r="N260" s="20">
        <f>ROUND(Table5[[#This Row],[Etotal]]/3600,2)</f>
        <v>-0.13</v>
      </c>
      <c r="O260" s="11">
        <f>(2*3.14*Table5[[#This Row],[Motor speed]]*Table5[[#This Row],[Motor torque]])/(60*1000)/Table5[[#This Row],[Overall efficiency of enery conversion ]]*1000</f>
        <v>-473.3590725468016</v>
      </c>
      <c r="P260" s="30">
        <f t="shared" ref="P260:P323" si="19">O260/96</f>
        <v>-4.930823672362517</v>
      </c>
      <c r="Q260" s="35">
        <f t="shared" ref="Q260:Q323" si="20">P260/100</f>
        <v>-4.9308236723625172E-2</v>
      </c>
      <c r="R260" s="36">
        <f t="shared" ref="R260:R323" si="21">P260*P260*0.00037</f>
        <v>8.9958181725343124E-3</v>
      </c>
      <c r="S260" s="37">
        <f t="shared" ref="S260:S323" si="22">R260*30</f>
        <v>0.26987454517602938</v>
      </c>
    </row>
    <row r="261" spans="12:19">
      <c r="L261" s="14">
        <v>258</v>
      </c>
      <c r="M261" s="7">
        <v>26.6</v>
      </c>
      <c r="N261" s="20">
        <f>ROUND(Table5[[#This Row],[Etotal]]/3600,2)</f>
        <v>0.46</v>
      </c>
      <c r="O261" s="11">
        <f>(2*3.14*Table5[[#This Row],[Motor speed]]*Table5[[#This Row],[Motor torque]])/(60*1000)/Table5[[#This Row],[Overall efficiency of enery conversion ]]*1000</f>
        <v>1666.4952160627086</v>
      </c>
      <c r="P261" s="30">
        <f t="shared" si="19"/>
        <v>17.359325167319881</v>
      </c>
      <c r="Q261" s="35">
        <f t="shared" si="20"/>
        <v>0.17359325167319881</v>
      </c>
      <c r="R261" s="36">
        <f t="shared" si="21"/>
        <v>0.1114980829979558</v>
      </c>
      <c r="S261" s="37">
        <f t="shared" si="22"/>
        <v>3.3449424899386742</v>
      </c>
    </row>
    <row r="262" spans="12:19">
      <c r="L262" s="14">
        <v>259</v>
      </c>
      <c r="M262" s="7">
        <v>26.2</v>
      </c>
      <c r="N262" s="20">
        <f>ROUND(Table5[[#This Row],[Etotal]]/3600,2)</f>
        <v>1.01</v>
      </c>
      <c r="O262" s="11">
        <f>(2*3.14*Table5[[#This Row],[Motor speed]]*Table5[[#This Row],[Motor torque]])/(60*1000)/Table5[[#This Row],[Overall efficiency of enery conversion ]]*1000</f>
        <v>3646.9705346711135</v>
      </c>
      <c r="P262" s="30">
        <f t="shared" si="19"/>
        <v>37.989276402824096</v>
      </c>
      <c r="Q262" s="35">
        <f t="shared" si="20"/>
        <v>0.37989276402824096</v>
      </c>
      <c r="R262" s="36">
        <f t="shared" si="21"/>
        <v>0.533978494995762</v>
      </c>
      <c r="S262" s="37">
        <f t="shared" si="22"/>
        <v>16.019354849872862</v>
      </c>
    </row>
    <row r="263" spans="12:19">
      <c r="L263" s="14">
        <v>260</v>
      </c>
      <c r="M263" s="7">
        <v>26.3</v>
      </c>
      <c r="N263" s="20">
        <f>ROUND(Table5[[#This Row],[Etotal]]/3600,2)</f>
        <v>1.44</v>
      </c>
      <c r="O263" s="11">
        <f>(2*3.14*Table5[[#This Row],[Motor speed]]*Table5[[#This Row],[Motor torque]])/(60*1000)/Table5[[#This Row],[Overall efficiency of enery conversion ]]*1000</f>
        <v>5169.0775324756023</v>
      </c>
      <c r="P263" s="30">
        <f t="shared" si="19"/>
        <v>53.844557629954188</v>
      </c>
      <c r="Q263" s="35">
        <f t="shared" si="20"/>
        <v>0.53844557629954193</v>
      </c>
      <c r="R263" s="36">
        <f t="shared" si="21"/>
        <v>1.0727174629552194</v>
      </c>
      <c r="S263" s="37">
        <f t="shared" si="22"/>
        <v>32.181523888656585</v>
      </c>
    </row>
    <row r="264" spans="12:19">
      <c r="L264" s="14">
        <v>261</v>
      </c>
      <c r="M264" s="7">
        <v>26.7</v>
      </c>
      <c r="N264" s="20">
        <f>ROUND(Table5[[#This Row],[Etotal]]/3600,2)</f>
        <v>1.85</v>
      </c>
      <c r="O264" s="11">
        <f>(2*3.14*Table5[[#This Row],[Motor speed]]*Table5[[#This Row],[Motor torque]])/(60*1000)/Table5[[#This Row],[Overall efficiency of enery conversion ]]*1000</f>
        <v>6665.2383802363083</v>
      </c>
      <c r="P264" s="30">
        <f t="shared" si="19"/>
        <v>69.429566460794874</v>
      </c>
      <c r="Q264" s="35">
        <f t="shared" si="20"/>
        <v>0.69429566460794878</v>
      </c>
      <c r="R264" s="36">
        <f t="shared" si="21"/>
        <v>1.7835719386055551</v>
      </c>
      <c r="S264" s="37">
        <f t="shared" si="22"/>
        <v>53.507158158166654</v>
      </c>
    </row>
    <row r="265" spans="12:19">
      <c r="L265" s="14">
        <v>262</v>
      </c>
      <c r="M265" s="7">
        <v>27.5</v>
      </c>
      <c r="N265" s="20">
        <f>ROUND(Table5[[#This Row],[Etotal]]/3600,2)</f>
        <v>2.2000000000000002</v>
      </c>
      <c r="O265" s="11">
        <f>(2*3.14*Table5[[#This Row],[Motor speed]]*Table5[[#This Row],[Motor torque]])/(60*1000)/Table5[[#This Row],[Overall efficiency of enery conversion ]]*1000</f>
        <v>7932.755019397011</v>
      </c>
      <c r="P265" s="30">
        <f t="shared" si="19"/>
        <v>82.632864785385536</v>
      </c>
      <c r="Q265" s="35">
        <f t="shared" si="20"/>
        <v>0.8263286478538554</v>
      </c>
      <c r="R265" s="36">
        <f t="shared" si="21"/>
        <v>2.5264304267767295</v>
      </c>
      <c r="S265" s="37">
        <f t="shared" si="22"/>
        <v>75.792912803301888</v>
      </c>
    </row>
    <row r="266" spans="12:19">
      <c r="L266" s="14">
        <v>263</v>
      </c>
      <c r="M266" s="7">
        <v>28.4</v>
      </c>
      <c r="N266" s="20">
        <f>ROUND(Table5[[#This Row],[Etotal]]/3600,2)</f>
        <v>2.38</v>
      </c>
      <c r="O266" s="11">
        <f>(2*3.14*Table5[[#This Row],[Motor speed]]*Table5[[#This Row],[Motor torque]])/(60*1000)/Table5[[#This Row],[Overall efficiency of enery conversion ]]*1000</f>
        <v>8570.3324299829401</v>
      </c>
      <c r="P266" s="30">
        <f t="shared" si="19"/>
        <v>89.274296145655626</v>
      </c>
      <c r="Q266" s="35">
        <f t="shared" si="20"/>
        <v>0.89274296145655629</v>
      </c>
      <c r="R266" s="36">
        <f t="shared" si="21"/>
        <v>2.9488629823518226</v>
      </c>
      <c r="S266" s="37">
        <f t="shared" si="22"/>
        <v>88.465889470554686</v>
      </c>
    </row>
    <row r="267" spans="12:19">
      <c r="L267" s="14">
        <v>264</v>
      </c>
      <c r="M267" s="7">
        <v>29.4</v>
      </c>
      <c r="N267" s="20">
        <f>ROUND(Table5[[#This Row],[Etotal]]/3600,2)</f>
        <v>2.58</v>
      </c>
      <c r="O267" s="11">
        <f>(2*3.14*Table5[[#This Row],[Motor speed]]*Table5[[#This Row],[Motor torque]])/(60*1000)/Table5[[#This Row],[Overall efficiency of enery conversion ]]*1000</f>
        <v>9276.231512513943</v>
      </c>
      <c r="P267" s="30">
        <f t="shared" si="19"/>
        <v>96.627411588686911</v>
      </c>
      <c r="Q267" s="35">
        <f t="shared" si="20"/>
        <v>0.96627411588686907</v>
      </c>
      <c r="R267" s="36">
        <f t="shared" si="21"/>
        <v>3.4546369680219171</v>
      </c>
      <c r="S267" s="37">
        <f t="shared" si="22"/>
        <v>103.63910904065752</v>
      </c>
    </row>
    <row r="268" spans="12:19">
      <c r="L268" s="14">
        <v>265</v>
      </c>
      <c r="M268" s="7">
        <v>30.4</v>
      </c>
      <c r="N268" s="20">
        <f>ROUND(Table5[[#This Row],[Etotal]]/3600,2)</f>
        <v>2.56</v>
      </c>
      <c r="O268" s="11">
        <f>(2*3.14*Table5[[#This Row],[Motor speed]]*Table5[[#This Row],[Motor torque]])/(60*1000)/Table5[[#This Row],[Overall efficiency of enery conversion ]]*1000</f>
        <v>9224.9977290504139</v>
      </c>
      <c r="P268" s="30">
        <f t="shared" si="19"/>
        <v>96.09372634427514</v>
      </c>
      <c r="Q268" s="35">
        <f t="shared" si="20"/>
        <v>0.96093726344275143</v>
      </c>
      <c r="R268" s="36">
        <f t="shared" si="21"/>
        <v>3.4165815698095221</v>
      </c>
      <c r="S268" s="37">
        <f t="shared" si="22"/>
        <v>102.49744709428566</v>
      </c>
    </row>
    <row r="269" spans="12:19">
      <c r="L269" s="14">
        <v>266</v>
      </c>
      <c r="M269" s="7">
        <v>31.2</v>
      </c>
      <c r="N269" s="20">
        <f>ROUND(Table5[[#This Row],[Etotal]]/3600,2)</f>
        <v>2.48</v>
      </c>
      <c r="O269" s="11">
        <f>(2*3.14*Table5[[#This Row],[Motor speed]]*Table5[[#This Row],[Motor torque]])/(60*1000)/Table5[[#This Row],[Overall efficiency of enery conversion ]]*1000</f>
        <v>8910.4085241657449</v>
      </c>
      <c r="P269" s="30">
        <f t="shared" si="19"/>
        <v>92.816755460059838</v>
      </c>
      <c r="Q269" s="35">
        <f t="shared" si="20"/>
        <v>0.92816755460059841</v>
      </c>
      <c r="R269" s="36">
        <f t="shared" si="21"/>
        <v>3.1875315348290427</v>
      </c>
      <c r="S269" s="37">
        <f t="shared" si="22"/>
        <v>95.625946044871284</v>
      </c>
    </row>
    <row r="270" spans="12:19">
      <c r="L270" s="14">
        <v>267</v>
      </c>
      <c r="M270" s="7">
        <v>31.9</v>
      </c>
      <c r="N270" s="20">
        <f>ROUND(Table5[[#This Row],[Etotal]]/3600,2)</f>
        <v>2.42</v>
      </c>
      <c r="O270" s="11">
        <f>(2*3.14*Table5[[#This Row],[Motor speed]]*Table5[[#This Row],[Motor torque]])/(60*1000)/Table5[[#This Row],[Overall efficiency of enery conversion ]]*1000</f>
        <v>8696.3590131117453</v>
      </c>
      <c r="P270" s="30">
        <f t="shared" si="19"/>
        <v>90.587073053247352</v>
      </c>
      <c r="Q270" s="35">
        <f t="shared" si="20"/>
        <v>0.90587073053247347</v>
      </c>
      <c r="R270" s="36">
        <f t="shared" si="21"/>
        <v>3.0362265876111181</v>
      </c>
      <c r="S270" s="37">
        <f t="shared" si="22"/>
        <v>91.086797628333542</v>
      </c>
    </row>
    <row r="271" spans="12:19">
      <c r="L271" s="14">
        <v>268</v>
      </c>
      <c r="M271" s="7">
        <v>32.5</v>
      </c>
      <c r="N271" s="20">
        <f>ROUND(Table5[[#This Row],[Etotal]]/3600,2)</f>
        <v>2.34</v>
      </c>
      <c r="O271" s="11">
        <f>(2*3.14*Table5[[#This Row],[Motor speed]]*Table5[[#This Row],[Motor torque]])/(60*1000)/Table5[[#This Row],[Overall efficiency of enery conversion ]]*1000</f>
        <v>8427.6836408929739</v>
      </c>
      <c r="P271" s="30">
        <f t="shared" si="19"/>
        <v>87.788371259301812</v>
      </c>
      <c r="Q271" s="35">
        <f t="shared" si="20"/>
        <v>0.87788371259301812</v>
      </c>
      <c r="R271" s="36">
        <f t="shared" si="21"/>
        <v>2.8515153074935728</v>
      </c>
      <c r="S271" s="37">
        <f t="shared" si="22"/>
        <v>85.545459224807189</v>
      </c>
    </row>
    <row r="272" spans="12:19">
      <c r="L272" s="14">
        <v>269</v>
      </c>
      <c r="M272" s="7">
        <v>33</v>
      </c>
      <c r="N272" s="20">
        <f>ROUND(Table5[[#This Row],[Etotal]]/3600,2)</f>
        <v>2.25</v>
      </c>
      <c r="O272" s="11">
        <f>(2*3.14*Table5[[#This Row],[Motor speed]]*Table5[[#This Row],[Motor torque]])/(60*1000)/Table5[[#This Row],[Overall efficiency of enery conversion ]]*1000</f>
        <v>8107.0974022321634</v>
      </c>
      <c r="P272" s="30">
        <f t="shared" si="19"/>
        <v>84.448931273251702</v>
      </c>
      <c r="Q272" s="35">
        <f t="shared" si="20"/>
        <v>0.84448931273251704</v>
      </c>
      <c r="R272" s="36">
        <f t="shared" si="21"/>
        <v>2.6387001374819241</v>
      </c>
      <c r="S272" s="37">
        <f t="shared" si="22"/>
        <v>79.161004124457719</v>
      </c>
    </row>
    <row r="273" spans="12:19">
      <c r="L273" s="14">
        <v>270</v>
      </c>
      <c r="M273" s="7">
        <v>33.4</v>
      </c>
      <c r="N273" s="20">
        <f>ROUND(Table5[[#This Row],[Etotal]]/3600,2)</f>
        <v>2.25</v>
      </c>
      <c r="O273" s="11">
        <f>(2*3.14*Table5[[#This Row],[Motor speed]]*Table5[[#This Row],[Motor torque]])/(60*1000)/Table5[[#This Row],[Overall efficiency of enery conversion ]]*1000</f>
        <v>8083.9744855001145</v>
      </c>
      <c r="P273" s="30">
        <f t="shared" si="19"/>
        <v>84.208067557292864</v>
      </c>
      <c r="Q273" s="35">
        <f t="shared" si="20"/>
        <v>0.84208067557292865</v>
      </c>
      <c r="R273" s="36">
        <f t="shared" si="21"/>
        <v>2.6236694974414316</v>
      </c>
      <c r="S273" s="37">
        <f t="shared" si="22"/>
        <v>78.710084923242945</v>
      </c>
    </row>
    <row r="274" spans="12:19">
      <c r="L274" s="14">
        <v>271</v>
      </c>
      <c r="M274" s="7">
        <v>33.799999999999997</v>
      </c>
      <c r="N274" s="20">
        <f>ROUND(Table5[[#This Row],[Etotal]]/3600,2)</f>
        <v>2.2400000000000002</v>
      </c>
      <c r="O274" s="11">
        <f>(2*3.14*Table5[[#This Row],[Motor speed]]*Table5[[#This Row],[Motor torque]])/(60*1000)/Table5[[#This Row],[Overall efficiency of enery conversion ]]*1000</f>
        <v>8058.5755794100869</v>
      </c>
      <c r="P274" s="30">
        <f t="shared" si="19"/>
        <v>83.943495618855067</v>
      </c>
      <c r="Q274" s="35">
        <f t="shared" si="20"/>
        <v>0.83943495618855068</v>
      </c>
      <c r="R274" s="36">
        <f t="shared" si="21"/>
        <v>2.6072088689837138</v>
      </c>
      <c r="S274" s="37">
        <f t="shared" si="22"/>
        <v>78.21626606951142</v>
      </c>
    </row>
    <row r="275" spans="12:19">
      <c r="L275" s="14">
        <v>272</v>
      </c>
      <c r="M275" s="7">
        <v>34.1</v>
      </c>
      <c r="N275" s="20">
        <f>ROUND(Table5[[#This Row],[Etotal]]/3600,2)</f>
        <v>2.12</v>
      </c>
      <c r="O275" s="11">
        <f>(2*3.14*Table5[[#This Row],[Motor speed]]*Table5[[#This Row],[Motor torque]])/(60*1000)/Table5[[#This Row],[Overall efficiency of enery conversion ]]*1000</f>
        <v>7640.1995077461943</v>
      </c>
      <c r="P275" s="30">
        <f t="shared" si="19"/>
        <v>79.585411539022857</v>
      </c>
      <c r="Q275" s="35">
        <f t="shared" si="20"/>
        <v>0.79585411539022854</v>
      </c>
      <c r="R275" s="36">
        <f t="shared" si="21"/>
        <v>2.3435199600391838</v>
      </c>
      <c r="S275" s="37">
        <f t="shared" si="22"/>
        <v>70.30559880117552</v>
      </c>
    </row>
    <row r="276" spans="12:19">
      <c r="L276" s="14">
        <v>273</v>
      </c>
      <c r="M276" s="7">
        <v>34.299999999999997</v>
      </c>
      <c r="N276" s="20">
        <f>ROUND(Table5[[#This Row],[Etotal]]/3600,2)</f>
        <v>1.94</v>
      </c>
      <c r="O276" s="11">
        <f>(2*3.14*Table5[[#This Row],[Motor speed]]*Table5[[#This Row],[Motor torque]])/(60*1000)/Table5[[#This Row],[Overall efficiency of enery conversion ]]*1000</f>
        <v>7000.9778273242255</v>
      </c>
      <c r="P276" s="30">
        <f t="shared" si="19"/>
        <v>72.926852367960677</v>
      </c>
      <c r="Q276" s="35">
        <f t="shared" si="20"/>
        <v>0.72926852367960682</v>
      </c>
      <c r="R276" s="36">
        <f t="shared" si="21"/>
        <v>1.9677805446303827</v>
      </c>
      <c r="S276" s="37">
        <f t="shared" si="22"/>
        <v>59.033416338911479</v>
      </c>
    </row>
    <row r="277" spans="12:19">
      <c r="L277" s="14">
        <v>274</v>
      </c>
      <c r="M277" s="7">
        <v>34.299999999999997</v>
      </c>
      <c r="N277" s="20">
        <f>ROUND(Table5[[#This Row],[Etotal]]/3600,2)</f>
        <v>1.5</v>
      </c>
      <c r="O277" s="11">
        <f>(2*3.14*Table5[[#This Row],[Motor speed]]*Table5[[#This Row],[Motor torque]])/(60*1000)/Table5[[#This Row],[Overall efficiency of enery conversion ]]*1000</f>
        <v>5400.2571278913347</v>
      </c>
      <c r="P277" s="30">
        <f t="shared" si="19"/>
        <v>56.252678415534739</v>
      </c>
      <c r="Q277" s="35">
        <f t="shared" si="20"/>
        <v>0.5625267841553474</v>
      </c>
      <c r="R277" s="36">
        <f t="shared" si="21"/>
        <v>1.1708146167009801</v>
      </c>
      <c r="S277" s="37">
        <f t="shared" si="22"/>
        <v>35.124438501029402</v>
      </c>
    </row>
    <row r="278" spans="12:19">
      <c r="L278" s="14">
        <v>275</v>
      </c>
      <c r="M278" s="7">
        <v>33.9</v>
      </c>
      <c r="N278" s="20">
        <f>ROUND(Table5[[#This Row],[Etotal]]/3600,2)</f>
        <v>1.08</v>
      </c>
      <c r="O278" s="11">
        <f>(2*3.14*Table5[[#This Row],[Motor speed]]*Table5[[#This Row],[Motor torque]])/(60*1000)/Table5[[#This Row],[Overall efficiency of enery conversion ]]*1000</f>
        <v>3877.0097113425622</v>
      </c>
      <c r="P278" s="30">
        <f t="shared" si="19"/>
        <v>40.385517826485021</v>
      </c>
      <c r="Q278" s="35">
        <f t="shared" si="20"/>
        <v>0.40385517826485023</v>
      </c>
      <c r="R278" s="36">
        <f t="shared" si="21"/>
        <v>0.60346631854193566</v>
      </c>
      <c r="S278" s="37">
        <f t="shared" si="22"/>
        <v>18.103989556258071</v>
      </c>
    </row>
    <row r="279" spans="12:19">
      <c r="L279" s="14">
        <v>276</v>
      </c>
      <c r="M279" s="7">
        <v>33.299999999999997</v>
      </c>
      <c r="N279" s="20">
        <f>ROUND(Table5[[#This Row],[Etotal]]/3600,2)</f>
        <v>0.84</v>
      </c>
      <c r="O279" s="11">
        <f>(2*3.14*Table5[[#This Row],[Motor speed]]*Table5[[#This Row],[Motor torque]])/(60*1000)/Table5[[#This Row],[Overall efficiency of enery conversion ]]*1000</f>
        <v>3039.2989778062456</v>
      </c>
      <c r="P279" s="30">
        <f t="shared" si="19"/>
        <v>31.659364352148391</v>
      </c>
      <c r="Q279" s="35">
        <f t="shared" si="20"/>
        <v>0.31659364352148389</v>
      </c>
      <c r="R279" s="36">
        <f t="shared" si="21"/>
        <v>0.3708566799373712</v>
      </c>
      <c r="S279" s="37">
        <f t="shared" si="22"/>
        <v>11.125700398121136</v>
      </c>
    </row>
    <row r="280" spans="12:19">
      <c r="L280" s="14">
        <v>277</v>
      </c>
      <c r="M280" s="7">
        <v>32.6</v>
      </c>
      <c r="N280" s="20">
        <f>ROUND(Table5[[#This Row],[Etotal]]/3600,2)</f>
        <v>0.66</v>
      </c>
      <c r="O280" s="11">
        <f>(2*3.14*Table5[[#This Row],[Motor speed]]*Table5[[#This Row],[Motor torque]])/(60*1000)/Table5[[#This Row],[Overall efficiency of enery conversion ]]*1000</f>
        <v>2380.468640745351</v>
      </c>
      <c r="P280" s="30">
        <f t="shared" si="19"/>
        <v>24.796548341097406</v>
      </c>
      <c r="Q280" s="35">
        <f t="shared" si="20"/>
        <v>0.24796548341097405</v>
      </c>
      <c r="R280" s="36">
        <f t="shared" si="21"/>
        <v>0.22750145956398077</v>
      </c>
      <c r="S280" s="37">
        <f t="shared" si="22"/>
        <v>6.8250437869194229</v>
      </c>
    </row>
    <row r="281" spans="12:19">
      <c r="L281" s="14">
        <v>278</v>
      </c>
      <c r="M281" s="7">
        <v>31.8</v>
      </c>
      <c r="N281" s="20">
        <f>ROUND(Table5[[#This Row],[Etotal]]/3600,2)</f>
        <v>0.39</v>
      </c>
      <c r="O281" s="11">
        <f>(2*3.14*Table5[[#This Row],[Motor speed]]*Table5[[#This Row],[Motor torque]])/(60*1000)/Table5[[#This Row],[Overall efficiency of enery conversion ]]*1000</f>
        <v>1401.9133360732028</v>
      </c>
      <c r="P281" s="30">
        <f t="shared" si="19"/>
        <v>14.603263917429196</v>
      </c>
      <c r="Q281" s="35">
        <f t="shared" si="20"/>
        <v>0.14603263917429196</v>
      </c>
      <c r="R281" s="36">
        <f t="shared" si="21"/>
        <v>7.8904467305573114E-2</v>
      </c>
      <c r="S281" s="37">
        <f t="shared" si="22"/>
        <v>2.3671340191671932</v>
      </c>
    </row>
    <row r="282" spans="12:19">
      <c r="L282" s="14">
        <v>279</v>
      </c>
      <c r="M282" s="7">
        <v>30.7</v>
      </c>
      <c r="N282" s="20">
        <f>ROUND(Table5[[#This Row],[Etotal]]/3600,2)</f>
        <v>0.12</v>
      </c>
      <c r="O282" s="11">
        <f>(2*3.14*Table5[[#This Row],[Motor speed]]*Table5[[#This Row],[Motor torque]])/(60*1000)/Table5[[#This Row],[Overall efficiency of enery conversion ]]*1000</f>
        <v>434.22190300193682</v>
      </c>
      <c r="P282" s="30">
        <f t="shared" si="19"/>
        <v>4.5231448229368416</v>
      </c>
      <c r="Q282" s="35">
        <f t="shared" si="20"/>
        <v>4.5231448229368414E-2</v>
      </c>
      <c r="R282" s="36">
        <f t="shared" si="21"/>
        <v>7.5697704630263299E-3</v>
      </c>
      <c r="S282" s="37">
        <f t="shared" si="22"/>
        <v>0.2270931138907899</v>
      </c>
    </row>
    <row r="283" spans="12:19">
      <c r="L283" s="14">
        <v>280</v>
      </c>
      <c r="M283" s="7">
        <v>29.6</v>
      </c>
      <c r="N283" s="20">
        <f>ROUND(Table5[[#This Row],[Etotal]]/3600,2)</f>
        <v>0.17</v>
      </c>
      <c r="O283" s="11">
        <f>(2*3.14*Table5[[#This Row],[Motor speed]]*Table5[[#This Row],[Motor torque]])/(60*1000)/Table5[[#This Row],[Overall efficiency of enery conversion ]]*1000</f>
        <v>610.99071857416266</v>
      </c>
      <c r="P283" s="30">
        <f t="shared" si="19"/>
        <v>6.364486651814194</v>
      </c>
      <c r="Q283" s="35">
        <f t="shared" si="20"/>
        <v>6.364486651814194E-2</v>
      </c>
      <c r="R283" s="36">
        <f t="shared" si="21"/>
        <v>1.4987475426214789E-2</v>
      </c>
      <c r="S283" s="37">
        <f t="shared" si="22"/>
        <v>0.44962426278644368</v>
      </c>
    </row>
    <row r="284" spans="12:19">
      <c r="L284" s="14">
        <v>281</v>
      </c>
      <c r="M284" s="7">
        <v>28.6</v>
      </c>
      <c r="N284" s="20">
        <f>ROUND(Table5[[#This Row],[Etotal]]/3600,2)</f>
        <v>0.3</v>
      </c>
      <c r="O284" s="11">
        <f>(2*3.14*Table5[[#This Row],[Motor speed]]*Table5[[#This Row],[Motor torque]])/(60*1000)/Table5[[#This Row],[Overall efficiency of enery conversion ]]*1000</f>
        <v>1086.3587770499473</v>
      </c>
      <c r="P284" s="30">
        <f t="shared" si="19"/>
        <v>11.316237260936951</v>
      </c>
      <c r="Q284" s="35">
        <f t="shared" si="20"/>
        <v>0.11316237260936951</v>
      </c>
      <c r="R284" s="36">
        <f t="shared" si="21"/>
        <v>4.73811735259526E-2</v>
      </c>
      <c r="S284" s="37">
        <f t="shared" si="22"/>
        <v>1.421435205778578</v>
      </c>
    </row>
    <row r="285" spans="12:19">
      <c r="L285" s="14">
        <v>282</v>
      </c>
      <c r="M285" s="7">
        <v>27.8</v>
      </c>
      <c r="N285" s="20">
        <f>ROUND(Table5[[#This Row],[Etotal]]/3600,2)</f>
        <v>0.51</v>
      </c>
      <c r="O285" s="11">
        <f>(2*3.14*Table5[[#This Row],[Motor speed]]*Table5[[#This Row],[Motor torque]])/(60*1000)/Table5[[#This Row],[Overall efficiency of enery conversion ]]*1000</f>
        <v>1847.6453221292518</v>
      </c>
      <c r="P285" s="30">
        <f t="shared" si="19"/>
        <v>19.246305438846374</v>
      </c>
      <c r="Q285" s="35">
        <f t="shared" si="20"/>
        <v>0.19246305438846373</v>
      </c>
      <c r="R285" s="36">
        <f t="shared" si="21"/>
        <v>0.13705550102678599</v>
      </c>
      <c r="S285" s="37">
        <f t="shared" si="22"/>
        <v>4.1116650308035796</v>
      </c>
    </row>
    <row r="286" spans="12:19">
      <c r="L286" s="14">
        <v>283</v>
      </c>
      <c r="M286" s="7">
        <v>27.2</v>
      </c>
      <c r="N286" s="20">
        <f>ROUND(Table5[[#This Row],[Etotal]]/3600,2)</f>
        <v>0.49</v>
      </c>
      <c r="O286" s="11">
        <f>(2*3.14*Table5[[#This Row],[Motor speed]]*Table5[[#This Row],[Motor torque]])/(60*1000)/Table5[[#This Row],[Overall efficiency of enery conversion ]]*1000</f>
        <v>1755.3549294614493</v>
      </c>
      <c r="P286" s="30">
        <f t="shared" si="19"/>
        <v>18.284947181890097</v>
      </c>
      <c r="Q286" s="35">
        <f t="shared" si="20"/>
        <v>0.18284947181890096</v>
      </c>
      <c r="R286" s="36">
        <f t="shared" si="21"/>
        <v>0.12370553857446892</v>
      </c>
      <c r="S286" s="37">
        <f t="shared" si="22"/>
        <v>3.7111661572340675</v>
      </c>
    </row>
    <row r="287" spans="12:19">
      <c r="L287" s="14">
        <v>284</v>
      </c>
      <c r="M287" s="7">
        <v>26.4</v>
      </c>
      <c r="N287" s="20">
        <f>ROUND(Table5[[#This Row],[Etotal]]/3600,2)</f>
        <v>0.45</v>
      </c>
      <c r="O287" s="11">
        <f>(2*3.14*Table5[[#This Row],[Motor speed]]*Table5[[#This Row],[Motor torque]])/(60*1000)/Table5[[#This Row],[Overall efficiency of enery conversion ]]*1000</f>
        <v>1637.6246048355106</v>
      </c>
      <c r="P287" s="30">
        <f t="shared" si="19"/>
        <v>17.058589633703235</v>
      </c>
      <c r="Q287" s="35">
        <f t="shared" si="20"/>
        <v>0.17058589633703236</v>
      </c>
      <c r="R287" s="36">
        <f t="shared" si="21"/>
        <v>0.10766832770770236</v>
      </c>
      <c r="S287" s="37">
        <f t="shared" si="22"/>
        <v>3.2300498312310708</v>
      </c>
    </row>
    <row r="288" spans="12:19">
      <c r="L288" s="14">
        <v>285</v>
      </c>
      <c r="M288" s="7">
        <v>25.8</v>
      </c>
      <c r="N288" s="20">
        <f>ROUND(Table5[[#This Row],[Etotal]]/3600,2)</f>
        <v>0.57999999999999996</v>
      </c>
      <c r="O288" s="11">
        <f>(2*3.14*Table5[[#This Row],[Motor speed]]*Table5[[#This Row],[Motor torque]])/(60*1000)/Table5[[#This Row],[Overall efficiency of enery conversion ]]*1000</f>
        <v>2088.3505856186639</v>
      </c>
      <c r="P288" s="30">
        <f t="shared" si="19"/>
        <v>21.753651933527749</v>
      </c>
      <c r="Q288" s="35">
        <f t="shared" si="20"/>
        <v>0.21753651933527748</v>
      </c>
      <c r="R288" s="36">
        <f t="shared" si="21"/>
        <v>0.17509190780467795</v>
      </c>
      <c r="S288" s="37">
        <f t="shared" si="22"/>
        <v>5.252757234140339</v>
      </c>
    </row>
    <row r="289" spans="12:19">
      <c r="L289" s="14">
        <v>286</v>
      </c>
      <c r="M289" s="7">
        <v>25.3</v>
      </c>
      <c r="N289" s="20">
        <f>ROUND(Table5[[#This Row],[Etotal]]/3600,2)</f>
        <v>0.63</v>
      </c>
      <c r="O289" s="11">
        <f>(2*3.14*Table5[[#This Row],[Motor speed]]*Table5[[#This Row],[Motor torque]])/(60*1000)/Table5[[#This Row],[Overall efficiency of enery conversion ]]*1000</f>
        <v>2272.5120800030591</v>
      </c>
      <c r="P289" s="30">
        <f t="shared" si="19"/>
        <v>23.6720008333652</v>
      </c>
      <c r="Q289" s="35">
        <f t="shared" si="20"/>
        <v>0.236720008333652</v>
      </c>
      <c r="R289" s="36">
        <f t="shared" si="21"/>
        <v>0.2073345406782918</v>
      </c>
      <c r="S289" s="37">
        <f t="shared" si="22"/>
        <v>6.2200362203487538</v>
      </c>
    </row>
    <row r="290" spans="12:19">
      <c r="L290" s="14">
        <v>287</v>
      </c>
      <c r="M290" s="7">
        <v>24.9</v>
      </c>
      <c r="N290" s="20">
        <f>ROUND(Table5[[#This Row],[Etotal]]/3600,2)</f>
        <v>0.68</v>
      </c>
      <c r="O290" s="11">
        <f>(2*3.14*Table5[[#This Row],[Motor speed]]*Table5[[#This Row],[Motor torque]])/(60*1000)/Table5[[#This Row],[Overall efficiency of enery conversion ]]*1000</f>
        <v>2465.6181648195438</v>
      </c>
      <c r="P290" s="30">
        <f t="shared" si="19"/>
        <v>25.68352255020358</v>
      </c>
      <c r="Q290" s="35">
        <f t="shared" si="20"/>
        <v>0.2568352255020358</v>
      </c>
      <c r="R290" s="36">
        <f t="shared" si="21"/>
        <v>0.24406803231712187</v>
      </c>
      <c r="S290" s="37">
        <f t="shared" si="22"/>
        <v>7.3220409695136563</v>
      </c>
    </row>
    <row r="291" spans="12:19">
      <c r="L291" s="14">
        <v>288</v>
      </c>
      <c r="M291" s="7">
        <v>24.5</v>
      </c>
      <c r="N291" s="20">
        <f>ROUND(Table5[[#This Row],[Etotal]]/3600,2)</f>
        <v>0.7</v>
      </c>
      <c r="O291" s="11">
        <f>(2*3.14*Table5[[#This Row],[Motor speed]]*Table5[[#This Row],[Motor torque]])/(60*1000)/Table5[[#This Row],[Overall efficiency of enery conversion ]]*1000</f>
        <v>2524.7821635196678</v>
      </c>
      <c r="P291" s="30">
        <f t="shared" si="19"/>
        <v>26.299814203329873</v>
      </c>
      <c r="Q291" s="35">
        <f t="shared" si="20"/>
        <v>0.26299814203329874</v>
      </c>
      <c r="R291" s="36">
        <f t="shared" si="21"/>
        <v>0.25592168403797855</v>
      </c>
      <c r="S291" s="37">
        <f t="shared" si="22"/>
        <v>7.6776505211393564</v>
      </c>
    </row>
    <row r="292" spans="12:19">
      <c r="L292" s="14">
        <v>289</v>
      </c>
      <c r="M292" s="7">
        <v>24.2</v>
      </c>
      <c r="N292" s="20">
        <f>ROUND(Table5[[#This Row],[Etotal]]/3600,2)</f>
        <v>0.79</v>
      </c>
      <c r="O292" s="11">
        <f>(2*3.14*Table5[[#This Row],[Motor speed]]*Table5[[#This Row],[Motor torque]])/(60*1000)/Table5[[#This Row],[Overall efficiency of enery conversion ]]*1000</f>
        <v>2849.6782276221234</v>
      </c>
      <c r="P292" s="30">
        <f t="shared" si="19"/>
        <v>29.684148204397118</v>
      </c>
      <c r="Q292" s="35">
        <f t="shared" si="20"/>
        <v>0.29684148204397121</v>
      </c>
      <c r="R292" s="36">
        <f t="shared" si="21"/>
        <v>0.32602500220962666</v>
      </c>
      <c r="S292" s="37">
        <f t="shared" si="22"/>
        <v>9.7807500662887996</v>
      </c>
    </row>
    <row r="293" spans="12:19">
      <c r="L293" s="14">
        <v>290</v>
      </c>
      <c r="M293" s="7">
        <v>24</v>
      </c>
      <c r="N293" s="20">
        <f>ROUND(Table5[[#This Row],[Etotal]]/3600,2)</f>
        <v>0.82</v>
      </c>
      <c r="O293" s="11">
        <f>(2*3.14*Table5[[#This Row],[Motor speed]]*Table5[[#This Row],[Motor torque]])/(60*1000)/Table5[[#This Row],[Overall efficiency of enery conversion ]]*1000</f>
        <v>2937.0661120891073</v>
      </c>
      <c r="P293" s="30">
        <f t="shared" si="19"/>
        <v>30.594438667594869</v>
      </c>
      <c r="Q293" s="35">
        <f t="shared" si="20"/>
        <v>0.3059443866759487</v>
      </c>
      <c r="R293" s="36">
        <f t="shared" si="21"/>
        <v>0.34632728063253293</v>
      </c>
      <c r="S293" s="37">
        <f t="shared" si="22"/>
        <v>10.389818418975988</v>
      </c>
    </row>
    <row r="294" spans="12:19">
      <c r="L294" s="14">
        <v>291</v>
      </c>
      <c r="M294" s="7">
        <v>23.8</v>
      </c>
      <c r="N294" s="20">
        <f>ROUND(Table5[[#This Row],[Etotal]]/3600,2)</f>
        <v>0.81</v>
      </c>
      <c r="O294" s="11">
        <f>(2*3.14*Table5[[#This Row],[Motor speed]]*Table5[[#This Row],[Motor torque]])/(60*1000)/Table5[[#This Row],[Overall efficiency of enery conversion ]]*1000</f>
        <v>2899.3046203746171</v>
      </c>
      <c r="P294" s="30">
        <f t="shared" si="19"/>
        <v>30.201089795568929</v>
      </c>
      <c r="Q294" s="35">
        <f t="shared" si="20"/>
        <v>0.30201089795568931</v>
      </c>
      <c r="R294" s="36">
        <f t="shared" si="21"/>
        <v>0.33747915519080657</v>
      </c>
      <c r="S294" s="37">
        <f t="shared" si="22"/>
        <v>10.124374655724196</v>
      </c>
    </row>
    <row r="295" spans="12:19">
      <c r="L295" s="14">
        <v>292</v>
      </c>
      <c r="M295" s="7">
        <v>23.6</v>
      </c>
      <c r="N295" s="20">
        <f>ROUND(Table5[[#This Row],[Etotal]]/3600,2)</f>
        <v>0.86</v>
      </c>
      <c r="O295" s="11">
        <f>(2*3.14*Table5[[#This Row],[Motor speed]]*Table5[[#This Row],[Motor torque]])/(60*1000)/Table5[[#This Row],[Overall efficiency of enery conversion ]]*1000</f>
        <v>3106.6256692328348</v>
      </c>
      <c r="P295" s="30">
        <f t="shared" si="19"/>
        <v>32.360684054508695</v>
      </c>
      <c r="Q295" s="35">
        <f t="shared" si="20"/>
        <v>0.32360684054508693</v>
      </c>
      <c r="R295" s="36">
        <f t="shared" si="21"/>
        <v>0.3874691328160213</v>
      </c>
      <c r="S295" s="37">
        <f t="shared" si="22"/>
        <v>11.624073984480638</v>
      </c>
    </row>
    <row r="296" spans="12:19">
      <c r="L296" s="14">
        <v>293</v>
      </c>
      <c r="M296" s="7">
        <v>23.5</v>
      </c>
      <c r="N296" s="20">
        <f>ROUND(Table5[[#This Row],[Etotal]]/3600,2)</f>
        <v>0.89</v>
      </c>
      <c r="O296" s="11">
        <f>(2*3.14*Table5[[#This Row],[Motor speed]]*Table5[[#This Row],[Motor torque]])/(60*1000)/Table5[[#This Row],[Overall efficiency of enery conversion ]]*1000</f>
        <v>3208.8547865564688</v>
      </c>
      <c r="P296" s="30">
        <f t="shared" si="19"/>
        <v>33.42557069329655</v>
      </c>
      <c r="Q296" s="35">
        <f t="shared" si="20"/>
        <v>0.33425570693296547</v>
      </c>
      <c r="R296" s="36">
        <f t="shared" si="21"/>
        <v>0.41338944718384907</v>
      </c>
      <c r="S296" s="37">
        <f t="shared" si="22"/>
        <v>12.401683415515471</v>
      </c>
    </row>
    <row r="297" spans="12:19">
      <c r="L297" s="14">
        <v>294</v>
      </c>
      <c r="M297" s="7">
        <v>23.4</v>
      </c>
      <c r="N297" s="20">
        <f>ROUND(Table5[[#This Row],[Etotal]]/3600,2)</f>
        <v>0.89</v>
      </c>
      <c r="O297" s="11">
        <f>(2*3.14*Table5[[#This Row],[Motor speed]]*Table5[[#This Row],[Motor torque]])/(60*1000)/Table5[[#This Row],[Overall efficiency of enery conversion ]]*1000</f>
        <v>3188.7917362244971</v>
      </c>
      <c r="P297" s="30">
        <f t="shared" si="19"/>
        <v>33.216580585671842</v>
      </c>
      <c r="Q297" s="35">
        <f t="shared" si="20"/>
        <v>0.3321658058567184</v>
      </c>
      <c r="R297" s="36">
        <f t="shared" si="21"/>
        <v>0.4082362535476397</v>
      </c>
      <c r="S297" s="37">
        <f t="shared" si="22"/>
        <v>12.247087606429192</v>
      </c>
    </row>
    <row r="298" spans="12:19">
      <c r="L298" s="14">
        <v>295</v>
      </c>
      <c r="M298" s="7">
        <v>23.3</v>
      </c>
      <c r="N298" s="20">
        <f>ROUND(Table5[[#This Row],[Etotal]]/3600,2)</f>
        <v>0.95</v>
      </c>
      <c r="O298" s="11">
        <f>(2*3.14*Table5[[#This Row],[Motor speed]]*Table5[[#This Row],[Motor torque]])/(60*1000)/Table5[[#This Row],[Overall efficiency of enery conversion ]]*1000</f>
        <v>3410.448455216198</v>
      </c>
      <c r="P298" s="30">
        <f t="shared" si="19"/>
        <v>35.525504741835398</v>
      </c>
      <c r="Q298" s="35">
        <f t="shared" si="20"/>
        <v>0.35525504741835401</v>
      </c>
      <c r="R298" s="36">
        <f t="shared" si="21"/>
        <v>0.46696275025000267</v>
      </c>
      <c r="S298" s="37">
        <f t="shared" si="22"/>
        <v>14.008882507500079</v>
      </c>
    </row>
    <row r="299" spans="12:19">
      <c r="L299" s="14">
        <v>296</v>
      </c>
      <c r="M299" s="7">
        <v>23.3</v>
      </c>
      <c r="N299" s="20">
        <f>ROUND(Table5[[#This Row],[Etotal]]/3600,2)</f>
        <v>0.95</v>
      </c>
      <c r="O299" s="11">
        <f>(2*3.14*Table5[[#This Row],[Motor speed]]*Table5[[#This Row],[Motor torque]])/(60*1000)/Table5[[#This Row],[Overall efficiency of enery conversion ]]*1000</f>
        <v>3410.448455216198</v>
      </c>
      <c r="P299" s="30">
        <f t="shared" si="19"/>
        <v>35.525504741835398</v>
      </c>
      <c r="Q299" s="35">
        <f t="shared" si="20"/>
        <v>0.35525504741835401</v>
      </c>
      <c r="R299" s="36">
        <f t="shared" si="21"/>
        <v>0.46696275025000267</v>
      </c>
      <c r="S299" s="37">
        <f t="shared" si="22"/>
        <v>14.008882507500079</v>
      </c>
    </row>
    <row r="300" spans="12:19">
      <c r="L300" s="14">
        <v>297</v>
      </c>
      <c r="M300" s="7">
        <v>23.2</v>
      </c>
      <c r="N300" s="20">
        <f>ROUND(Table5[[#This Row],[Etotal]]/3600,2)</f>
        <v>0.87</v>
      </c>
      <c r="O300" s="11">
        <f>(2*3.14*Table5[[#This Row],[Motor speed]]*Table5[[#This Row],[Motor torque]])/(60*1000)/Table5[[#This Row],[Overall efficiency of enery conversion ]]*1000</f>
        <v>3148.9112346381316</v>
      </c>
      <c r="P300" s="30">
        <f t="shared" si="19"/>
        <v>32.801158694147205</v>
      </c>
      <c r="Q300" s="35">
        <f t="shared" si="20"/>
        <v>0.32801158694147203</v>
      </c>
      <c r="R300" s="36">
        <f t="shared" si="21"/>
        <v>0.39808892432109266</v>
      </c>
      <c r="S300" s="37">
        <f t="shared" si="22"/>
        <v>11.942667729632779</v>
      </c>
    </row>
    <row r="301" spans="12:19">
      <c r="L301" s="14">
        <v>298</v>
      </c>
      <c r="M301" s="7">
        <v>23.1</v>
      </c>
      <c r="N301" s="20">
        <f>ROUND(Table5[[#This Row],[Etotal]]/3600,2)</f>
        <v>0.87</v>
      </c>
      <c r="O301" s="11">
        <f>(2*3.14*Table5[[#This Row],[Motor speed]]*Table5[[#This Row],[Motor torque]])/(60*1000)/Table5[[#This Row],[Overall efficiency of enery conversion ]]*1000</f>
        <v>3129.0930826731005</v>
      </c>
      <c r="P301" s="30">
        <f t="shared" si="19"/>
        <v>32.594719611178128</v>
      </c>
      <c r="Q301" s="35">
        <f t="shared" si="20"/>
        <v>0.3259471961117813</v>
      </c>
      <c r="R301" s="36">
        <f t="shared" si="21"/>
        <v>0.39309382621658845</v>
      </c>
      <c r="S301" s="37">
        <f t="shared" si="22"/>
        <v>11.792814786497653</v>
      </c>
    </row>
    <row r="302" spans="12:19">
      <c r="L302" s="14">
        <v>299</v>
      </c>
      <c r="M302" s="7">
        <v>23</v>
      </c>
      <c r="N302" s="20">
        <f>ROUND(Table5[[#This Row],[Etotal]]/3600,2)</f>
        <v>0.83</v>
      </c>
      <c r="O302" s="11">
        <f>(2*3.14*Table5[[#This Row],[Motor speed]]*Table5[[#This Row],[Motor torque]])/(60*1000)/Table5[[#This Row],[Overall efficiency of enery conversion ]]*1000</f>
        <v>2990.0925777622606</v>
      </c>
      <c r="P302" s="30">
        <f t="shared" si="19"/>
        <v>31.146797685023547</v>
      </c>
      <c r="Q302" s="35">
        <f t="shared" si="20"/>
        <v>0.31146797685023547</v>
      </c>
      <c r="R302" s="36">
        <f t="shared" si="21"/>
        <v>0.35894551223176158</v>
      </c>
      <c r="S302" s="37">
        <f t="shared" si="22"/>
        <v>10.768365366952848</v>
      </c>
    </row>
    <row r="303" spans="12:19">
      <c r="L303" s="14">
        <v>300</v>
      </c>
      <c r="M303" s="7">
        <v>22.8</v>
      </c>
      <c r="N303" s="20">
        <f>ROUND(Table5[[#This Row],[Etotal]]/3600,2)</f>
        <v>0.72</v>
      </c>
      <c r="O303" s="11">
        <f>(2*3.14*Table5[[#This Row],[Motor speed]]*Table5[[#This Row],[Motor torque]])/(60*1000)/Table5[[#This Row],[Overall efficiency of enery conversion ]]*1000</f>
        <v>2597.217965904942</v>
      </c>
      <c r="P303" s="30">
        <f t="shared" si="19"/>
        <v>27.054353811509813</v>
      </c>
      <c r="Q303" s="35">
        <f t="shared" si="20"/>
        <v>0.27054353811509813</v>
      </c>
      <c r="R303" s="36">
        <f t="shared" si="21"/>
        <v>0.27081708225859158</v>
      </c>
      <c r="S303" s="37">
        <f t="shared" si="22"/>
        <v>8.1245124677577465</v>
      </c>
    </row>
    <row r="304" spans="12:19">
      <c r="L304" s="14">
        <v>301</v>
      </c>
      <c r="M304" s="7">
        <v>22.5</v>
      </c>
      <c r="N304" s="20">
        <f>ROUND(Table5[[#This Row],[Etotal]]/3600,2)</f>
        <v>0.61</v>
      </c>
      <c r="O304" s="11">
        <f>(2*3.14*Table5[[#This Row],[Motor speed]]*Table5[[#This Row],[Motor torque]])/(60*1000)/Table5[[#This Row],[Overall efficiency of enery conversion ]]*1000</f>
        <v>2195.177247687508</v>
      </c>
      <c r="P304" s="30">
        <f t="shared" si="19"/>
        <v>22.866429663411541</v>
      </c>
      <c r="Q304" s="35">
        <f t="shared" si="20"/>
        <v>0.22866429663411542</v>
      </c>
      <c r="R304" s="36">
        <f t="shared" si="21"/>
        <v>0.19346323405414648</v>
      </c>
      <c r="S304" s="37">
        <f t="shared" si="22"/>
        <v>5.8038970216243939</v>
      </c>
    </row>
    <row r="305" spans="12:19">
      <c r="L305" s="14">
        <v>302</v>
      </c>
      <c r="M305" s="7">
        <v>22.1</v>
      </c>
      <c r="N305" s="20">
        <f>ROUND(Table5[[#This Row],[Etotal]]/3600,2)</f>
        <v>0.56000000000000005</v>
      </c>
      <c r="O305" s="11">
        <f>(2*3.14*Table5[[#This Row],[Motor speed]]*Table5[[#This Row],[Motor torque]])/(60*1000)/Table5[[#This Row],[Overall efficiency of enery conversion ]]*1000</f>
        <v>2018.5333320839129</v>
      </c>
      <c r="P305" s="30">
        <f t="shared" si="19"/>
        <v>21.026388875874094</v>
      </c>
      <c r="Q305" s="35">
        <f t="shared" si="20"/>
        <v>0.21026388875874094</v>
      </c>
      <c r="R305" s="36">
        <f t="shared" si="21"/>
        <v>0.16358034078900829</v>
      </c>
      <c r="S305" s="37">
        <f t="shared" si="22"/>
        <v>4.907410223670249</v>
      </c>
    </row>
    <row r="306" spans="12:19">
      <c r="L306" s="14">
        <v>303</v>
      </c>
      <c r="M306" s="7">
        <v>21.7</v>
      </c>
      <c r="N306" s="20">
        <f>ROUND(Table5[[#This Row],[Etotal]]/3600,2)</f>
        <v>0.45</v>
      </c>
      <c r="O306" s="11">
        <f>(2*3.14*Table5[[#This Row],[Motor speed]]*Table5[[#This Row],[Motor torque]])/(60*1000)/Table5[[#This Row],[Overall efficiency of enery conversion ]]*1000</f>
        <v>1622.2319275774262</v>
      </c>
      <c r="P306" s="30">
        <f t="shared" si="19"/>
        <v>16.898249245598191</v>
      </c>
      <c r="Q306" s="35">
        <f t="shared" si="20"/>
        <v>0.1689824924559819</v>
      </c>
      <c r="R306" s="36">
        <f t="shared" si="21"/>
        <v>0.10565380619955314</v>
      </c>
      <c r="S306" s="37">
        <f t="shared" si="22"/>
        <v>3.1696141859865943</v>
      </c>
    </row>
    <row r="307" spans="12:19">
      <c r="L307" s="14">
        <v>304</v>
      </c>
      <c r="M307" s="7">
        <v>21.1</v>
      </c>
      <c r="N307" s="20">
        <f>ROUND(Table5[[#This Row],[Etotal]]/3600,2)</f>
        <v>0.31</v>
      </c>
      <c r="O307" s="11">
        <f>(2*3.14*Table5[[#This Row],[Motor speed]]*Table5[[#This Row],[Motor torque]])/(60*1000)/Table5[[#This Row],[Overall efficiency of enery conversion ]]*1000</f>
        <v>1108.0932981158842</v>
      </c>
      <c r="P307" s="30">
        <f t="shared" si="19"/>
        <v>11.542638522040461</v>
      </c>
      <c r="Q307" s="35">
        <f t="shared" si="20"/>
        <v>0.1154263852204046</v>
      </c>
      <c r="R307" s="36">
        <f t="shared" si="21"/>
        <v>4.9296026498682186E-2</v>
      </c>
      <c r="S307" s="37">
        <f t="shared" si="22"/>
        <v>1.4788807949604656</v>
      </c>
    </row>
    <row r="308" spans="12:19">
      <c r="L308" s="14">
        <v>305</v>
      </c>
      <c r="M308" s="7">
        <v>20.399999999999999</v>
      </c>
      <c r="N308" s="20">
        <f>ROUND(Table5[[#This Row],[Etotal]]/3600,2)</f>
        <v>0.17</v>
      </c>
      <c r="O308" s="11">
        <f>(2*3.14*Table5[[#This Row],[Motor speed]]*Table5[[#This Row],[Motor torque]])/(60*1000)/Table5[[#This Row],[Overall efficiency of enery conversion ]]*1000</f>
        <v>613.60192054354195</v>
      </c>
      <c r="P308" s="30">
        <f t="shared" si="19"/>
        <v>6.3916866723285617</v>
      </c>
      <c r="Q308" s="35">
        <f t="shared" si="20"/>
        <v>6.3916866723285615E-2</v>
      </c>
      <c r="R308" s="36">
        <f t="shared" si="21"/>
        <v>1.5115853651372349E-2</v>
      </c>
      <c r="S308" s="37">
        <f t="shared" si="22"/>
        <v>0.45347560954117044</v>
      </c>
    </row>
    <row r="309" spans="12:19">
      <c r="L309" s="14">
        <v>306</v>
      </c>
      <c r="M309" s="7">
        <v>19.5</v>
      </c>
      <c r="N309" s="20">
        <f>ROUND(Table5[[#This Row],[Etotal]]/3600,2)</f>
        <v>0.04</v>
      </c>
      <c r="O309" s="11">
        <f>(2*3.14*Table5[[#This Row],[Motor speed]]*Table5[[#This Row],[Motor torque]])/(60*1000)/Table5[[#This Row],[Overall efficiency of enery conversion ]]*1000</f>
        <v>141.18405732161216</v>
      </c>
      <c r="P309" s="30">
        <f t="shared" si="19"/>
        <v>1.4706672637667932</v>
      </c>
      <c r="Q309" s="35">
        <f t="shared" si="20"/>
        <v>1.4706672637667933E-2</v>
      </c>
      <c r="R309" s="36">
        <f t="shared" si="21"/>
        <v>8.0025901426466345E-4</v>
      </c>
      <c r="S309" s="37">
        <f t="shared" si="22"/>
        <v>2.4007770427939903E-2</v>
      </c>
    </row>
    <row r="310" spans="12:19">
      <c r="L310" s="14">
        <v>307</v>
      </c>
      <c r="M310" s="7">
        <v>18.5</v>
      </c>
      <c r="N310" s="20">
        <f>ROUND(Table5[[#This Row],[Etotal]]/3600,2)</f>
        <v>0.03</v>
      </c>
      <c r="O310" s="11">
        <f>(2*3.14*Table5[[#This Row],[Motor speed]]*Table5[[#This Row],[Motor torque]])/(60*1000)/Table5[[#This Row],[Overall efficiency of enery conversion ]]*1000</f>
        <v>92.893884552210551</v>
      </c>
      <c r="P310" s="30">
        <f t="shared" si="19"/>
        <v>0.9676446307521932</v>
      </c>
      <c r="Q310" s="35">
        <f t="shared" si="20"/>
        <v>9.6764463075219315E-3</v>
      </c>
      <c r="R310" s="36">
        <f t="shared" si="21"/>
        <v>3.4644436862671287E-4</v>
      </c>
      <c r="S310" s="37">
        <f t="shared" si="22"/>
        <v>1.0393331058801386E-2</v>
      </c>
    </row>
    <row r="311" spans="12:19">
      <c r="L311" s="14">
        <v>308</v>
      </c>
      <c r="M311" s="7">
        <v>17.600000000000001</v>
      </c>
      <c r="N311" s="20">
        <f>ROUND(Table5[[#This Row],[Etotal]]/3600,2)</f>
        <v>0.02</v>
      </c>
      <c r="O311" s="11">
        <f>(2*3.14*Table5[[#This Row],[Motor speed]]*Table5[[#This Row],[Motor torque]])/(60*1000)/Table5[[#This Row],[Overall efficiency of enery conversion ]]*1000</f>
        <v>54.984459421017625</v>
      </c>
      <c r="P311" s="30">
        <f t="shared" si="19"/>
        <v>0.57275478563560023</v>
      </c>
      <c r="Q311" s="35">
        <f t="shared" si="20"/>
        <v>5.7275478563560021E-3</v>
      </c>
      <c r="R311" s="36">
        <f t="shared" si="21"/>
        <v>1.2137777645333846E-4</v>
      </c>
      <c r="S311" s="37">
        <f t="shared" si="22"/>
        <v>3.6413332936001538E-3</v>
      </c>
    </row>
    <row r="312" spans="12:19">
      <c r="L312" s="14">
        <v>309</v>
      </c>
      <c r="M312" s="7">
        <v>16.600000000000001</v>
      </c>
      <c r="N312" s="20">
        <f>ROUND(Table5[[#This Row],[Etotal]]/3600,2)</f>
        <v>0.01</v>
      </c>
      <c r="O312" s="11">
        <f>(2*3.14*Table5[[#This Row],[Motor speed]]*Table5[[#This Row],[Motor torque]])/(60*1000)/Table5[[#This Row],[Overall efficiency of enery conversion ]]*1000</f>
        <v>18.709722265632688</v>
      </c>
      <c r="P312" s="30">
        <f t="shared" si="19"/>
        <v>0.19489294026700718</v>
      </c>
      <c r="Q312" s="35">
        <f t="shared" si="20"/>
        <v>1.9489294026700718E-3</v>
      </c>
      <c r="R312" s="36">
        <f t="shared" si="21"/>
        <v>1.4053805521390114E-5</v>
      </c>
      <c r="S312" s="37">
        <f t="shared" si="22"/>
        <v>4.2161416564170343E-4</v>
      </c>
    </row>
    <row r="313" spans="12:19">
      <c r="L313" s="14">
        <v>310</v>
      </c>
      <c r="M313" s="7">
        <v>15.7</v>
      </c>
      <c r="N313" s="20">
        <f>ROUND(Table5[[#This Row],[Etotal]]/3600,2)</f>
        <v>0.04</v>
      </c>
      <c r="O313" s="11">
        <f>(2*3.14*Table5[[#This Row],[Motor speed]]*Table5[[#This Row],[Motor torque]])/(60*1000)/Table5[[#This Row],[Overall efficiency of enery conversion ]]*1000</f>
        <v>153.86534783282261</v>
      </c>
      <c r="P313" s="30">
        <f t="shared" si="19"/>
        <v>1.6027640399252354</v>
      </c>
      <c r="Q313" s="35">
        <f t="shared" si="20"/>
        <v>1.6027640399252353E-2</v>
      </c>
      <c r="R313" s="36">
        <f t="shared" si="21"/>
        <v>9.5047545004066077E-4</v>
      </c>
      <c r="S313" s="37">
        <f t="shared" si="22"/>
        <v>2.8514263501219824E-2</v>
      </c>
    </row>
    <row r="314" spans="12:19">
      <c r="L314" s="14">
        <v>311</v>
      </c>
      <c r="M314" s="7">
        <v>14.9</v>
      </c>
      <c r="N314" s="20">
        <f>ROUND(Table5[[#This Row],[Etotal]]/3600,2)</f>
        <v>0.14000000000000001</v>
      </c>
      <c r="O314" s="11">
        <f>(2*3.14*Table5[[#This Row],[Motor speed]]*Table5[[#This Row],[Motor torque]])/(60*1000)/Table5[[#This Row],[Overall efficiency of enery conversion ]]*1000</f>
        <v>511.03561114359144</v>
      </c>
      <c r="P314" s="30">
        <f t="shared" si="19"/>
        <v>5.3232876160790772</v>
      </c>
      <c r="Q314" s="35">
        <f t="shared" si="20"/>
        <v>5.3232876160790775E-2</v>
      </c>
      <c r="R314" s="36">
        <f t="shared" si="21"/>
        <v>1.048483468609532E-2</v>
      </c>
      <c r="S314" s="37">
        <f t="shared" si="22"/>
        <v>0.31454504058285959</v>
      </c>
    </row>
    <row r="315" spans="12:19">
      <c r="L315" s="14">
        <v>312</v>
      </c>
      <c r="M315" s="7">
        <v>14.3</v>
      </c>
      <c r="N315" s="20">
        <f>ROUND(Table5[[#This Row],[Etotal]]/3600,2)</f>
        <v>0.21</v>
      </c>
      <c r="O315" s="11">
        <f>(2*3.14*Table5[[#This Row],[Motor speed]]*Table5[[#This Row],[Motor torque]])/(60*1000)/Table5[[#This Row],[Overall efficiency of enery conversion ]]*1000</f>
        <v>772.43016378664811</v>
      </c>
      <c r="P315" s="30">
        <f t="shared" si="19"/>
        <v>8.0461475394442505</v>
      </c>
      <c r="Q315" s="35">
        <f t="shared" si="20"/>
        <v>8.0461475394442511E-2</v>
      </c>
      <c r="R315" s="36">
        <f t="shared" si="21"/>
        <v>2.395398138380676E-2</v>
      </c>
      <c r="S315" s="37">
        <f t="shared" si="22"/>
        <v>0.71861944151420276</v>
      </c>
    </row>
    <row r="316" spans="12:19">
      <c r="L316" s="14">
        <v>313</v>
      </c>
      <c r="M316" s="7">
        <v>13.8</v>
      </c>
      <c r="N316" s="20">
        <f>ROUND(Table5[[#This Row],[Etotal]]/3600,2)</f>
        <v>0.3</v>
      </c>
      <c r="O316" s="11">
        <f>(2*3.14*Table5[[#This Row],[Motor speed]]*Table5[[#This Row],[Motor torque]])/(60*1000)/Table5[[#This Row],[Overall efficiency of enery conversion ]]*1000</f>
        <v>1091.8902390889177</v>
      </c>
      <c r="P316" s="30">
        <f t="shared" si="19"/>
        <v>11.373856657176226</v>
      </c>
      <c r="Q316" s="35">
        <f t="shared" si="20"/>
        <v>0.11373856657176226</v>
      </c>
      <c r="R316" s="36">
        <f t="shared" si="21"/>
        <v>4.7864907645457026E-2</v>
      </c>
      <c r="S316" s="37">
        <f t="shared" si="22"/>
        <v>1.4359472293637108</v>
      </c>
    </row>
    <row r="317" spans="12:19">
      <c r="L317" s="14">
        <v>314</v>
      </c>
      <c r="M317" s="7">
        <v>13.6</v>
      </c>
      <c r="N317" s="20">
        <f>ROUND(Table5[[#This Row],[Etotal]]/3600,2)</f>
        <v>0.38</v>
      </c>
      <c r="O317" s="11">
        <f>(2*3.14*Table5[[#This Row],[Motor speed]]*Table5[[#This Row],[Motor torque]])/(60*1000)/Table5[[#This Row],[Overall efficiency of enery conversion ]]*1000</f>
        <v>1353.7974585695538</v>
      </c>
      <c r="P317" s="30">
        <f t="shared" si="19"/>
        <v>14.102056860099518</v>
      </c>
      <c r="Q317" s="35">
        <f t="shared" si="20"/>
        <v>0.14102056860099518</v>
      </c>
      <c r="R317" s="36">
        <f t="shared" si="21"/>
        <v>7.3581162843627548E-2</v>
      </c>
      <c r="S317" s="37">
        <f t="shared" si="22"/>
        <v>2.2074348853088264</v>
      </c>
    </row>
    <row r="318" spans="12:19">
      <c r="L318" s="14">
        <v>315</v>
      </c>
      <c r="M318" s="7">
        <v>13.4</v>
      </c>
      <c r="N318" s="20">
        <f>ROUND(Table5[[#This Row],[Etotal]]/3600,2)</f>
        <v>0.43</v>
      </c>
      <c r="O318" s="11">
        <f>(2*3.14*Table5[[#This Row],[Motor speed]]*Table5[[#This Row],[Motor torque]])/(60*1000)/Table5[[#This Row],[Overall efficiency of enery conversion ]]*1000</f>
        <v>1538.1148680662932</v>
      </c>
      <c r="P318" s="30">
        <f t="shared" si="19"/>
        <v>16.022029875690553</v>
      </c>
      <c r="Q318" s="35">
        <f t="shared" si="20"/>
        <v>0.16022029875690552</v>
      </c>
      <c r="R318" s="36">
        <f t="shared" si="21"/>
        <v>9.4981013294882635E-2</v>
      </c>
      <c r="S318" s="37">
        <f t="shared" si="22"/>
        <v>2.8494303988464789</v>
      </c>
    </row>
    <row r="319" spans="12:19">
      <c r="L319" s="14">
        <v>316</v>
      </c>
      <c r="M319" s="7">
        <v>13.4</v>
      </c>
      <c r="N319" s="20">
        <f>ROUND(Table5[[#This Row],[Etotal]]/3600,2)</f>
        <v>0.5</v>
      </c>
      <c r="O319" s="11">
        <f>(2*3.14*Table5[[#This Row],[Motor speed]]*Table5[[#This Row],[Motor torque]])/(60*1000)/Table5[[#This Row],[Overall efficiency of enery conversion ]]*1000</f>
        <v>1816.0501757747579</v>
      </c>
      <c r="P319" s="30">
        <f t="shared" si="19"/>
        <v>18.91718933098706</v>
      </c>
      <c r="Q319" s="35">
        <f t="shared" si="20"/>
        <v>0.18917189330987061</v>
      </c>
      <c r="R319" s="36">
        <f t="shared" si="21"/>
        <v>0.13240821930823196</v>
      </c>
      <c r="S319" s="37">
        <f t="shared" si="22"/>
        <v>3.972246579246959</v>
      </c>
    </row>
    <row r="320" spans="12:19">
      <c r="L320" s="14">
        <v>317</v>
      </c>
      <c r="M320" s="7">
        <v>13.5</v>
      </c>
      <c r="N320" s="20">
        <f>ROUND(Table5[[#This Row],[Etotal]]/3600,2)</f>
        <v>0.51</v>
      </c>
      <c r="O320" s="11">
        <f>(2*3.14*Table5[[#This Row],[Motor speed]]*Table5[[#This Row],[Motor torque]])/(60*1000)/Table5[[#This Row],[Overall efficiency of enery conversion ]]*1000</f>
        <v>1831.7233145860394</v>
      </c>
      <c r="P320" s="30">
        <f t="shared" si="19"/>
        <v>19.080451193604578</v>
      </c>
      <c r="Q320" s="35">
        <f t="shared" si="20"/>
        <v>0.19080451193604578</v>
      </c>
      <c r="R320" s="36">
        <f t="shared" si="21"/>
        <v>0.13470353856806475</v>
      </c>
      <c r="S320" s="37">
        <f t="shared" si="22"/>
        <v>4.0411061570419422</v>
      </c>
    </row>
    <row r="321" spans="12:19">
      <c r="L321" s="14">
        <v>318</v>
      </c>
      <c r="M321" s="7">
        <v>13.5</v>
      </c>
      <c r="N321" s="20">
        <f>ROUND(Table5[[#This Row],[Etotal]]/3600,2)</f>
        <v>0.49</v>
      </c>
      <c r="O321" s="11">
        <f>(2*3.14*Table5[[#This Row],[Motor speed]]*Table5[[#This Row],[Motor torque]])/(60*1000)/Table5[[#This Row],[Overall efficiency of enery conversion ]]*1000</f>
        <v>1761.720951637079</v>
      </c>
      <c r="P321" s="30">
        <f t="shared" si="19"/>
        <v>18.351259912886238</v>
      </c>
      <c r="Q321" s="35">
        <f t="shared" si="20"/>
        <v>0.18351259912886239</v>
      </c>
      <c r="R321" s="36">
        <f t="shared" si="21"/>
        <v>0.12460443394441301</v>
      </c>
      <c r="S321" s="37">
        <f t="shared" si="22"/>
        <v>3.7381330183323902</v>
      </c>
    </row>
    <row r="322" spans="12:19">
      <c r="L322" s="14">
        <v>319</v>
      </c>
      <c r="M322" s="7">
        <v>13.5</v>
      </c>
      <c r="N322" s="20">
        <f>ROUND(Table5[[#This Row],[Etotal]]/3600,2)</f>
        <v>0.47</v>
      </c>
      <c r="O322" s="11">
        <f>(2*3.14*Table5[[#This Row],[Motor speed]]*Table5[[#This Row],[Motor torque]])/(60*1000)/Table5[[#This Row],[Overall efficiency of enery conversion ]]*1000</f>
        <v>1691.7185886881186</v>
      </c>
      <c r="P322" s="30">
        <f t="shared" si="19"/>
        <v>17.622068632167903</v>
      </c>
      <c r="Q322" s="35">
        <f t="shared" si="20"/>
        <v>0.17622068632167903</v>
      </c>
      <c r="R322" s="36">
        <f t="shared" si="21"/>
        <v>0.1148988020644293</v>
      </c>
      <c r="S322" s="37">
        <f t="shared" si="22"/>
        <v>3.4469640619328792</v>
      </c>
    </row>
    <row r="323" spans="12:19">
      <c r="L323" s="14">
        <v>320</v>
      </c>
      <c r="M323" s="7">
        <v>13.4</v>
      </c>
      <c r="N323" s="20">
        <f>ROUND(Table5[[#This Row],[Etotal]]/3600,2)</f>
        <v>0.43</v>
      </c>
      <c r="O323" s="11">
        <f>(2*3.14*Table5[[#This Row],[Motor speed]]*Table5[[#This Row],[Motor torque]])/(60*1000)/Table5[[#This Row],[Overall efficiency of enery conversion ]]*1000</f>
        <v>1538.1148680662932</v>
      </c>
      <c r="P323" s="30">
        <f t="shared" si="19"/>
        <v>16.022029875690553</v>
      </c>
      <c r="Q323" s="35">
        <f t="shared" si="20"/>
        <v>0.16022029875690552</v>
      </c>
      <c r="R323" s="36">
        <f t="shared" si="21"/>
        <v>9.4981013294882635E-2</v>
      </c>
      <c r="S323" s="37">
        <f t="shared" si="22"/>
        <v>2.8494303988464789</v>
      </c>
    </row>
    <row r="324" spans="12:19">
      <c r="L324" s="14">
        <v>321</v>
      </c>
      <c r="M324" s="7">
        <v>13.3</v>
      </c>
      <c r="N324" s="20">
        <f>ROUND(Table5[[#This Row],[Etotal]]/3600,2)</f>
        <v>0.4</v>
      </c>
      <c r="O324" s="11">
        <f>(2*3.14*Table5[[#This Row],[Motor speed]]*Table5[[#This Row],[Motor torque]])/(60*1000)/Table5[[#This Row],[Overall efficiency of enery conversion ]]*1000</f>
        <v>1455.597530049663</v>
      </c>
      <c r="P324" s="30">
        <f t="shared" ref="P324:P387" si="23">O324/96</f>
        <v>15.162474271350655</v>
      </c>
      <c r="Q324" s="35">
        <f t="shared" ref="Q324:Q387" si="24">P324/100</f>
        <v>0.15162474271350657</v>
      </c>
      <c r="R324" s="36">
        <f t="shared" ref="R324:R387" si="25">P324*P324*0.00037</f>
        <v>8.5063231630867112E-2</v>
      </c>
      <c r="S324" s="37">
        <f t="shared" ref="S324:S387" si="26">R324*30</f>
        <v>2.5518969489260135</v>
      </c>
    </row>
    <row r="325" spans="12:19">
      <c r="L325" s="14">
        <v>322</v>
      </c>
      <c r="M325" s="7">
        <v>13.1</v>
      </c>
      <c r="N325" s="20">
        <f>ROUND(Table5[[#This Row],[Etotal]]/3600,2)</f>
        <v>0.36</v>
      </c>
      <c r="O325" s="11">
        <f>(2*3.14*Table5[[#This Row],[Motor speed]]*Table5[[#This Row],[Motor torque]])/(60*1000)/Table5[[#This Row],[Overall efficiency of enery conversion ]]*1000</f>
        <v>1293.8135115638354</v>
      </c>
      <c r="P325" s="30">
        <f t="shared" si="23"/>
        <v>13.477224078789952</v>
      </c>
      <c r="Q325" s="35">
        <f t="shared" si="24"/>
        <v>0.13477224078789951</v>
      </c>
      <c r="R325" s="36">
        <f t="shared" si="25"/>
        <v>6.7205160481868795E-2</v>
      </c>
      <c r="S325" s="37">
        <f t="shared" si="26"/>
        <v>2.0161548144560637</v>
      </c>
    </row>
    <row r="326" spans="12:19">
      <c r="L326" s="14">
        <v>323</v>
      </c>
      <c r="M326" s="7">
        <v>12.9</v>
      </c>
      <c r="N326" s="20">
        <f>ROUND(Table5[[#This Row],[Etotal]]/3600,2)</f>
        <v>0.41</v>
      </c>
      <c r="O326" s="11">
        <f>(2*3.14*Table5[[#This Row],[Motor speed]]*Table5[[#This Row],[Motor torque]])/(60*1000)/Table5[[#This Row],[Overall efficiency of enery conversion ]]*1000</f>
        <v>1470.8171015286134</v>
      </c>
      <c r="P326" s="30">
        <f t="shared" si="23"/>
        <v>15.321011474256389</v>
      </c>
      <c r="Q326" s="35">
        <f t="shared" si="24"/>
        <v>0.15321011474256388</v>
      </c>
      <c r="R326" s="36">
        <f t="shared" si="25"/>
        <v>8.685135525988949E-2</v>
      </c>
      <c r="S326" s="37">
        <f t="shared" si="26"/>
        <v>2.6055406577966846</v>
      </c>
    </row>
    <row r="327" spans="12:19">
      <c r="L327" s="14">
        <v>324</v>
      </c>
      <c r="M327" s="7">
        <v>12.9</v>
      </c>
      <c r="N327" s="20">
        <f>ROUND(Table5[[#This Row],[Etotal]]/3600,2)</f>
        <v>0.45</v>
      </c>
      <c r="O327" s="11">
        <f>(2*3.14*Table5[[#This Row],[Motor speed]]*Table5[[#This Row],[Motor torque]])/(60*1000)/Table5[[#This Row],[Overall efficiency of enery conversion ]]*1000</f>
        <v>1604.5993951644041</v>
      </c>
      <c r="P327" s="30">
        <f t="shared" si="23"/>
        <v>16.714577032962541</v>
      </c>
      <c r="Q327" s="35">
        <f t="shared" si="24"/>
        <v>0.16714577032962541</v>
      </c>
      <c r="R327" s="36">
        <f t="shared" si="25"/>
        <v>0.10336952159461038</v>
      </c>
      <c r="S327" s="37">
        <f t="shared" si="26"/>
        <v>3.1010856478383113</v>
      </c>
    </row>
    <row r="328" spans="12:19">
      <c r="L328" s="14">
        <v>325</v>
      </c>
      <c r="M328" s="7">
        <v>12.8</v>
      </c>
      <c r="N328" s="20">
        <f>ROUND(Table5[[#This Row],[Etotal]]/3600,2)</f>
        <v>0.48</v>
      </c>
      <c r="O328" s="11">
        <f>(2*3.14*Table5[[#This Row],[Motor speed]]*Table5[[#This Row],[Motor torque]])/(60*1000)/Table5[[#This Row],[Overall efficiency of enery conversion ]]*1000</f>
        <v>1722.9849803344291</v>
      </c>
      <c r="P328" s="30">
        <f t="shared" si="23"/>
        <v>17.94776021181697</v>
      </c>
      <c r="Q328" s="35">
        <f t="shared" si="24"/>
        <v>0.17947760211816971</v>
      </c>
      <c r="R328" s="36">
        <f t="shared" si="25"/>
        <v>0.11918517574972572</v>
      </c>
      <c r="S328" s="37">
        <f t="shared" si="26"/>
        <v>3.5755552724917714</v>
      </c>
    </row>
    <row r="329" spans="12:19">
      <c r="L329" s="14">
        <v>326</v>
      </c>
      <c r="M329" s="7">
        <v>13</v>
      </c>
      <c r="N329" s="20">
        <f>ROUND(Table5[[#This Row],[Etotal]]/3600,2)</f>
        <v>0.62</v>
      </c>
      <c r="O329" s="11">
        <f>(2*3.14*Table5[[#This Row],[Motor speed]]*Table5[[#This Row],[Motor torque]])/(60*1000)/Table5[[#This Row],[Overall efficiency of enery conversion ]]*1000</f>
        <v>2225.6913729800958</v>
      </c>
      <c r="P329" s="30">
        <f t="shared" si="23"/>
        <v>23.184285135209333</v>
      </c>
      <c r="Q329" s="35">
        <f t="shared" si="24"/>
        <v>0.23184285135209332</v>
      </c>
      <c r="R329" s="36">
        <f t="shared" si="25"/>
        <v>0.19887909857535471</v>
      </c>
      <c r="S329" s="37">
        <f t="shared" si="26"/>
        <v>5.9663729572606412</v>
      </c>
    </row>
    <row r="330" spans="12:19">
      <c r="L330" s="14">
        <v>327</v>
      </c>
      <c r="M330" s="7">
        <v>13.4</v>
      </c>
      <c r="N330" s="20">
        <f>ROUND(Table5[[#This Row],[Etotal]]/3600,2)</f>
        <v>0.7</v>
      </c>
      <c r="O330" s="11">
        <f>(2*3.14*Table5[[#This Row],[Motor speed]]*Table5[[#This Row],[Motor torque]])/(60*1000)/Table5[[#This Row],[Overall efficiency of enery conversion ]]*1000</f>
        <v>2510.8884450459191</v>
      </c>
      <c r="P330" s="30">
        <f t="shared" si="23"/>
        <v>26.155087969228322</v>
      </c>
      <c r="Q330" s="35">
        <f t="shared" si="24"/>
        <v>0.26155087969228324</v>
      </c>
      <c r="R330" s="36">
        <f t="shared" si="25"/>
        <v>0.2531127918708867</v>
      </c>
      <c r="S330" s="37">
        <f t="shared" si="26"/>
        <v>7.5933837561266007</v>
      </c>
    </row>
    <row r="331" spans="12:19">
      <c r="L331" s="14">
        <v>328</v>
      </c>
      <c r="M331" s="7">
        <v>13.8</v>
      </c>
      <c r="N331" s="20">
        <f>ROUND(Table5[[#This Row],[Etotal]]/3600,2)</f>
        <v>0.7</v>
      </c>
      <c r="O331" s="11">
        <f>(2*3.14*Table5[[#This Row],[Motor speed]]*Table5[[#This Row],[Motor torque]])/(60*1000)/Table5[[#This Row],[Overall efficiency of enery conversion ]]*1000</f>
        <v>2523.0496593787734</v>
      </c>
      <c r="P331" s="30">
        <f t="shared" si="23"/>
        <v>26.281767285195556</v>
      </c>
      <c r="Q331" s="35">
        <f t="shared" si="24"/>
        <v>0.26281767285195556</v>
      </c>
      <c r="R331" s="36">
        <f t="shared" si="25"/>
        <v>0.2555705779042749</v>
      </c>
      <c r="S331" s="37">
        <f t="shared" si="26"/>
        <v>7.6671173371282473</v>
      </c>
    </row>
    <row r="332" spans="12:19">
      <c r="L332" s="14">
        <v>329</v>
      </c>
      <c r="M332" s="7">
        <v>14.1</v>
      </c>
      <c r="N332" s="20">
        <f>ROUND(Table5[[#This Row],[Etotal]]/3600,2)</f>
        <v>0.64</v>
      </c>
      <c r="O332" s="11">
        <f>(2*3.14*Table5[[#This Row],[Motor speed]]*Table5[[#This Row],[Motor torque]])/(60*1000)/Table5[[#This Row],[Overall efficiency of enery conversion ]]*1000</f>
        <v>2292.3355626151106</v>
      </c>
      <c r="P332" s="30">
        <f t="shared" si="23"/>
        <v>23.878495443907401</v>
      </c>
      <c r="Q332" s="35">
        <f t="shared" si="24"/>
        <v>0.23878495443907399</v>
      </c>
      <c r="R332" s="36">
        <f t="shared" si="25"/>
        <v>0.21096754152594138</v>
      </c>
      <c r="S332" s="37">
        <f t="shared" si="26"/>
        <v>6.3290262457782411</v>
      </c>
    </row>
    <row r="333" spans="12:19">
      <c r="L333" s="14">
        <v>330</v>
      </c>
      <c r="M333" s="7">
        <v>14.2</v>
      </c>
      <c r="N333" s="20">
        <f>ROUND(Table5[[#This Row],[Etotal]]/3600,2)</f>
        <v>0.6</v>
      </c>
      <c r="O333" s="11">
        <f>(2*3.14*Table5[[#This Row],[Motor speed]]*Table5[[#This Row],[Motor torque]])/(60*1000)/Table5[[#This Row],[Overall efficiency of enery conversion ]]*1000</f>
        <v>2163.6755945685895</v>
      </c>
      <c r="P333" s="30">
        <f t="shared" si="23"/>
        <v>22.538287443422806</v>
      </c>
      <c r="Q333" s="35">
        <f t="shared" si="24"/>
        <v>0.22538287443422805</v>
      </c>
      <c r="R333" s="36">
        <f t="shared" si="25"/>
        <v>0.18795052832646955</v>
      </c>
      <c r="S333" s="37">
        <f t="shared" si="26"/>
        <v>5.6385158497940866</v>
      </c>
    </row>
    <row r="334" spans="12:19">
      <c r="L334" s="14">
        <v>331</v>
      </c>
      <c r="M334" s="7">
        <v>14.4</v>
      </c>
      <c r="N334" s="20">
        <f>ROUND(Table5[[#This Row],[Etotal]]/3600,2)</f>
        <v>0.61</v>
      </c>
      <c r="O334" s="11">
        <f>(2*3.14*Table5[[#This Row],[Motor speed]]*Table5[[#This Row],[Motor torque]])/(60*1000)/Table5[[#This Row],[Overall efficiency of enery conversion ]]*1000</f>
        <v>2198.9595765162239</v>
      </c>
      <c r="P334" s="30">
        <f t="shared" si="23"/>
        <v>22.905828922043998</v>
      </c>
      <c r="Q334" s="35">
        <f t="shared" si="24"/>
        <v>0.22905828922043997</v>
      </c>
      <c r="R334" s="36">
        <f t="shared" si="25"/>
        <v>0.1941304894842005</v>
      </c>
      <c r="S334" s="37">
        <f t="shared" si="26"/>
        <v>5.8239146845260148</v>
      </c>
    </row>
    <row r="335" spans="12:19">
      <c r="L335" s="14">
        <v>332</v>
      </c>
      <c r="M335" s="7">
        <v>14.5</v>
      </c>
      <c r="N335" s="20">
        <f>ROUND(Table5[[#This Row],[Etotal]]/3600,2)</f>
        <v>0.55000000000000004</v>
      </c>
      <c r="O335" s="11">
        <f>(2*3.14*Table5[[#This Row],[Motor speed]]*Table5[[#This Row],[Motor torque]])/(60*1000)/Table5[[#This Row],[Overall efficiency of enery conversion ]]*1000</f>
        <v>1991.1138995587596</v>
      </c>
      <c r="P335" s="30">
        <f t="shared" si="23"/>
        <v>20.740769787070413</v>
      </c>
      <c r="Q335" s="35">
        <f t="shared" si="24"/>
        <v>0.20740769787070412</v>
      </c>
      <c r="R335" s="36">
        <f t="shared" si="25"/>
        <v>0.15916642660329355</v>
      </c>
      <c r="S335" s="37">
        <f t="shared" si="26"/>
        <v>4.7749927980988067</v>
      </c>
    </row>
    <row r="336" spans="12:19">
      <c r="L336" s="14">
        <v>333</v>
      </c>
      <c r="M336" s="7">
        <v>14.5</v>
      </c>
      <c r="N336" s="20">
        <f>ROUND(Table5[[#This Row],[Etotal]]/3600,2)</f>
        <v>0.51</v>
      </c>
      <c r="O336" s="11">
        <f>(2*3.14*Table5[[#This Row],[Motor speed]]*Table5[[#This Row],[Motor torque]])/(60*1000)/Table5[[#This Row],[Overall efficiency of enery conversion ]]*1000</f>
        <v>1840.7384532239562</v>
      </c>
      <c r="P336" s="30">
        <f t="shared" si="23"/>
        <v>19.174358887749545</v>
      </c>
      <c r="Q336" s="35">
        <f t="shared" si="24"/>
        <v>0.19174358887749546</v>
      </c>
      <c r="R336" s="36">
        <f t="shared" si="25"/>
        <v>0.1360327343398014</v>
      </c>
      <c r="S336" s="37">
        <f t="shared" si="26"/>
        <v>4.0809820301940416</v>
      </c>
    </row>
    <row r="337" spans="12:19">
      <c r="L337" s="14">
        <v>334</v>
      </c>
      <c r="M337" s="7">
        <v>14.4</v>
      </c>
      <c r="N337" s="20">
        <f>ROUND(Table5[[#This Row],[Etotal]]/3600,2)</f>
        <v>0.47</v>
      </c>
      <c r="O337" s="11">
        <f>(2*3.14*Table5[[#This Row],[Motor speed]]*Table5[[#This Row],[Motor torque]])/(60*1000)/Table5[[#This Row],[Overall efficiency of enery conversion ]]*1000</f>
        <v>1676.2752664973211</v>
      </c>
      <c r="P337" s="30">
        <f t="shared" si="23"/>
        <v>17.461200692680428</v>
      </c>
      <c r="Q337" s="35">
        <f t="shared" si="24"/>
        <v>0.17461200692680429</v>
      </c>
      <c r="R337" s="36">
        <f t="shared" si="25"/>
        <v>0.11281060596312349</v>
      </c>
      <c r="S337" s="37">
        <f t="shared" si="26"/>
        <v>3.3843181788937047</v>
      </c>
    </row>
    <row r="338" spans="12:19">
      <c r="L338" s="14">
        <v>335</v>
      </c>
      <c r="M338" s="7">
        <v>14.3</v>
      </c>
      <c r="N338" s="20">
        <f>ROUND(Table5[[#This Row],[Etotal]]/3600,2)</f>
        <v>0.5</v>
      </c>
      <c r="O338" s="11">
        <f>(2*3.14*Table5[[#This Row],[Motor speed]]*Table5[[#This Row],[Motor torque]])/(60*1000)/Table5[[#This Row],[Overall efficiency of enery conversion ]]*1000</f>
        <v>1810.5392795186369</v>
      </c>
      <c r="P338" s="30">
        <f t="shared" si="23"/>
        <v>18.859784161652467</v>
      </c>
      <c r="Q338" s="35">
        <f t="shared" si="24"/>
        <v>0.18859784161652468</v>
      </c>
      <c r="R338" s="36">
        <f t="shared" si="25"/>
        <v>0.13160583969092338</v>
      </c>
      <c r="S338" s="37">
        <f t="shared" si="26"/>
        <v>3.9481751907277012</v>
      </c>
    </row>
    <row r="339" spans="12:19">
      <c r="L339" s="14">
        <v>336</v>
      </c>
      <c r="M339" s="7">
        <v>14.3</v>
      </c>
      <c r="N339" s="20">
        <f>ROUND(Table5[[#This Row],[Etotal]]/3600,2)</f>
        <v>0.44</v>
      </c>
      <c r="O339" s="11">
        <f>(2*3.14*Table5[[#This Row],[Motor speed]]*Table5[[#This Row],[Motor torque]])/(60*1000)/Table5[[#This Row],[Overall efficiency of enery conversion ]]*1000</f>
        <v>1588.0873261474969</v>
      </c>
      <c r="P339" s="30">
        <f t="shared" si="23"/>
        <v>16.542576314036427</v>
      </c>
      <c r="Q339" s="35">
        <f t="shared" si="24"/>
        <v>0.16542576314036428</v>
      </c>
      <c r="R339" s="36">
        <f t="shared" si="25"/>
        <v>0.10125302750911605</v>
      </c>
      <c r="S339" s="37">
        <f t="shared" si="26"/>
        <v>3.0375908252734813</v>
      </c>
    </row>
    <row r="340" spans="12:19">
      <c r="L340" s="14">
        <v>337</v>
      </c>
      <c r="M340" s="7">
        <v>14</v>
      </c>
      <c r="N340" s="20">
        <f>ROUND(Table5[[#This Row],[Etotal]]/3600,2)</f>
        <v>0.15</v>
      </c>
      <c r="O340" s="11">
        <f>(2*3.14*Table5[[#This Row],[Motor speed]]*Table5[[#This Row],[Motor torque]])/(60*1000)/Table5[[#This Row],[Overall efficiency of enery conversion ]]*1000</f>
        <v>531.49966716131689</v>
      </c>
      <c r="P340" s="30">
        <f t="shared" si="23"/>
        <v>5.5364548662637176</v>
      </c>
      <c r="Q340" s="35">
        <f t="shared" si="24"/>
        <v>5.5364548662637174E-2</v>
      </c>
      <c r="R340" s="36">
        <f t="shared" si="25"/>
        <v>1.1341363019884825E-2</v>
      </c>
      <c r="S340" s="37">
        <f t="shared" si="26"/>
        <v>0.34024089059654472</v>
      </c>
    </row>
    <row r="341" spans="12:19">
      <c r="L341" s="14">
        <v>338</v>
      </c>
      <c r="M341" s="7">
        <v>13</v>
      </c>
      <c r="N341" s="20">
        <f>ROUND(Table5[[#This Row],[Etotal]]/3600,2)</f>
        <v>-0.21</v>
      </c>
      <c r="O341" s="11">
        <f>(2*3.14*Table5[[#This Row],[Motor speed]]*Table5[[#This Row],[Motor torque]])/(60*1000)/Table5[[#This Row],[Overall efficiency of enery conversion ]]*1000</f>
        <v>-740.33467196844299</v>
      </c>
      <c r="P341" s="30">
        <f t="shared" si="23"/>
        <v>-7.7118194996712814</v>
      </c>
      <c r="Q341" s="35">
        <f t="shared" si="24"/>
        <v>-7.7118194996712811E-2</v>
      </c>
      <c r="R341" s="36">
        <f t="shared" si="25"/>
        <v>2.2004699198338779E-2</v>
      </c>
      <c r="S341" s="37">
        <f t="shared" si="26"/>
        <v>0.6601409759501633</v>
      </c>
    </row>
    <row r="342" spans="12:19">
      <c r="L342" s="14">
        <v>339</v>
      </c>
      <c r="M342" s="7">
        <v>11.4</v>
      </c>
      <c r="N342" s="20">
        <f>ROUND(Table5[[#This Row],[Etotal]]/3600,2)</f>
        <v>-0.47</v>
      </c>
      <c r="O342" s="11">
        <f>(2*3.14*Table5[[#This Row],[Motor speed]]*Table5[[#This Row],[Motor torque]])/(60*1000)/Table5[[#This Row],[Overall efficiency of enery conversion ]]*1000</f>
        <v>-1680.1273248610141</v>
      </c>
      <c r="P342" s="30">
        <f t="shared" si="23"/>
        <v>-17.501326300635565</v>
      </c>
      <c r="Q342" s="35">
        <f t="shared" si="24"/>
        <v>-0.17501326300635564</v>
      </c>
      <c r="R342" s="36">
        <f t="shared" si="25"/>
        <v>0.11332967624408771</v>
      </c>
      <c r="S342" s="37">
        <f t="shared" si="26"/>
        <v>3.3998902873226315</v>
      </c>
    </row>
    <row r="343" spans="12:19">
      <c r="L343" s="14">
        <v>340</v>
      </c>
      <c r="M343" s="7">
        <v>9.1999999999999993</v>
      </c>
      <c r="N343" s="20">
        <f>ROUND(Table5[[#This Row],[Etotal]]/3600,2)</f>
        <v>-0.52</v>
      </c>
      <c r="O343" s="11">
        <f>(2*3.14*Table5[[#This Row],[Motor speed]]*Table5[[#This Row],[Motor torque]])/(60*1000)/Table5[[#This Row],[Overall efficiency of enery conversion ]]*1000</f>
        <v>-1857.2917917614398</v>
      </c>
      <c r="P343" s="30">
        <f t="shared" si="23"/>
        <v>-19.346789497514997</v>
      </c>
      <c r="Q343" s="35">
        <f t="shared" si="24"/>
        <v>-0.19346789497514996</v>
      </c>
      <c r="R343" s="36">
        <f t="shared" si="25"/>
        <v>0.13849035762862794</v>
      </c>
      <c r="S343" s="37">
        <f t="shared" si="26"/>
        <v>4.1547107288588379</v>
      </c>
    </row>
    <row r="344" spans="12:19">
      <c r="L344" s="14">
        <v>341</v>
      </c>
      <c r="M344" s="7">
        <v>6.9</v>
      </c>
      <c r="N344" s="20">
        <f>ROUND(Table5[[#This Row],[Etotal]]/3600,2)</f>
        <v>-0.37</v>
      </c>
      <c r="O344" s="11">
        <f>(2*3.14*Table5[[#This Row],[Motor speed]]*Table5[[#This Row],[Motor torque]])/(60*1000)/Table5[[#This Row],[Overall efficiency of enery conversion ]]*1000</f>
        <v>-1336.3305788251059</v>
      </c>
      <c r="P344" s="30">
        <f t="shared" si="23"/>
        <v>-13.920110196094853</v>
      </c>
      <c r="Q344" s="35">
        <f t="shared" si="24"/>
        <v>-0.13920110196094854</v>
      </c>
      <c r="R344" s="36">
        <f t="shared" si="25"/>
        <v>7.1694703112426844E-2</v>
      </c>
      <c r="S344" s="37">
        <f t="shared" si="26"/>
        <v>2.1508410933728053</v>
      </c>
    </row>
    <row r="345" spans="12:19">
      <c r="L345" s="14">
        <v>342</v>
      </c>
      <c r="M345" s="7">
        <v>4.8</v>
      </c>
      <c r="N345" s="20">
        <f>ROUND(Table5[[#This Row],[Etotal]]/3600,2)</f>
        <v>-0.18</v>
      </c>
      <c r="O345" s="11">
        <f>(2*3.14*Table5[[#This Row],[Motor speed]]*Table5[[#This Row],[Motor torque]])/(60*1000)/Table5[[#This Row],[Overall efficiency of enery conversion ]]*1000</f>
        <v>-662.72083681343236</v>
      </c>
      <c r="P345" s="30">
        <f t="shared" si="23"/>
        <v>-6.9033420501399201</v>
      </c>
      <c r="Q345" s="35">
        <f t="shared" si="24"/>
        <v>-6.9033420501399198E-2</v>
      </c>
      <c r="R345" s="36">
        <f t="shared" si="25"/>
        <v>1.7632768640655112E-2</v>
      </c>
      <c r="S345" s="37">
        <f t="shared" si="26"/>
        <v>0.52898305921965338</v>
      </c>
    </row>
    <row r="346" spans="12:19">
      <c r="L346" s="14">
        <v>343</v>
      </c>
      <c r="M346" s="7">
        <v>3.3</v>
      </c>
      <c r="N346" s="20">
        <f>ROUND(Table5[[#This Row],[Etotal]]/3600,2)</f>
        <v>-0.06</v>
      </c>
      <c r="O346" s="11">
        <f>(2*3.14*Table5[[#This Row],[Motor speed]]*Table5[[#This Row],[Motor torque]])/(60*1000)/Table5[[#This Row],[Overall efficiency of enery conversion ]]*1000</f>
        <v>-201.28649390564311</v>
      </c>
      <c r="P346" s="30">
        <f t="shared" si="23"/>
        <v>-2.0967343115171158</v>
      </c>
      <c r="Q346" s="35">
        <f t="shared" si="24"/>
        <v>-2.0967343115171157E-2</v>
      </c>
      <c r="R346" s="36">
        <f t="shared" si="25"/>
        <v>1.6266290660444666E-3</v>
      </c>
      <c r="S346" s="37">
        <f t="shared" si="26"/>
        <v>4.8798871981334001E-2</v>
      </c>
    </row>
    <row r="347" spans="12:19">
      <c r="L347" s="14">
        <v>344</v>
      </c>
      <c r="M347" s="7">
        <v>2.2999999999999998</v>
      </c>
      <c r="N347" s="20">
        <f>ROUND(Table5[[#This Row],[Etotal]]/3600,2)</f>
        <v>0.01</v>
      </c>
      <c r="O347" s="11">
        <f>(2*3.14*Table5[[#This Row],[Motor speed]]*Table5[[#This Row],[Motor torque]])/(60*1000)/Table5[[#This Row],[Overall efficiency of enery conversion ]]*1000</f>
        <v>49.77857329554967</v>
      </c>
      <c r="P347" s="30">
        <f t="shared" si="23"/>
        <v>0.51852680516197569</v>
      </c>
      <c r="Q347" s="35">
        <f t="shared" si="24"/>
        <v>5.1852680516197569E-3</v>
      </c>
      <c r="R347" s="36">
        <f t="shared" si="25"/>
        <v>9.9481917638449621E-5</v>
      </c>
      <c r="S347" s="37">
        <f t="shared" si="26"/>
        <v>2.9844575291534886E-3</v>
      </c>
    </row>
    <row r="348" spans="12:19">
      <c r="L348" s="14">
        <v>345</v>
      </c>
      <c r="M348" s="7">
        <v>1.9</v>
      </c>
      <c r="N348" s="20">
        <f>ROUND(Table5[[#This Row],[Etotal]]/3600,2)</f>
        <v>0.04</v>
      </c>
      <c r="O348" s="11">
        <f>(2*3.14*Table5[[#This Row],[Motor speed]]*Table5[[#This Row],[Motor torque]])/(60*1000)/Table5[[#This Row],[Overall efficiency of enery conversion ]]*1000</f>
        <v>149.30906965022686</v>
      </c>
      <c r="P348" s="30">
        <f t="shared" si="23"/>
        <v>1.5553028088565297</v>
      </c>
      <c r="Q348" s="35">
        <f t="shared" si="24"/>
        <v>1.5553028088565297E-2</v>
      </c>
      <c r="R348" s="36">
        <f t="shared" si="25"/>
        <v>8.9501772607769408E-4</v>
      </c>
      <c r="S348" s="37">
        <f t="shared" si="26"/>
        <v>2.6850531782330822E-2</v>
      </c>
    </row>
    <row r="349" spans="12:19">
      <c r="L349" s="14">
        <v>346</v>
      </c>
      <c r="M349" s="7">
        <v>1.7</v>
      </c>
      <c r="N349" s="20">
        <f>ROUND(Table5[[#This Row],[Etotal]]/3600,2)</f>
        <v>0.05</v>
      </c>
      <c r="O349" s="11">
        <f>(2*3.14*Table5[[#This Row],[Motor speed]]*Table5[[#This Row],[Motor torque]])/(60*1000)/Table5[[#This Row],[Overall efficiency of enery conversion ]]*1000</f>
        <v>168.78130247714884</v>
      </c>
      <c r="P349" s="30">
        <f t="shared" si="23"/>
        <v>1.7581385674703005</v>
      </c>
      <c r="Q349" s="35">
        <f t="shared" si="24"/>
        <v>1.7581385674703007E-2</v>
      </c>
      <c r="R349" s="36">
        <f t="shared" si="25"/>
        <v>1.1436889522978126E-3</v>
      </c>
      <c r="S349" s="37">
        <f t="shared" si="26"/>
        <v>3.4310668568934374E-2</v>
      </c>
    </row>
    <row r="350" spans="12:19">
      <c r="L350" s="14">
        <v>347</v>
      </c>
      <c r="M350" s="7">
        <v>1.6</v>
      </c>
      <c r="N350" s="20">
        <f>ROUND(Table5[[#This Row],[Etotal]]/3600,2)</f>
        <v>0.04</v>
      </c>
      <c r="O350" s="11">
        <f>(2*3.14*Table5[[#This Row],[Motor speed]]*Table5[[#This Row],[Motor torque]])/(60*1000)/Table5[[#This Row],[Overall efficiency of enery conversion ]]*1000</f>
        <v>158.82215929878745</v>
      </c>
      <c r="P350" s="30">
        <f t="shared" si="23"/>
        <v>1.6543974926957026</v>
      </c>
      <c r="Q350" s="35">
        <f t="shared" si="24"/>
        <v>1.6543974926957025E-2</v>
      </c>
      <c r="R350" s="36">
        <f t="shared" si="25"/>
        <v>1.0127014936199962E-3</v>
      </c>
      <c r="S350" s="37">
        <f t="shared" si="26"/>
        <v>3.0381044808599884E-2</v>
      </c>
    </row>
    <row r="351" spans="12:19">
      <c r="L351" s="14">
        <v>348</v>
      </c>
      <c r="M351" s="7">
        <v>1.4</v>
      </c>
      <c r="N351" s="20">
        <f>ROUND(Table5[[#This Row],[Etotal]]/3600,2)</f>
        <v>0.04</v>
      </c>
      <c r="O351" s="11">
        <f>(2*3.14*Table5[[#This Row],[Motor speed]]*Table5[[#This Row],[Motor torque]])/(60*1000)/Table5[[#This Row],[Overall efficiency of enery conversion ]]*1000</f>
        <v>138.92033964198757</v>
      </c>
      <c r="P351" s="30">
        <f t="shared" si="23"/>
        <v>1.4470868712707039</v>
      </c>
      <c r="Q351" s="35">
        <f t="shared" si="24"/>
        <v>1.4470868712707039E-2</v>
      </c>
      <c r="R351" s="36">
        <f t="shared" si="25"/>
        <v>7.7480235281149291E-4</v>
      </c>
      <c r="S351" s="37">
        <f t="shared" si="26"/>
        <v>2.3244070584344786E-2</v>
      </c>
    </row>
    <row r="352" spans="12:19">
      <c r="L352" s="14">
        <v>349</v>
      </c>
      <c r="M352" s="7">
        <v>1.3</v>
      </c>
      <c r="N352" s="20">
        <f>ROUND(Table5[[#This Row],[Etotal]]/3600,2)</f>
        <v>0.04</v>
      </c>
      <c r="O352" s="11">
        <f>(2*3.14*Table5[[#This Row],[Motor speed]]*Table5[[#This Row],[Motor torque]])/(60*1000)/Table5[[#This Row],[Overall efficiency of enery conversion ]]*1000</f>
        <v>135.71793073688806</v>
      </c>
      <c r="P352" s="30">
        <f t="shared" si="23"/>
        <v>1.4137284451759173</v>
      </c>
      <c r="Q352" s="35">
        <f t="shared" si="24"/>
        <v>1.4137284451759173E-2</v>
      </c>
      <c r="R352" s="36">
        <f t="shared" si="25"/>
        <v>7.3949240317882118E-4</v>
      </c>
      <c r="S352" s="37">
        <f t="shared" si="26"/>
        <v>2.2184772095364635E-2</v>
      </c>
    </row>
    <row r="353" spans="12:19">
      <c r="L353" s="14">
        <v>350</v>
      </c>
      <c r="M353" s="7">
        <v>1.2</v>
      </c>
      <c r="N353" s="20">
        <f>ROUND(Table5[[#This Row],[Etotal]]/3600,2)</f>
        <v>0.03</v>
      </c>
      <c r="O353" s="11">
        <f>(2*3.14*Table5[[#This Row],[Motor speed]]*Table5[[#This Row],[Motor torque]])/(60*1000)/Table5[[#This Row],[Overall efficiency of enery conversion ]]*1000</f>
        <v>125.26057214509808</v>
      </c>
      <c r="P353" s="30">
        <f t="shared" si="23"/>
        <v>1.3047976265114383</v>
      </c>
      <c r="Q353" s="35">
        <f t="shared" si="24"/>
        <v>1.3047976265114383E-2</v>
      </c>
      <c r="R353" s="36">
        <f t="shared" si="25"/>
        <v>6.2992383307545661E-4</v>
      </c>
      <c r="S353" s="37">
        <f t="shared" si="26"/>
        <v>1.8897714992263698E-2</v>
      </c>
    </row>
    <row r="354" spans="12:19">
      <c r="L354" s="14">
        <v>351</v>
      </c>
      <c r="M354" s="7">
        <v>1.1000000000000001</v>
      </c>
      <c r="N354" s="20">
        <f>ROUND(Table5[[#This Row],[Etotal]]/3600,2)</f>
        <v>0.03</v>
      </c>
      <c r="O354" s="11">
        <f>(2*3.14*Table5[[#This Row],[Motor speed]]*Table5[[#This Row],[Motor torque]])/(60*1000)/Table5[[#This Row],[Overall efficiency of enery conversion ]]*1000</f>
        <v>114.80741781711824</v>
      </c>
      <c r="P354" s="30">
        <f t="shared" si="23"/>
        <v>1.1959106022616484</v>
      </c>
      <c r="Q354" s="35">
        <f t="shared" si="24"/>
        <v>1.1959106022616484E-2</v>
      </c>
      <c r="R354" s="36">
        <f t="shared" si="25"/>
        <v>5.2917480238267288E-4</v>
      </c>
      <c r="S354" s="37">
        <f t="shared" si="26"/>
        <v>1.5875244071480187E-2</v>
      </c>
    </row>
    <row r="355" spans="12:19">
      <c r="L355" s="14">
        <v>352</v>
      </c>
      <c r="M355" s="7">
        <v>1</v>
      </c>
      <c r="N355" s="20">
        <f>ROUND(Table5[[#This Row],[Etotal]]/3600,2)</f>
        <v>0.03</v>
      </c>
      <c r="O355" s="11">
        <f>(2*3.14*Table5[[#This Row],[Motor speed]]*Table5[[#This Row],[Motor torque]])/(60*1000)/Table5[[#This Row],[Overall efficiency of enery conversion ]]*1000</f>
        <v>99.172757179189489</v>
      </c>
      <c r="P355" s="30">
        <f t="shared" si="23"/>
        <v>1.0330495539498905</v>
      </c>
      <c r="Q355" s="35">
        <f t="shared" si="24"/>
        <v>1.0330495539498906E-2</v>
      </c>
      <c r="R355" s="36">
        <f t="shared" si="25"/>
        <v>3.9486081093894509E-4</v>
      </c>
      <c r="S355" s="37">
        <f t="shared" si="26"/>
        <v>1.1845824328168353E-2</v>
      </c>
    </row>
    <row r="356" spans="12:19">
      <c r="L356" s="14">
        <v>353</v>
      </c>
      <c r="M356" s="7">
        <v>0.8</v>
      </c>
      <c r="N356" s="20">
        <f>ROUND(Table5[[#This Row],[Etotal]]/3600,2)</f>
        <v>0.02</v>
      </c>
      <c r="O356" s="11">
        <f>(2*3.14*Table5[[#This Row],[Motor speed]]*Table5[[#This Row],[Motor torque]])/(60*1000)/Table5[[#This Row],[Overall efficiency of enery conversion ]]*1000</f>
        <v>71.024812338604661</v>
      </c>
      <c r="P356" s="30">
        <f t="shared" si="23"/>
        <v>0.73984179519379856</v>
      </c>
      <c r="Q356" s="35">
        <f t="shared" si="24"/>
        <v>7.3984179519379859E-3</v>
      </c>
      <c r="R356" s="36">
        <f t="shared" si="25"/>
        <v>2.0252537630876554E-4</v>
      </c>
      <c r="S356" s="37">
        <f t="shared" si="26"/>
        <v>6.0757612892629658E-3</v>
      </c>
    </row>
    <row r="357" spans="12:19">
      <c r="L357" s="14">
        <v>354</v>
      </c>
      <c r="M357" s="7">
        <v>0.6</v>
      </c>
      <c r="N357" s="20">
        <f>ROUND(Table5[[#This Row],[Etotal]]/3600,2)</f>
        <v>0.01</v>
      </c>
      <c r="O357" s="11">
        <f>(2*3.14*Table5[[#This Row],[Motor speed]]*Table5[[#This Row],[Motor torque]])/(60*1000)/Table5[[#This Row],[Overall efficiency of enery conversion ]]*1000</f>
        <v>37.702718649738713</v>
      </c>
      <c r="P357" s="30">
        <f t="shared" si="23"/>
        <v>0.39273665260144491</v>
      </c>
      <c r="Q357" s="35">
        <f t="shared" si="24"/>
        <v>3.9273665260144489E-3</v>
      </c>
      <c r="R357" s="36">
        <f t="shared" si="25"/>
        <v>5.7069568969737575E-5</v>
      </c>
      <c r="S357" s="37">
        <f t="shared" si="26"/>
        <v>1.7120870690921271E-3</v>
      </c>
    </row>
    <row r="358" spans="12:19">
      <c r="L358" s="14">
        <v>355</v>
      </c>
      <c r="M358" s="7">
        <v>0</v>
      </c>
      <c r="N358" s="20">
        <f>ROUND(Table5[[#This Row],[Etotal]]/3600,2)</f>
        <v>0</v>
      </c>
      <c r="O358" s="11">
        <f>(2*3.14*Table5[[#This Row],[Motor speed]]*Table5[[#This Row],[Motor torque]])/(60*1000)/Table5[[#This Row],[Overall efficiency of enery conversion ]]*1000</f>
        <v>0</v>
      </c>
      <c r="P358" s="30">
        <f t="shared" si="23"/>
        <v>0</v>
      </c>
      <c r="Q358" s="35">
        <f t="shared" si="24"/>
        <v>0</v>
      </c>
      <c r="R358" s="36">
        <f t="shared" si="25"/>
        <v>0</v>
      </c>
      <c r="S358" s="37">
        <f t="shared" si="26"/>
        <v>0</v>
      </c>
    </row>
    <row r="359" spans="12:19">
      <c r="L359" s="14">
        <v>356</v>
      </c>
      <c r="M359" s="7">
        <v>0</v>
      </c>
      <c r="N359" s="20">
        <f>ROUND(Table5[[#This Row],[Etotal]]/3600,2)</f>
        <v>0</v>
      </c>
      <c r="O359" s="11">
        <f>(2*3.14*Table5[[#This Row],[Motor speed]]*Table5[[#This Row],[Motor torque]])/(60*1000)/Table5[[#This Row],[Overall efficiency of enery conversion ]]*1000</f>
        <v>0</v>
      </c>
      <c r="P359" s="30">
        <f t="shared" si="23"/>
        <v>0</v>
      </c>
      <c r="Q359" s="35">
        <f t="shared" si="24"/>
        <v>0</v>
      </c>
      <c r="R359" s="36">
        <f t="shared" si="25"/>
        <v>0</v>
      </c>
      <c r="S359" s="37">
        <f t="shared" si="26"/>
        <v>0</v>
      </c>
    </row>
    <row r="360" spans="12:19">
      <c r="L360" s="14">
        <v>357</v>
      </c>
      <c r="M360" s="7">
        <v>0</v>
      </c>
      <c r="N360" s="20">
        <f>ROUND(Table5[[#This Row],[Etotal]]/3600,2)</f>
        <v>0</v>
      </c>
      <c r="O360" s="11">
        <f>(2*3.14*Table5[[#This Row],[Motor speed]]*Table5[[#This Row],[Motor torque]])/(60*1000)/Table5[[#This Row],[Overall efficiency of enery conversion ]]*1000</f>
        <v>0</v>
      </c>
      <c r="P360" s="30">
        <f t="shared" si="23"/>
        <v>0</v>
      </c>
      <c r="Q360" s="35">
        <f t="shared" si="24"/>
        <v>0</v>
      </c>
      <c r="R360" s="36">
        <f t="shared" si="25"/>
        <v>0</v>
      </c>
      <c r="S360" s="37">
        <f t="shared" si="26"/>
        <v>0</v>
      </c>
    </row>
    <row r="361" spans="12:19">
      <c r="L361" s="14">
        <v>358</v>
      </c>
      <c r="M361" s="7">
        <v>0</v>
      </c>
      <c r="N361" s="20">
        <f>ROUND(Table5[[#This Row],[Etotal]]/3600,2)</f>
        <v>0</v>
      </c>
      <c r="O361" s="11">
        <f>(2*3.14*Table5[[#This Row],[Motor speed]]*Table5[[#This Row],[Motor torque]])/(60*1000)/Table5[[#This Row],[Overall efficiency of enery conversion ]]*1000</f>
        <v>0</v>
      </c>
      <c r="P361" s="30">
        <f t="shared" si="23"/>
        <v>0</v>
      </c>
      <c r="Q361" s="35">
        <f t="shared" si="24"/>
        <v>0</v>
      </c>
      <c r="R361" s="36">
        <f t="shared" si="25"/>
        <v>0</v>
      </c>
      <c r="S361" s="37">
        <f t="shared" si="26"/>
        <v>0</v>
      </c>
    </row>
    <row r="362" spans="12:19">
      <c r="L362" s="14">
        <v>359</v>
      </c>
      <c r="M362" s="7">
        <v>0</v>
      </c>
      <c r="N362" s="20">
        <f>ROUND(Table5[[#This Row],[Etotal]]/3600,2)</f>
        <v>0</v>
      </c>
      <c r="O362" s="11">
        <f>(2*3.14*Table5[[#This Row],[Motor speed]]*Table5[[#This Row],[Motor torque]])/(60*1000)/Table5[[#This Row],[Overall efficiency of enery conversion ]]*1000</f>
        <v>0</v>
      </c>
      <c r="P362" s="30">
        <f t="shared" si="23"/>
        <v>0</v>
      </c>
      <c r="Q362" s="35">
        <f t="shared" si="24"/>
        <v>0</v>
      </c>
      <c r="R362" s="36">
        <f t="shared" si="25"/>
        <v>0</v>
      </c>
      <c r="S362" s="37">
        <f t="shared" si="26"/>
        <v>0</v>
      </c>
    </row>
    <row r="363" spans="12:19">
      <c r="L363" s="14">
        <v>360</v>
      </c>
      <c r="M363" s="7">
        <v>0</v>
      </c>
      <c r="N363" s="20">
        <f>ROUND(Table5[[#This Row],[Etotal]]/3600,2)</f>
        <v>0</v>
      </c>
      <c r="O363" s="11">
        <f>(2*3.14*Table5[[#This Row],[Motor speed]]*Table5[[#This Row],[Motor torque]])/(60*1000)/Table5[[#This Row],[Overall efficiency of enery conversion ]]*1000</f>
        <v>0</v>
      </c>
      <c r="P363" s="30">
        <f t="shared" si="23"/>
        <v>0</v>
      </c>
      <c r="Q363" s="35">
        <f t="shared" si="24"/>
        <v>0</v>
      </c>
      <c r="R363" s="36">
        <f t="shared" si="25"/>
        <v>0</v>
      </c>
      <c r="S363" s="37">
        <f t="shared" si="26"/>
        <v>0</v>
      </c>
    </row>
    <row r="364" spans="12:19">
      <c r="L364" s="14">
        <v>361</v>
      </c>
      <c r="M364" s="7">
        <v>2.2000000000000002</v>
      </c>
      <c r="N364" s="20">
        <f>ROUND(Table5[[#This Row],[Etotal]]/3600,2)</f>
        <v>0.27</v>
      </c>
      <c r="O364" s="11">
        <f>(2*3.14*Table5[[#This Row],[Motor speed]]*Table5[[#This Row],[Motor torque]])/(60*1000)/Table5[[#This Row],[Overall efficiency of enery conversion ]]*1000</f>
        <v>982.99546227954932</v>
      </c>
      <c r="P364" s="30">
        <f t="shared" si="23"/>
        <v>10.239536065411972</v>
      </c>
      <c r="Q364" s="35">
        <f t="shared" si="24"/>
        <v>0.10239536065411972</v>
      </c>
      <c r="R364" s="36">
        <f t="shared" si="25"/>
        <v>3.8793796568902819E-2</v>
      </c>
      <c r="S364" s="37">
        <f t="shared" si="26"/>
        <v>1.1638138970670846</v>
      </c>
    </row>
    <row r="365" spans="12:19">
      <c r="L365" s="14">
        <v>362</v>
      </c>
      <c r="M365" s="7">
        <v>4.5</v>
      </c>
      <c r="N365" s="20">
        <f>ROUND(Table5[[#This Row],[Etotal]]/3600,2)</f>
        <v>0.55000000000000004</v>
      </c>
      <c r="O365" s="11">
        <f>(2*3.14*Table5[[#This Row],[Motor speed]]*Table5[[#This Row],[Motor torque]])/(60*1000)/Table5[[#This Row],[Overall efficiency of enery conversion ]]*1000</f>
        <v>1968.053526097048</v>
      </c>
      <c r="P365" s="30">
        <f t="shared" si="23"/>
        <v>20.500557563510917</v>
      </c>
      <c r="Q365" s="35">
        <f t="shared" si="24"/>
        <v>0.20500557563510916</v>
      </c>
      <c r="R365" s="36">
        <f t="shared" si="25"/>
        <v>0.15550095835348512</v>
      </c>
      <c r="S365" s="37">
        <f t="shared" si="26"/>
        <v>4.665028750604554</v>
      </c>
    </row>
    <row r="366" spans="12:19">
      <c r="L366" s="14">
        <v>363</v>
      </c>
      <c r="M366" s="7">
        <v>6.6</v>
      </c>
      <c r="N366" s="20">
        <f>ROUND(Table5[[#This Row],[Etotal]]/3600,2)</f>
        <v>0.77</v>
      </c>
      <c r="O366" s="11">
        <f>(2*3.14*Table5[[#This Row],[Motor speed]]*Table5[[#This Row],[Motor torque]])/(60*1000)/Table5[[#This Row],[Overall efficiency of enery conversion ]]*1000</f>
        <v>2758.568455871763</v>
      </c>
      <c r="P366" s="30">
        <f t="shared" si="23"/>
        <v>28.735088081997532</v>
      </c>
      <c r="Q366" s="35">
        <f t="shared" si="24"/>
        <v>0.28735088081997534</v>
      </c>
      <c r="R366" s="36">
        <f t="shared" si="25"/>
        <v>0.30551095621965796</v>
      </c>
      <c r="S366" s="37">
        <f t="shared" si="26"/>
        <v>9.1653286865897385</v>
      </c>
    </row>
    <row r="367" spans="12:19">
      <c r="L367" s="14">
        <v>364</v>
      </c>
      <c r="M367" s="7">
        <v>8.6</v>
      </c>
      <c r="N367" s="20">
        <f>ROUND(Table5[[#This Row],[Etotal]]/3600,2)</f>
        <v>0.99</v>
      </c>
      <c r="O367" s="11">
        <f>(2*3.14*Table5[[#This Row],[Motor speed]]*Table5[[#This Row],[Motor torque]])/(60*1000)/Table5[[#This Row],[Overall efficiency of enery conversion ]]*1000</f>
        <v>3565.1703421408056</v>
      </c>
      <c r="P367" s="30">
        <f t="shared" si="23"/>
        <v>37.137191063966725</v>
      </c>
      <c r="Q367" s="35">
        <f t="shared" si="24"/>
        <v>0.37137191063966724</v>
      </c>
      <c r="R367" s="36">
        <f t="shared" si="25"/>
        <v>0.51029325524498093</v>
      </c>
      <c r="S367" s="37">
        <f t="shared" si="26"/>
        <v>15.308797657349428</v>
      </c>
    </row>
    <row r="368" spans="12:19">
      <c r="L368" s="14">
        <v>365</v>
      </c>
      <c r="M368" s="7">
        <v>10.6</v>
      </c>
      <c r="N368" s="20">
        <f>ROUND(Table5[[#This Row],[Etotal]]/3600,2)</f>
        <v>1.2</v>
      </c>
      <c r="O368" s="11">
        <f>(2*3.14*Table5[[#This Row],[Motor speed]]*Table5[[#This Row],[Motor torque]])/(60*1000)/Table5[[#This Row],[Overall efficiency of enery conversion ]]*1000</f>
        <v>4308.1181921429561</v>
      </c>
      <c r="P368" s="30">
        <f t="shared" si="23"/>
        <v>44.87623116815579</v>
      </c>
      <c r="Q368" s="35">
        <f t="shared" si="24"/>
        <v>0.44876231168155789</v>
      </c>
      <c r="R368" s="36">
        <f t="shared" si="25"/>
        <v>0.74513416582737013</v>
      </c>
      <c r="S368" s="37">
        <f t="shared" si="26"/>
        <v>22.354024974821105</v>
      </c>
    </row>
    <row r="369" spans="12:19">
      <c r="L369" s="14">
        <v>366</v>
      </c>
      <c r="M369" s="7">
        <v>12.5</v>
      </c>
      <c r="N369" s="20">
        <f>ROUND(Table5[[#This Row],[Etotal]]/3600,2)</f>
        <v>1.4</v>
      </c>
      <c r="O369" s="11">
        <f>(2*3.14*Table5[[#This Row],[Motor speed]]*Table5[[#This Row],[Motor torque]])/(60*1000)/Table5[[#This Row],[Overall efficiency of enery conversion ]]*1000</f>
        <v>5047.5466683866862</v>
      </c>
      <c r="P369" s="30">
        <f t="shared" si="23"/>
        <v>52.578611129027983</v>
      </c>
      <c r="Q369" s="35">
        <f t="shared" si="24"/>
        <v>0.52578611129027986</v>
      </c>
      <c r="R369" s="36">
        <f t="shared" si="25"/>
        <v>1.0228688288552918</v>
      </c>
      <c r="S369" s="37">
        <f t="shared" si="26"/>
        <v>30.686064865658757</v>
      </c>
    </row>
    <row r="370" spans="12:19">
      <c r="L370" s="14">
        <v>367</v>
      </c>
      <c r="M370" s="7">
        <v>14.4</v>
      </c>
      <c r="N370" s="20">
        <f>ROUND(Table5[[#This Row],[Etotal]]/3600,2)</f>
        <v>1.63</v>
      </c>
      <c r="O370" s="11">
        <f>(2*3.14*Table5[[#This Row],[Motor speed]]*Table5[[#This Row],[Motor torque]])/(60*1000)/Table5[[#This Row],[Overall efficiency of enery conversion ]]*1000</f>
        <v>5857.7497466485502</v>
      </c>
      <c r="P370" s="30">
        <f t="shared" si="23"/>
        <v>61.018226527589064</v>
      </c>
      <c r="Q370" s="35">
        <f t="shared" si="24"/>
        <v>0.61018226527589059</v>
      </c>
      <c r="R370" s="36">
        <f t="shared" si="25"/>
        <v>1.3775928683717042</v>
      </c>
      <c r="S370" s="37">
        <f t="shared" si="26"/>
        <v>41.327786051151129</v>
      </c>
    </row>
    <row r="371" spans="12:19">
      <c r="L371" s="14">
        <v>368</v>
      </c>
      <c r="M371" s="7">
        <v>16.3</v>
      </c>
      <c r="N371" s="20">
        <f>ROUND(Table5[[#This Row],[Etotal]]/3600,2)</f>
        <v>1.76</v>
      </c>
      <c r="O371" s="11">
        <f>(2*3.14*Table5[[#This Row],[Motor speed]]*Table5[[#This Row],[Motor torque]])/(60*1000)/Table5[[#This Row],[Overall efficiency of enery conversion ]]*1000</f>
        <v>6348.0802094934834</v>
      </c>
      <c r="P371" s="30">
        <f t="shared" si="23"/>
        <v>66.125835515557114</v>
      </c>
      <c r="Q371" s="35">
        <f t="shared" si="24"/>
        <v>0.66125835515557119</v>
      </c>
      <c r="R371" s="36">
        <f t="shared" si="25"/>
        <v>1.6178716653732903</v>
      </c>
      <c r="S371" s="37">
        <f t="shared" si="26"/>
        <v>48.53614996119871</v>
      </c>
    </row>
    <row r="372" spans="12:19">
      <c r="L372" s="14">
        <v>369</v>
      </c>
      <c r="M372" s="7">
        <v>17.899999999999999</v>
      </c>
      <c r="N372" s="20">
        <f>ROUND(Table5[[#This Row],[Etotal]]/3600,2)</f>
        <v>1.69</v>
      </c>
      <c r="O372" s="11">
        <f>(2*3.14*Table5[[#This Row],[Motor speed]]*Table5[[#This Row],[Motor torque]])/(60*1000)/Table5[[#This Row],[Overall efficiency of enery conversion ]]*1000</f>
        <v>6100.2199730070706</v>
      </c>
      <c r="P372" s="30">
        <f t="shared" si="23"/>
        <v>63.543958052156988</v>
      </c>
      <c r="Q372" s="35">
        <f t="shared" si="24"/>
        <v>0.6354395805215699</v>
      </c>
      <c r="R372" s="36">
        <f t="shared" si="25"/>
        <v>1.4939988038256862</v>
      </c>
      <c r="S372" s="37">
        <f t="shared" si="26"/>
        <v>44.819964114770585</v>
      </c>
    </row>
    <row r="373" spans="12:19">
      <c r="L373" s="14">
        <v>370</v>
      </c>
      <c r="M373" s="7">
        <v>19.100000000000001</v>
      </c>
      <c r="N373" s="20">
        <f>ROUND(Table5[[#This Row],[Etotal]]/3600,2)</f>
        <v>1.52</v>
      </c>
      <c r="O373" s="11">
        <f>(2*3.14*Table5[[#This Row],[Motor speed]]*Table5[[#This Row],[Motor torque]])/(60*1000)/Table5[[#This Row],[Overall efficiency of enery conversion ]]*1000</f>
        <v>5469.2483059692258</v>
      </c>
      <c r="P373" s="30">
        <f t="shared" si="23"/>
        <v>56.971336520512772</v>
      </c>
      <c r="Q373" s="35">
        <f t="shared" si="24"/>
        <v>0.56971336520512772</v>
      </c>
      <c r="R373" s="36">
        <f t="shared" si="25"/>
        <v>1.2009212784253995</v>
      </c>
      <c r="S373" s="37">
        <f t="shared" si="26"/>
        <v>36.027638352761983</v>
      </c>
    </row>
    <row r="374" spans="12:19">
      <c r="L374" s="14">
        <v>371</v>
      </c>
      <c r="M374" s="7">
        <v>19.899999999999999</v>
      </c>
      <c r="N374" s="20">
        <f>ROUND(Table5[[#This Row],[Etotal]]/3600,2)</f>
        <v>1.28</v>
      </c>
      <c r="O374" s="11">
        <f>(2*3.14*Table5[[#This Row],[Motor speed]]*Table5[[#This Row],[Motor torque]])/(60*1000)/Table5[[#This Row],[Overall efficiency of enery conversion ]]*1000</f>
        <v>4599.5061854855921</v>
      </c>
      <c r="P374" s="30">
        <f t="shared" si="23"/>
        <v>47.911522765474921</v>
      </c>
      <c r="Q374" s="35">
        <f t="shared" si="24"/>
        <v>0.47911522765474923</v>
      </c>
      <c r="R374" s="36">
        <f t="shared" si="25"/>
        <v>0.84934018507144993</v>
      </c>
      <c r="S374" s="37">
        <f t="shared" si="26"/>
        <v>25.480205552143499</v>
      </c>
    </row>
    <row r="375" spans="12:19">
      <c r="L375" s="14">
        <v>372</v>
      </c>
      <c r="M375" s="7">
        <v>20.3</v>
      </c>
      <c r="N375" s="20">
        <f>ROUND(Table5[[#This Row],[Etotal]]/3600,2)</f>
        <v>1.05</v>
      </c>
      <c r="O375" s="11">
        <f>(2*3.14*Table5[[#This Row],[Motor speed]]*Table5[[#This Row],[Motor torque]])/(60*1000)/Table5[[#This Row],[Overall efficiency of enery conversion ]]*1000</f>
        <v>3763.6539899080635</v>
      </c>
      <c r="P375" s="30">
        <f t="shared" si="23"/>
        <v>39.204729061542331</v>
      </c>
      <c r="Q375" s="35">
        <f t="shared" si="24"/>
        <v>0.39204729061542332</v>
      </c>
      <c r="R375" s="36">
        <f t="shared" si="25"/>
        <v>0.56869398889190848</v>
      </c>
      <c r="S375" s="37">
        <f t="shared" si="26"/>
        <v>17.060819666757254</v>
      </c>
    </row>
    <row r="376" spans="12:19">
      <c r="L376" s="14">
        <v>373</v>
      </c>
      <c r="M376" s="7">
        <v>20.5</v>
      </c>
      <c r="N376" s="20">
        <f>ROUND(Table5[[#This Row],[Etotal]]/3600,2)</f>
        <v>1</v>
      </c>
      <c r="O376" s="11">
        <f>(2*3.14*Table5[[#This Row],[Motor speed]]*Table5[[#This Row],[Motor torque]])/(60*1000)/Table5[[#This Row],[Overall efficiency of enery conversion ]]*1000</f>
        <v>3597.902462080091</v>
      </c>
      <c r="P376" s="30">
        <f t="shared" si="23"/>
        <v>37.478150646667615</v>
      </c>
      <c r="Q376" s="35">
        <f t="shared" si="24"/>
        <v>0.37478150646667613</v>
      </c>
      <c r="R376" s="36">
        <f t="shared" si="25"/>
        <v>0.51970635708089552</v>
      </c>
      <c r="S376" s="37">
        <f t="shared" si="26"/>
        <v>15.591190712426865</v>
      </c>
    </row>
    <row r="377" spans="12:19">
      <c r="L377" s="14">
        <v>374</v>
      </c>
      <c r="M377" s="7">
        <v>20.7</v>
      </c>
      <c r="N377" s="20">
        <f>ROUND(Table5[[#This Row],[Etotal]]/3600,2)</f>
        <v>1.04</v>
      </c>
      <c r="O377" s="11">
        <f>(2*3.14*Table5[[#This Row],[Motor speed]]*Table5[[#This Row],[Motor torque]])/(60*1000)/Table5[[#This Row],[Overall efficiency of enery conversion ]]*1000</f>
        <v>3750.3008070029423</v>
      </c>
      <c r="P377" s="30">
        <f t="shared" si="23"/>
        <v>39.065633406280647</v>
      </c>
      <c r="Q377" s="35">
        <f t="shared" si="24"/>
        <v>0.39065633406280648</v>
      </c>
      <c r="R377" s="36">
        <f t="shared" si="25"/>
        <v>0.56466577397054685</v>
      </c>
      <c r="S377" s="37">
        <f t="shared" si="26"/>
        <v>16.939973219116407</v>
      </c>
    </row>
    <row r="378" spans="12:19">
      <c r="L378" s="14">
        <v>375</v>
      </c>
      <c r="M378" s="7">
        <v>21</v>
      </c>
      <c r="N378" s="20">
        <f>ROUND(Table5[[#This Row],[Etotal]]/3600,2)</f>
        <v>1.24</v>
      </c>
      <c r="O378" s="11">
        <f>(2*3.14*Table5[[#This Row],[Motor speed]]*Table5[[#This Row],[Motor torque]])/(60*1000)/Table5[[#This Row],[Overall efficiency of enery conversion ]]*1000</f>
        <v>4473.3486877124988</v>
      </c>
      <c r="P378" s="30">
        <f t="shared" si="23"/>
        <v>46.59738216367186</v>
      </c>
      <c r="Q378" s="35">
        <f t="shared" si="24"/>
        <v>0.46597382163671858</v>
      </c>
      <c r="R378" s="36">
        <f t="shared" si="25"/>
        <v>0.80338692906769527</v>
      </c>
      <c r="S378" s="37">
        <f t="shared" si="26"/>
        <v>24.101607872030858</v>
      </c>
    </row>
    <row r="379" spans="12:19">
      <c r="L379" s="14">
        <v>376</v>
      </c>
      <c r="M379" s="7">
        <v>21.6</v>
      </c>
      <c r="N379" s="20">
        <f>ROUND(Table5[[#This Row],[Etotal]]/3600,2)</f>
        <v>1.57</v>
      </c>
      <c r="O379" s="11">
        <f>(2*3.14*Table5[[#This Row],[Motor speed]]*Table5[[#This Row],[Motor torque]])/(60*1000)/Table5[[#This Row],[Overall efficiency of enery conversion ]]*1000</f>
        <v>5641.4309715796308</v>
      </c>
      <c r="P379" s="30">
        <f t="shared" si="23"/>
        <v>58.764905953954489</v>
      </c>
      <c r="Q379" s="35">
        <f t="shared" si="24"/>
        <v>0.58764905953954494</v>
      </c>
      <c r="R379" s="36">
        <f t="shared" si="25"/>
        <v>1.2777262435575329</v>
      </c>
      <c r="S379" s="37">
        <f t="shared" si="26"/>
        <v>38.331787306725985</v>
      </c>
    </row>
    <row r="380" spans="12:19">
      <c r="L380" s="14">
        <v>377</v>
      </c>
      <c r="M380" s="7">
        <v>22.6</v>
      </c>
      <c r="N380" s="20">
        <f>ROUND(Table5[[#This Row],[Etotal]]/3600,2)</f>
        <v>1.88</v>
      </c>
      <c r="O380" s="11">
        <f>(2*3.14*Table5[[#This Row],[Motor speed]]*Table5[[#This Row],[Motor torque]])/(60*1000)/Table5[[#This Row],[Overall efficiency of enery conversion ]]*1000</f>
        <v>6781.2618068936645</v>
      </c>
      <c r="P380" s="30">
        <f t="shared" si="23"/>
        <v>70.63814382180901</v>
      </c>
      <c r="Q380" s="35">
        <f t="shared" si="24"/>
        <v>0.70638143821809007</v>
      </c>
      <c r="R380" s="36">
        <f t="shared" si="25"/>
        <v>1.8462065241585124</v>
      </c>
      <c r="S380" s="37">
        <f t="shared" si="26"/>
        <v>55.386195724755375</v>
      </c>
    </row>
    <row r="381" spans="12:19">
      <c r="L381" s="14">
        <v>378</v>
      </c>
      <c r="M381" s="7">
        <v>23.7</v>
      </c>
      <c r="N381" s="20">
        <f>ROUND(Table5[[#This Row],[Etotal]]/3600,2)</f>
        <v>2.06</v>
      </c>
      <c r="O381" s="11">
        <f>(2*3.14*Table5[[#This Row],[Motor speed]]*Table5[[#This Row],[Motor torque]])/(60*1000)/Table5[[#This Row],[Overall efficiency of enery conversion ]]*1000</f>
        <v>7427.591502094735</v>
      </c>
      <c r="P381" s="30">
        <f t="shared" si="23"/>
        <v>77.370744813486823</v>
      </c>
      <c r="Q381" s="35">
        <f t="shared" si="24"/>
        <v>0.77370744813486825</v>
      </c>
      <c r="R381" s="36">
        <f t="shared" si="25"/>
        <v>2.2149058966076685</v>
      </c>
      <c r="S381" s="37">
        <f t="shared" si="26"/>
        <v>66.447176898230055</v>
      </c>
    </row>
    <row r="382" spans="12:19">
      <c r="L382" s="14">
        <v>379</v>
      </c>
      <c r="M382" s="7">
        <v>24.8</v>
      </c>
      <c r="N382" s="20">
        <f>ROUND(Table5[[#This Row],[Etotal]]/3600,2)</f>
        <v>2.0699999999999998</v>
      </c>
      <c r="O382" s="11">
        <f>(2*3.14*Table5[[#This Row],[Motor speed]]*Table5[[#This Row],[Motor torque]])/(60*1000)/Table5[[#This Row],[Overall efficiency of enery conversion ]]*1000</f>
        <v>7463.7992546104479</v>
      </c>
      <c r="P382" s="30">
        <f t="shared" si="23"/>
        <v>77.747908902192165</v>
      </c>
      <c r="Q382" s="35">
        <f t="shared" si="24"/>
        <v>0.77747908902192164</v>
      </c>
      <c r="R382" s="36">
        <f t="shared" si="25"/>
        <v>2.2365528153055214</v>
      </c>
      <c r="S382" s="37">
        <f t="shared" si="26"/>
        <v>67.096584459165641</v>
      </c>
    </row>
    <row r="383" spans="12:19">
      <c r="L383" s="14">
        <v>380</v>
      </c>
      <c r="M383" s="7">
        <v>25.7</v>
      </c>
      <c r="N383" s="20">
        <f>ROUND(Table5[[#This Row],[Etotal]]/3600,2)</f>
        <v>1.83</v>
      </c>
      <c r="O383" s="11">
        <f>(2*3.14*Table5[[#This Row],[Motor speed]]*Table5[[#This Row],[Motor torque]])/(60*1000)/Table5[[#This Row],[Overall efficiency of enery conversion ]]*1000</f>
        <v>6603.495416036536</v>
      </c>
      <c r="P383" s="30">
        <f t="shared" si="23"/>
        <v>68.786410583713916</v>
      </c>
      <c r="Q383" s="35">
        <f t="shared" si="24"/>
        <v>0.68786410583713919</v>
      </c>
      <c r="R383" s="36">
        <f t="shared" si="25"/>
        <v>1.75068100396677</v>
      </c>
      <c r="S383" s="37">
        <f t="shared" si="26"/>
        <v>52.520430119003102</v>
      </c>
    </row>
    <row r="384" spans="12:19">
      <c r="L384" s="14">
        <v>381</v>
      </c>
      <c r="M384" s="7">
        <v>26.2</v>
      </c>
      <c r="N384" s="20">
        <f>ROUND(Table5[[#This Row],[Etotal]]/3600,2)</f>
        <v>1.54</v>
      </c>
      <c r="O384" s="11">
        <f>(2*3.14*Table5[[#This Row],[Motor speed]]*Table5[[#This Row],[Motor torque]])/(60*1000)/Table5[[#This Row],[Overall efficiency of enery conversion ]]*1000</f>
        <v>5548.9606627954581</v>
      </c>
      <c r="P384" s="30">
        <f t="shared" si="23"/>
        <v>57.801673570786022</v>
      </c>
      <c r="Q384" s="35">
        <f t="shared" si="24"/>
        <v>0.57801673570786027</v>
      </c>
      <c r="R384" s="36">
        <f t="shared" si="25"/>
        <v>1.2361823830059702</v>
      </c>
      <c r="S384" s="37">
        <f t="shared" si="26"/>
        <v>37.085471490179103</v>
      </c>
    </row>
    <row r="385" spans="12:19">
      <c r="L385" s="14">
        <v>382</v>
      </c>
      <c r="M385" s="7">
        <v>26.4</v>
      </c>
      <c r="N385" s="20">
        <f>ROUND(Table5[[#This Row],[Etotal]]/3600,2)</f>
        <v>1.29</v>
      </c>
      <c r="O385" s="11">
        <f>(2*3.14*Table5[[#This Row],[Motor speed]]*Table5[[#This Row],[Motor torque]])/(60*1000)/Table5[[#This Row],[Overall efficiency of enery conversion ]]*1000</f>
        <v>4649.2818197063361</v>
      </c>
      <c r="P385" s="30">
        <f t="shared" si="23"/>
        <v>48.430018955274335</v>
      </c>
      <c r="Q385" s="35">
        <f t="shared" si="24"/>
        <v>0.48430018955274334</v>
      </c>
      <c r="R385" s="36">
        <f t="shared" si="25"/>
        <v>0.86782269232304554</v>
      </c>
      <c r="S385" s="37">
        <f t="shared" si="26"/>
        <v>26.034680769691366</v>
      </c>
    </row>
    <row r="386" spans="12:19">
      <c r="L386" s="14">
        <v>383</v>
      </c>
      <c r="M386" s="7">
        <v>26.4</v>
      </c>
      <c r="N386" s="20">
        <f>ROUND(Table5[[#This Row],[Etotal]]/3600,2)</f>
        <v>1.18</v>
      </c>
      <c r="O386" s="11">
        <f>(2*3.14*Table5[[#This Row],[Motor speed]]*Table5[[#This Row],[Motor torque]])/(60*1000)/Table5[[#This Row],[Overall efficiency of enery conversion ]]*1000</f>
        <v>4238.6012904057679</v>
      </c>
      <c r="P386" s="30">
        <f t="shared" si="23"/>
        <v>44.15209677506008</v>
      </c>
      <c r="Q386" s="35">
        <f t="shared" si="24"/>
        <v>0.44152096775060079</v>
      </c>
      <c r="R386" s="36">
        <f t="shared" si="25"/>
        <v>0.72128083036468016</v>
      </c>
      <c r="S386" s="37">
        <f t="shared" si="26"/>
        <v>21.638424910940405</v>
      </c>
    </row>
    <row r="387" spans="12:19">
      <c r="L387" s="14">
        <v>384</v>
      </c>
      <c r="M387" s="7">
        <v>26.4</v>
      </c>
      <c r="N387" s="20">
        <f>ROUND(Table5[[#This Row],[Etotal]]/3600,2)</f>
        <v>1.22</v>
      </c>
      <c r="O387" s="11">
        <f>(2*3.14*Table5[[#This Row],[Motor speed]]*Table5[[#This Row],[Motor torque]])/(60*1000)/Table5[[#This Row],[Overall efficiency of enery conversion ]]*1000</f>
        <v>4375.4948001726243</v>
      </c>
      <c r="P387" s="30">
        <f t="shared" si="23"/>
        <v>45.578070835131506</v>
      </c>
      <c r="Q387" s="35">
        <f t="shared" si="24"/>
        <v>0.45578070835131507</v>
      </c>
      <c r="R387" s="36">
        <f t="shared" si="25"/>
        <v>0.76862340018933806</v>
      </c>
      <c r="S387" s="37">
        <f t="shared" si="26"/>
        <v>23.058702005680143</v>
      </c>
    </row>
    <row r="388" spans="12:19">
      <c r="L388" s="14">
        <v>385</v>
      </c>
      <c r="M388" s="7">
        <v>26.5</v>
      </c>
      <c r="N388" s="20">
        <f>ROUND(Table5[[#This Row],[Etotal]]/3600,2)</f>
        <v>1.3</v>
      </c>
      <c r="O388" s="11">
        <f>(2*3.14*Table5[[#This Row],[Motor speed]]*Table5[[#This Row],[Motor torque]])/(60*1000)/Table5[[#This Row],[Overall efficiency of enery conversion ]]*1000</f>
        <v>4675.0784957209362</v>
      </c>
      <c r="P388" s="30">
        <f t="shared" ref="P388:P451" si="27">O388/96</f>
        <v>48.698734330426419</v>
      </c>
      <c r="Q388" s="35">
        <f t="shared" ref="Q388:Q451" si="28">P388/100</f>
        <v>0.48698734330426419</v>
      </c>
      <c r="R388" s="36">
        <f t="shared" ref="R388:R451" si="29">P388*P388*0.00037</f>
        <v>0.87747968839261747</v>
      </c>
      <c r="S388" s="37">
        <f t="shared" ref="S388:S451" si="30">R388*30</f>
        <v>26.324390651778526</v>
      </c>
    </row>
    <row r="389" spans="12:19">
      <c r="L389" s="14">
        <v>386</v>
      </c>
      <c r="M389" s="7">
        <v>26.6</v>
      </c>
      <c r="N389" s="20">
        <f>ROUND(Table5[[#This Row],[Etotal]]/3600,2)</f>
        <v>1.34</v>
      </c>
      <c r="O389" s="11">
        <f>(2*3.14*Table5[[#This Row],[Motor speed]]*Table5[[#This Row],[Motor torque]])/(60*1000)/Table5[[#This Row],[Overall efficiency of enery conversion ]]*1000</f>
        <v>4838.8985977052207</v>
      </c>
      <c r="P389" s="30">
        <f t="shared" si="27"/>
        <v>50.405193726096051</v>
      </c>
      <c r="Q389" s="35">
        <f t="shared" si="28"/>
        <v>0.50405193726096054</v>
      </c>
      <c r="R389" s="36">
        <f t="shared" si="29"/>
        <v>0.94005291518915102</v>
      </c>
      <c r="S389" s="37">
        <f t="shared" si="30"/>
        <v>28.201587455674531</v>
      </c>
    </row>
    <row r="390" spans="12:19">
      <c r="L390" s="14">
        <v>387</v>
      </c>
      <c r="M390" s="7">
        <v>26.8</v>
      </c>
      <c r="N390" s="20">
        <f>ROUND(Table5[[#This Row],[Etotal]]/3600,2)</f>
        <v>1.36</v>
      </c>
      <c r="O390" s="11">
        <f>(2*3.14*Table5[[#This Row],[Motor speed]]*Table5[[#This Row],[Motor torque]])/(60*1000)/Table5[[#This Row],[Overall efficiency of enery conversion ]]*1000</f>
        <v>4891.99464399508</v>
      </c>
      <c r="P390" s="30">
        <f t="shared" si="27"/>
        <v>50.958277541615416</v>
      </c>
      <c r="Q390" s="35">
        <f t="shared" si="28"/>
        <v>0.50958277541615415</v>
      </c>
      <c r="R390" s="36">
        <f t="shared" si="29"/>
        <v>0.96079603850307327</v>
      </c>
      <c r="S390" s="37">
        <f t="shared" si="30"/>
        <v>28.823881155092199</v>
      </c>
    </row>
    <row r="391" spans="12:19">
      <c r="L391" s="14">
        <v>388</v>
      </c>
      <c r="M391" s="7">
        <v>26.9</v>
      </c>
      <c r="N391" s="20">
        <f>ROUND(Table5[[#This Row],[Etotal]]/3600,2)</f>
        <v>1.44</v>
      </c>
      <c r="O391" s="11">
        <f>(2*3.14*Table5[[#This Row],[Motor speed]]*Table5[[#This Row],[Motor torque]])/(60*1000)/Table5[[#This Row],[Overall efficiency of enery conversion ]]*1000</f>
        <v>5197.6557145521419</v>
      </c>
      <c r="P391" s="30">
        <f t="shared" si="27"/>
        <v>54.142247026584812</v>
      </c>
      <c r="Q391" s="35">
        <f t="shared" si="28"/>
        <v>0.54142247026584811</v>
      </c>
      <c r="R391" s="36">
        <f t="shared" si="29"/>
        <v>1.0846116778424608</v>
      </c>
      <c r="S391" s="37">
        <f t="shared" si="30"/>
        <v>32.538350335273826</v>
      </c>
    </row>
    <row r="392" spans="12:19">
      <c r="L392" s="14">
        <v>389</v>
      </c>
      <c r="M392" s="7">
        <v>27.2</v>
      </c>
      <c r="N392" s="20">
        <f>ROUND(Table5[[#This Row],[Etotal]]/3600,2)</f>
        <v>1.55</v>
      </c>
      <c r="O392" s="11">
        <f>(2*3.14*Table5[[#This Row],[Motor speed]]*Table5[[#This Row],[Motor torque]])/(60*1000)/Table5[[#This Row],[Overall efficiency of enery conversion ]]*1000</f>
        <v>5563.4834738848895</v>
      </c>
      <c r="P392" s="30">
        <f t="shared" si="27"/>
        <v>57.952952852967599</v>
      </c>
      <c r="Q392" s="35">
        <f t="shared" si="28"/>
        <v>0.57952952852967599</v>
      </c>
      <c r="R392" s="36">
        <f t="shared" si="29"/>
        <v>1.2426615554199656</v>
      </c>
      <c r="S392" s="37">
        <f t="shared" si="30"/>
        <v>37.27984666259897</v>
      </c>
    </row>
    <row r="393" spans="12:19">
      <c r="L393" s="14">
        <v>390</v>
      </c>
      <c r="M393" s="7">
        <v>27.5</v>
      </c>
      <c r="N393" s="20">
        <f>ROUND(Table5[[#This Row],[Etotal]]/3600,2)</f>
        <v>1.69</v>
      </c>
      <c r="O393" s="11">
        <f>(2*3.14*Table5[[#This Row],[Motor speed]]*Table5[[#This Row],[Motor torque]])/(60*1000)/Table5[[#This Row],[Overall efficiency of enery conversion ]]*1000</f>
        <v>6078.9887413041715</v>
      </c>
      <c r="P393" s="30">
        <f t="shared" si="27"/>
        <v>63.322799388585118</v>
      </c>
      <c r="Q393" s="35">
        <f t="shared" si="28"/>
        <v>0.63322799388585116</v>
      </c>
      <c r="R393" s="36">
        <f t="shared" si="29"/>
        <v>1.4836174612905884</v>
      </c>
      <c r="S393" s="37">
        <f t="shared" si="30"/>
        <v>44.50852383871765</v>
      </c>
    </row>
    <row r="394" spans="12:19">
      <c r="L394" s="14">
        <v>391</v>
      </c>
      <c r="M394" s="7">
        <v>28</v>
      </c>
      <c r="N394" s="20">
        <f>ROUND(Table5[[#This Row],[Etotal]]/3600,2)</f>
        <v>2.0099999999999998</v>
      </c>
      <c r="O394" s="11">
        <f>(2*3.14*Table5[[#This Row],[Motor speed]]*Table5[[#This Row],[Motor torque]])/(60*1000)/Table5[[#This Row],[Overall efficiency of enery conversion ]]*1000</f>
        <v>7251.2174257600063</v>
      </c>
      <c r="P394" s="30">
        <f t="shared" si="27"/>
        <v>75.533514851666737</v>
      </c>
      <c r="Q394" s="35">
        <f t="shared" si="28"/>
        <v>0.75533514851666739</v>
      </c>
      <c r="R394" s="36">
        <f t="shared" si="29"/>
        <v>2.1109653903633747</v>
      </c>
      <c r="S394" s="37">
        <f t="shared" si="30"/>
        <v>63.32896171090124</v>
      </c>
    </row>
    <row r="395" spans="12:19">
      <c r="L395" s="14">
        <v>392</v>
      </c>
      <c r="M395" s="7">
        <v>28.8</v>
      </c>
      <c r="N395" s="20">
        <f>ROUND(Table5[[#This Row],[Etotal]]/3600,2)</f>
        <v>2.42</v>
      </c>
      <c r="O395" s="11">
        <f>(2*3.14*Table5[[#This Row],[Motor speed]]*Table5[[#This Row],[Motor torque]])/(60*1000)/Table5[[#This Row],[Overall efficiency of enery conversion ]]*1000</f>
        <v>8729.5187598377397</v>
      </c>
      <c r="P395" s="30">
        <f t="shared" si="27"/>
        <v>90.932487081643117</v>
      </c>
      <c r="Q395" s="35">
        <f t="shared" si="28"/>
        <v>0.90932487081643121</v>
      </c>
      <c r="R395" s="36">
        <f t="shared" si="29"/>
        <v>3.0594253665356814</v>
      </c>
      <c r="S395" s="37">
        <f t="shared" si="30"/>
        <v>91.782760996070436</v>
      </c>
    </row>
    <row r="396" spans="12:19">
      <c r="L396" s="14">
        <v>393</v>
      </c>
      <c r="M396" s="7">
        <v>29.9</v>
      </c>
      <c r="N396" s="20">
        <f>ROUND(Table5[[#This Row],[Etotal]]/3600,2)</f>
        <v>2.76</v>
      </c>
      <c r="O396" s="11">
        <f>(2*3.14*Table5[[#This Row],[Motor speed]]*Table5[[#This Row],[Motor torque]])/(60*1000)/Table5[[#This Row],[Overall efficiency of enery conversion ]]*1000</f>
        <v>9950.8844053381181</v>
      </c>
      <c r="P396" s="30">
        <f t="shared" si="27"/>
        <v>103.65504588893873</v>
      </c>
      <c r="Q396" s="35">
        <f t="shared" si="28"/>
        <v>1.0365504588893872</v>
      </c>
      <c r="R396" s="36">
        <f t="shared" si="29"/>
        <v>3.9754163591480576</v>
      </c>
      <c r="S396" s="37">
        <f t="shared" si="30"/>
        <v>119.26249077444173</v>
      </c>
    </row>
    <row r="397" spans="12:19">
      <c r="L397" s="14">
        <v>394</v>
      </c>
      <c r="M397" s="7">
        <v>31</v>
      </c>
      <c r="N397" s="20">
        <f>ROUND(Table5[[#This Row],[Etotal]]/3600,2)</f>
        <v>2.77</v>
      </c>
      <c r="O397" s="11">
        <f>(2*3.14*Table5[[#This Row],[Motor speed]]*Table5[[#This Row],[Motor torque]])/(60*1000)/Table5[[#This Row],[Overall efficiency of enery conversion ]]*1000</f>
        <v>9955.9951841000639</v>
      </c>
      <c r="P397" s="30">
        <f t="shared" si="27"/>
        <v>103.708283167709</v>
      </c>
      <c r="Q397" s="35">
        <f t="shared" si="28"/>
        <v>1.0370828316770899</v>
      </c>
      <c r="R397" s="36">
        <f t="shared" si="29"/>
        <v>3.9795009591096737</v>
      </c>
      <c r="S397" s="37">
        <f t="shared" si="30"/>
        <v>119.38502877329022</v>
      </c>
    </row>
    <row r="398" spans="12:19">
      <c r="L398" s="14">
        <v>395</v>
      </c>
      <c r="M398" s="7">
        <v>31.9</v>
      </c>
      <c r="N398" s="20">
        <f>ROUND(Table5[[#This Row],[Etotal]]/3600,2)</f>
        <v>2.5499999999999998</v>
      </c>
      <c r="O398" s="11">
        <f>(2*3.14*Table5[[#This Row],[Motor speed]]*Table5[[#This Row],[Motor torque]])/(60*1000)/Table5[[#This Row],[Overall efficiency of enery conversion ]]*1000</f>
        <v>9192.5979860165953</v>
      </c>
      <c r="P398" s="30">
        <f t="shared" si="27"/>
        <v>95.756229021006206</v>
      </c>
      <c r="Q398" s="35">
        <f t="shared" si="28"/>
        <v>0.95756229021006201</v>
      </c>
      <c r="R398" s="36">
        <f t="shared" si="29"/>
        <v>3.3926244966396548</v>
      </c>
      <c r="S398" s="37">
        <f t="shared" si="30"/>
        <v>101.77873489918964</v>
      </c>
    </row>
    <row r="399" spans="12:19">
      <c r="L399" s="14">
        <v>396</v>
      </c>
      <c r="M399" s="7">
        <v>32.5</v>
      </c>
      <c r="N399" s="20">
        <f>ROUND(Table5[[#This Row],[Etotal]]/3600,2)</f>
        <v>2.11</v>
      </c>
      <c r="O399" s="11">
        <f>(2*3.14*Table5[[#This Row],[Motor speed]]*Table5[[#This Row],[Motor torque]])/(60*1000)/Table5[[#This Row],[Overall efficiency of enery conversion ]]*1000</f>
        <v>7585.0626053962269</v>
      </c>
      <c r="P399" s="30">
        <f t="shared" si="27"/>
        <v>79.011068806210702</v>
      </c>
      <c r="Q399" s="35">
        <f t="shared" si="28"/>
        <v>0.79011068806210705</v>
      </c>
      <c r="R399" s="36">
        <f t="shared" si="29"/>
        <v>2.3098171277429116</v>
      </c>
      <c r="S399" s="37">
        <f t="shared" si="30"/>
        <v>69.29451383228735</v>
      </c>
    </row>
    <row r="400" spans="12:19">
      <c r="L400" s="14">
        <v>397</v>
      </c>
      <c r="M400" s="7">
        <v>32.6</v>
      </c>
      <c r="N400" s="20">
        <f>ROUND(Table5[[#This Row],[Etotal]]/3600,2)</f>
        <v>1.6</v>
      </c>
      <c r="O400" s="11">
        <f>(2*3.14*Table5[[#This Row],[Motor speed]]*Table5[[#This Row],[Motor torque]])/(60*1000)/Table5[[#This Row],[Overall efficiency of enery conversion ]]*1000</f>
        <v>5761.3235031692138</v>
      </c>
      <c r="P400" s="30">
        <f t="shared" si="27"/>
        <v>60.013786491345975</v>
      </c>
      <c r="Q400" s="35">
        <f t="shared" si="28"/>
        <v>0.60013786491345977</v>
      </c>
      <c r="R400" s="36">
        <f t="shared" si="29"/>
        <v>1.3326121905406785</v>
      </c>
      <c r="S400" s="37">
        <f t="shared" si="30"/>
        <v>39.978365716220353</v>
      </c>
    </row>
    <row r="401" spans="12:19">
      <c r="L401" s="14">
        <v>398</v>
      </c>
      <c r="M401" s="7">
        <v>32.4</v>
      </c>
      <c r="N401" s="20">
        <f>ROUND(Table5[[#This Row],[Etotal]]/3600,2)</f>
        <v>1.26</v>
      </c>
      <c r="O401" s="11">
        <f>(2*3.14*Table5[[#This Row],[Motor speed]]*Table5[[#This Row],[Motor torque]])/(60*1000)/Table5[[#This Row],[Overall efficiency of enery conversion ]]*1000</f>
        <v>4525.3433193732235</v>
      </c>
      <c r="P401" s="30">
        <f t="shared" si="27"/>
        <v>47.138992910137745</v>
      </c>
      <c r="Q401" s="35">
        <f t="shared" si="28"/>
        <v>0.47138992910137745</v>
      </c>
      <c r="R401" s="36">
        <f t="shared" si="29"/>
        <v>0.8221713214553461</v>
      </c>
      <c r="S401" s="37">
        <f t="shared" si="30"/>
        <v>24.665139643660382</v>
      </c>
    </row>
    <row r="402" spans="12:19">
      <c r="L402" s="14">
        <v>399</v>
      </c>
      <c r="M402" s="7">
        <v>32</v>
      </c>
      <c r="N402" s="20">
        <f>ROUND(Table5[[#This Row],[Etotal]]/3600,2)</f>
        <v>0.91</v>
      </c>
      <c r="O402" s="11">
        <f>(2*3.14*Table5[[#This Row],[Motor speed]]*Table5[[#This Row],[Motor torque]])/(60*1000)/Table5[[#This Row],[Overall efficiency of enery conversion ]]*1000</f>
        <v>3259.8200451789971</v>
      </c>
      <c r="P402" s="30">
        <f t="shared" si="27"/>
        <v>33.956458803947889</v>
      </c>
      <c r="Q402" s="35">
        <f t="shared" si="28"/>
        <v>0.33956458803947887</v>
      </c>
      <c r="R402" s="36">
        <f t="shared" si="29"/>
        <v>0.42662520496655776</v>
      </c>
      <c r="S402" s="37">
        <f t="shared" si="30"/>
        <v>12.798756148996732</v>
      </c>
    </row>
    <row r="403" spans="12:19">
      <c r="L403" s="14">
        <v>400</v>
      </c>
      <c r="M403" s="7">
        <v>31.3</v>
      </c>
      <c r="N403" s="20">
        <f>ROUND(Table5[[#This Row],[Etotal]]/3600,2)</f>
        <v>0.46</v>
      </c>
      <c r="O403" s="11">
        <f>(2*3.14*Table5[[#This Row],[Motor speed]]*Table5[[#This Row],[Motor torque]])/(60*1000)/Table5[[#This Row],[Overall efficiency of enery conversion ]]*1000</f>
        <v>1646.8107013355636</v>
      </c>
      <c r="P403" s="30">
        <f t="shared" si="27"/>
        <v>17.154278138912122</v>
      </c>
      <c r="Q403" s="35">
        <f t="shared" si="28"/>
        <v>0.17154278138912121</v>
      </c>
      <c r="R403" s="36">
        <f t="shared" si="29"/>
        <v>0.10887962563284859</v>
      </c>
      <c r="S403" s="37">
        <f t="shared" si="30"/>
        <v>3.2663887689854576</v>
      </c>
    </row>
    <row r="404" spans="12:19">
      <c r="L404" s="14">
        <v>401</v>
      </c>
      <c r="M404" s="7">
        <v>30.3</v>
      </c>
      <c r="N404" s="20">
        <f>ROUND(Table5[[#This Row],[Etotal]]/3600,2)</f>
        <v>-0.24</v>
      </c>
      <c r="O404" s="11">
        <f>(2*3.14*Table5[[#This Row],[Motor speed]]*Table5[[#This Row],[Motor torque]])/(60*1000)/Table5[[#This Row],[Overall efficiency of enery conversion ]]*1000</f>
        <v>-871.53781054326771</v>
      </c>
      <c r="P404" s="30">
        <f t="shared" si="27"/>
        <v>-9.0785188598257047</v>
      </c>
      <c r="Q404" s="35">
        <f t="shared" si="28"/>
        <v>-9.0785188598257044E-2</v>
      </c>
      <c r="R404" s="36">
        <f t="shared" si="29"/>
        <v>3.0495216734638078E-2</v>
      </c>
      <c r="S404" s="37">
        <f t="shared" si="30"/>
        <v>0.91485650203914237</v>
      </c>
    </row>
    <row r="405" spans="12:19">
      <c r="L405" s="14">
        <v>402</v>
      </c>
      <c r="M405" s="7">
        <v>28.5</v>
      </c>
      <c r="N405" s="20">
        <f>ROUND(Table5[[#This Row],[Etotal]]/3600,2)</f>
        <v>-1.02</v>
      </c>
      <c r="O405" s="11">
        <f>(2*3.14*Table5[[#This Row],[Motor speed]]*Table5[[#This Row],[Motor torque]])/(60*1000)/Table5[[#This Row],[Overall efficiency of enery conversion ]]*1000</f>
        <v>-3655.9907115302894</v>
      </c>
      <c r="P405" s="30">
        <f t="shared" si="27"/>
        <v>-38.083236578440513</v>
      </c>
      <c r="Q405" s="35">
        <f t="shared" si="28"/>
        <v>-0.3808323657844051</v>
      </c>
      <c r="R405" s="36">
        <f t="shared" si="29"/>
        <v>0.53662317606710375</v>
      </c>
      <c r="S405" s="37">
        <f t="shared" si="30"/>
        <v>16.098695282013111</v>
      </c>
    </row>
    <row r="406" spans="12:19">
      <c r="L406" s="14">
        <v>403</v>
      </c>
      <c r="M406" s="7">
        <v>26.2</v>
      </c>
      <c r="N406" s="20">
        <f>ROUND(Table5[[#This Row],[Etotal]]/3600,2)</f>
        <v>-1.4</v>
      </c>
      <c r="O406" s="11">
        <f>(2*3.14*Table5[[#This Row],[Motor speed]]*Table5[[#This Row],[Motor torque]])/(60*1000)/Table5[[#This Row],[Overall efficiency of enery conversion ]]*1000</f>
        <v>-5047.8414796116012</v>
      </c>
      <c r="P406" s="30">
        <f t="shared" si="27"/>
        <v>-52.581682079287511</v>
      </c>
      <c r="Q406" s="35">
        <f t="shared" si="28"/>
        <v>-0.52581682079287506</v>
      </c>
      <c r="R406" s="36">
        <f t="shared" si="29"/>
        <v>1.0229883174062882</v>
      </c>
      <c r="S406" s="37">
        <f t="shared" si="30"/>
        <v>30.689649522188645</v>
      </c>
    </row>
    <row r="407" spans="12:19">
      <c r="L407" s="14">
        <v>404</v>
      </c>
      <c r="M407" s="7">
        <v>23.6</v>
      </c>
      <c r="N407" s="20">
        <f>ROUND(Table5[[#This Row],[Etotal]]/3600,2)</f>
        <v>-1.41</v>
      </c>
      <c r="O407" s="11">
        <f>(2*3.14*Table5[[#This Row],[Motor speed]]*Table5[[#This Row],[Motor torque]])/(60*1000)/Table5[[#This Row],[Overall efficiency of enery conversion ]]*1000</f>
        <v>-5092.4659081668706</v>
      </c>
      <c r="P407" s="30">
        <f t="shared" si="27"/>
        <v>-53.046519876738238</v>
      </c>
      <c r="Q407" s="35">
        <f t="shared" si="28"/>
        <v>-0.53046519876738241</v>
      </c>
      <c r="R407" s="36">
        <f t="shared" si="29"/>
        <v>1.0411553102822784</v>
      </c>
      <c r="S407" s="37">
        <f t="shared" si="30"/>
        <v>31.234659308468352</v>
      </c>
    </row>
    <row r="408" spans="12:19">
      <c r="L408" s="14">
        <v>405</v>
      </c>
      <c r="M408" s="7">
        <v>21.1</v>
      </c>
      <c r="N408" s="20">
        <f>ROUND(Table5[[#This Row],[Etotal]]/3600,2)</f>
        <v>-1.0900000000000001</v>
      </c>
      <c r="O408" s="11">
        <f>(2*3.14*Table5[[#This Row],[Motor speed]]*Table5[[#This Row],[Motor torque]])/(60*1000)/Table5[[#This Row],[Overall efficiency of enery conversion ]]*1000</f>
        <v>-3924.8173299034406</v>
      </c>
      <c r="P408" s="30">
        <f t="shared" si="27"/>
        <v>-40.883513853160842</v>
      </c>
      <c r="Q408" s="35">
        <f t="shared" si="28"/>
        <v>-0.40883513853160841</v>
      </c>
      <c r="R408" s="36">
        <f t="shared" si="29"/>
        <v>0.6184408308431899</v>
      </c>
      <c r="S408" s="37">
        <f t="shared" si="30"/>
        <v>18.553224925295698</v>
      </c>
    </row>
    <row r="409" spans="12:19">
      <c r="L409" s="14">
        <v>406</v>
      </c>
      <c r="M409" s="7">
        <v>19</v>
      </c>
      <c r="N409" s="20">
        <f>ROUND(Table5[[#This Row],[Etotal]]/3600,2)</f>
        <v>-0.62</v>
      </c>
      <c r="O409" s="11">
        <f>(2*3.14*Table5[[#This Row],[Motor speed]]*Table5[[#This Row],[Motor torque]])/(60*1000)/Table5[[#This Row],[Overall efficiency of enery conversion ]]*1000</f>
        <v>-2248.3173825515014</v>
      </c>
      <c r="P409" s="30">
        <f t="shared" si="27"/>
        <v>-23.419972734911472</v>
      </c>
      <c r="Q409" s="35">
        <f t="shared" si="28"/>
        <v>-0.23419972734911471</v>
      </c>
      <c r="R409" s="36">
        <f t="shared" si="29"/>
        <v>0.20294319547447878</v>
      </c>
      <c r="S409" s="37">
        <f t="shared" si="30"/>
        <v>6.0882958642343636</v>
      </c>
    </row>
    <row r="410" spans="12:19">
      <c r="L410" s="14">
        <v>407</v>
      </c>
      <c r="M410" s="7">
        <v>17.5</v>
      </c>
      <c r="N410" s="20">
        <f>ROUND(Table5[[#This Row],[Etotal]]/3600,2)</f>
        <v>-0.39</v>
      </c>
      <c r="O410" s="11">
        <f>(2*3.14*Table5[[#This Row],[Motor speed]]*Table5[[#This Row],[Motor torque]])/(60*1000)/Table5[[#This Row],[Overall efficiency of enery conversion ]]*1000</f>
        <v>-1400.8155760068712</v>
      </c>
      <c r="P410" s="30">
        <f t="shared" si="27"/>
        <v>-14.591828916738242</v>
      </c>
      <c r="Q410" s="35">
        <f t="shared" si="28"/>
        <v>-0.14591828916738242</v>
      </c>
      <c r="R410" s="36">
        <f t="shared" si="29"/>
        <v>7.8780944320082577E-2</v>
      </c>
      <c r="S410" s="37">
        <f t="shared" si="30"/>
        <v>2.3634283296024772</v>
      </c>
    </row>
    <row r="411" spans="12:19">
      <c r="L411" s="14">
        <v>408</v>
      </c>
      <c r="M411" s="7">
        <v>16</v>
      </c>
      <c r="N411" s="20">
        <f>ROUND(Table5[[#This Row],[Etotal]]/3600,2)</f>
        <v>-0.53</v>
      </c>
      <c r="O411" s="11">
        <f>(2*3.14*Table5[[#This Row],[Motor speed]]*Table5[[#This Row],[Motor torque]])/(60*1000)/Table5[[#This Row],[Overall efficiency of enery conversion ]]*1000</f>
        <v>-1908.4536265038284</v>
      </c>
      <c r="P411" s="30">
        <f t="shared" si="27"/>
        <v>-19.879725276081547</v>
      </c>
      <c r="Q411" s="35">
        <f t="shared" si="28"/>
        <v>-0.19879725276081547</v>
      </c>
      <c r="R411" s="36">
        <f t="shared" si="29"/>
        <v>0.14622528650941594</v>
      </c>
      <c r="S411" s="37">
        <f t="shared" si="30"/>
        <v>4.3867585952824779</v>
      </c>
    </row>
    <row r="412" spans="12:19">
      <c r="L412" s="14">
        <v>409</v>
      </c>
      <c r="M412" s="7">
        <v>14</v>
      </c>
      <c r="N412" s="20">
        <f>ROUND(Table5[[#This Row],[Etotal]]/3600,2)</f>
        <v>-0.78</v>
      </c>
      <c r="O412" s="11">
        <f>(2*3.14*Table5[[#This Row],[Motor speed]]*Table5[[#This Row],[Motor torque]])/(60*1000)/Table5[[#This Row],[Overall efficiency of enery conversion ]]*1000</f>
        <v>-2807.8723135150117</v>
      </c>
      <c r="P412" s="30">
        <f t="shared" si="27"/>
        <v>-29.248669932448038</v>
      </c>
      <c r="Q412" s="35">
        <f t="shared" si="28"/>
        <v>-0.2924866993244804</v>
      </c>
      <c r="R412" s="36">
        <f t="shared" si="29"/>
        <v>0.31652933634239727</v>
      </c>
      <c r="S412" s="37">
        <f t="shared" si="30"/>
        <v>9.4958800902719176</v>
      </c>
    </row>
    <row r="413" spans="12:19">
      <c r="L413" s="14">
        <v>410</v>
      </c>
      <c r="M413" s="7">
        <v>11.4</v>
      </c>
      <c r="N413" s="20">
        <f>ROUND(Table5[[#This Row],[Etotal]]/3600,2)</f>
        <v>-0.88</v>
      </c>
      <c r="O413" s="11">
        <f>(2*3.14*Table5[[#This Row],[Motor speed]]*Table5[[#This Row],[Motor torque]])/(60*1000)/Table5[[#This Row],[Overall efficiency of enery conversion ]]*1000</f>
        <v>-3157.9549871168429</v>
      </c>
      <c r="P413" s="30">
        <f t="shared" si="27"/>
        <v>-32.89536444913378</v>
      </c>
      <c r="Q413" s="35">
        <f t="shared" si="28"/>
        <v>-0.32895364449133779</v>
      </c>
      <c r="R413" s="36">
        <f t="shared" si="29"/>
        <v>0.40037885082929375</v>
      </c>
      <c r="S413" s="37">
        <f t="shared" si="30"/>
        <v>12.011365524878812</v>
      </c>
    </row>
    <row r="414" spans="12:19">
      <c r="L414" s="14">
        <v>411</v>
      </c>
      <c r="M414" s="7">
        <v>8.4</v>
      </c>
      <c r="N414" s="20">
        <f>ROUND(Table5[[#This Row],[Etotal]]/3600,2)</f>
        <v>-0.74</v>
      </c>
      <c r="O414" s="11">
        <f>(2*3.14*Table5[[#This Row],[Motor speed]]*Table5[[#This Row],[Motor torque]])/(60*1000)/Table5[[#This Row],[Overall efficiency of enery conversion ]]*1000</f>
        <v>-2660.948930081981</v>
      </c>
      <c r="P414" s="30">
        <f t="shared" si="27"/>
        <v>-27.718218021687303</v>
      </c>
      <c r="Q414" s="35">
        <f t="shared" si="28"/>
        <v>-0.27718218021687302</v>
      </c>
      <c r="R414" s="36">
        <f t="shared" si="29"/>
        <v>0.28427085581018258</v>
      </c>
      <c r="S414" s="37">
        <f t="shared" si="30"/>
        <v>8.5281256743054765</v>
      </c>
    </row>
    <row r="415" spans="12:19">
      <c r="L415" s="14">
        <v>412</v>
      </c>
      <c r="M415" s="7">
        <v>5.3</v>
      </c>
      <c r="N415" s="20">
        <f>ROUND(Table5[[#This Row],[Etotal]]/3600,2)</f>
        <v>-0.4</v>
      </c>
      <c r="O415" s="11">
        <f>(2*3.14*Table5[[#This Row],[Motor speed]]*Table5[[#This Row],[Motor torque]])/(60*1000)/Table5[[#This Row],[Overall efficiency of enery conversion ]]*1000</f>
        <v>-1444.7340187372099</v>
      </c>
      <c r="P415" s="30">
        <f t="shared" si="27"/>
        <v>-15.049312695179269</v>
      </c>
      <c r="Q415" s="35">
        <f t="shared" si="28"/>
        <v>-0.15049312695179271</v>
      </c>
      <c r="R415" s="36">
        <f t="shared" si="29"/>
        <v>8.3798270660995045E-2</v>
      </c>
      <c r="S415" s="37">
        <f t="shared" si="30"/>
        <v>2.5139481198298514</v>
      </c>
    </row>
    <row r="416" spans="12:19">
      <c r="L416" s="14">
        <v>413</v>
      </c>
      <c r="M416" s="7">
        <v>2.9</v>
      </c>
      <c r="N416" s="20">
        <f>ROUND(Table5[[#This Row],[Etotal]]/3600,2)</f>
        <v>-0.21</v>
      </c>
      <c r="O416" s="11">
        <f>(2*3.14*Table5[[#This Row],[Motor speed]]*Table5[[#This Row],[Motor torque]])/(60*1000)/Table5[[#This Row],[Overall efficiency of enery conversion ]]*1000</f>
        <v>-763.77233095431257</v>
      </c>
      <c r="P416" s="30">
        <f t="shared" si="27"/>
        <v>-7.9559617807740892</v>
      </c>
      <c r="Q416" s="35">
        <f t="shared" si="28"/>
        <v>-7.9559617807740887E-2</v>
      </c>
      <c r="R416" s="36">
        <f t="shared" si="29"/>
        <v>2.3420011307141064E-2</v>
      </c>
      <c r="S416" s="37">
        <f t="shared" si="30"/>
        <v>0.70260033921423193</v>
      </c>
    </row>
    <row r="417" spans="12:19">
      <c r="L417" s="14">
        <v>414</v>
      </c>
      <c r="M417" s="7">
        <v>0</v>
      </c>
      <c r="N417" s="20">
        <f>ROUND(Table5[[#This Row],[Etotal]]/3600,2)</f>
        <v>0</v>
      </c>
      <c r="O417" s="11">
        <f>(2*3.14*Table5[[#This Row],[Motor speed]]*Table5[[#This Row],[Motor torque]])/(60*1000)/Table5[[#This Row],[Overall efficiency of enery conversion ]]*1000</f>
        <v>0</v>
      </c>
      <c r="P417" s="30">
        <f t="shared" si="27"/>
        <v>0</v>
      </c>
      <c r="Q417" s="35">
        <f t="shared" si="28"/>
        <v>0</v>
      </c>
      <c r="R417" s="36">
        <f t="shared" si="29"/>
        <v>0</v>
      </c>
      <c r="S417" s="37">
        <f t="shared" si="30"/>
        <v>0</v>
      </c>
    </row>
    <row r="418" spans="12:19">
      <c r="L418" s="14">
        <v>415</v>
      </c>
      <c r="M418" s="7">
        <v>0</v>
      </c>
      <c r="N418" s="20">
        <f>ROUND(Table5[[#This Row],[Etotal]]/3600,2)</f>
        <v>0</v>
      </c>
      <c r="O418" s="11">
        <f>(2*3.14*Table5[[#This Row],[Motor speed]]*Table5[[#This Row],[Motor torque]])/(60*1000)/Table5[[#This Row],[Overall efficiency of enery conversion ]]*1000</f>
        <v>0</v>
      </c>
      <c r="P418" s="30">
        <f t="shared" si="27"/>
        <v>0</v>
      </c>
      <c r="Q418" s="35">
        <f t="shared" si="28"/>
        <v>0</v>
      </c>
      <c r="R418" s="36">
        <f t="shared" si="29"/>
        <v>0</v>
      </c>
      <c r="S418" s="37">
        <f t="shared" si="30"/>
        <v>0</v>
      </c>
    </row>
    <row r="419" spans="12:19">
      <c r="L419" s="14">
        <v>416</v>
      </c>
      <c r="M419" s="7">
        <v>0</v>
      </c>
      <c r="N419" s="20">
        <f>ROUND(Table5[[#This Row],[Etotal]]/3600,2)</f>
        <v>0</v>
      </c>
      <c r="O419" s="11">
        <f>(2*3.14*Table5[[#This Row],[Motor speed]]*Table5[[#This Row],[Motor torque]])/(60*1000)/Table5[[#This Row],[Overall efficiency of enery conversion ]]*1000</f>
        <v>0</v>
      </c>
      <c r="P419" s="30">
        <f t="shared" si="27"/>
        <v>0</v>
      </c>
      <c r="Q419" s="35">
        <f t="shared" si="28"/>
        <v>0</v>
      </c>
      <c r="R419" s="36">
        <f t="shared" si="29"/>
        <v>0</v>
      </c>
      <c r="S419" s="37">
        <f t="shared" si="30"/>
        <v>0</v>
      </c>
    </row>
    <row r="420" spans="12:19">
      <c r="L420" s="14">
        <v>417</v>
      </c>
      <c r="M420" s="7">
        <v>0</v>
      </c>
      <c r="N420" s="20">
        <f>ROUND(Table5[[#This Row],[Etotal]]/3600,2)</f>
        <v>0</v>
      </c>
      <c r="O420" s="11">
        <f>(2*3.14*Table5[[#This Row],[Motor speed]]*Table5[[#This Row],[Motor torque]])/(60*1000)/Table5[[#This Row],[Overall efficiency of enery conversion ]]*1000</f>
        <v>0</v>
      </c>
      <c r="P420" s="30">
        <f t="shared" si="27"/>
        <v>0</v>
      </c>
      <c r="Q420" s="35">
        <f t="shared" si="28"/>
        <v>0</v>
      </c>
      <c r="R420" s="36">
        <f t="shared" si="29"/>
        <v>0</v>
      </c>
      <c r="S420" s="37">
        <f t="shared" si="30"/>
        <v>0</v>
      </c>
    </row>
    <row r="421" spans="12:19">
      <c r="L421" s="14">
        <v>418</v>
      </c>
      <c r="M421" s="7">
        <v>0</v>
      </c>
      <c r="N421" s="20">
        <f>ROUND(Table5[[#This Row],[Etotal]]/3600,2)</f>
        <v>0</v>
      </c>
      <c r="O421" s="11">
        <f>(2*3.14*Table5[[#This Row],[Motor speed]]*Table5[[#This Row],[Motor torque]])/(60*1000)/Table5[[#This Row],[Overall efficiency of enery conversion ]]*1000</f>
        <v>0</v>
      </c>
      <c r="P421" s="30">
        <f t="shared" si="27"/>
        <v>0</v>
      </c>
      <c r="Q421" s="35">
        <f t="shared" si="28"/>
        <v>0</v>
      </c>
      <c r="R421" s="36">
        <f t="shared" si="29"/>
        <v>0</v>
      </c>
      <c r="S421" s="37">
        <f t="shared" si="30"/>
        <v>0</v>
      </c>
    </row>
    <row r="422" spans="12:19">
      <c r="L422" s="14">
        <v>419</v>
      </c>
      <c r="M422" s="7">
        <v>0</v>
      </c>
      <c r="N422" s="20">
        <f>ROUND(Table5[[#This Row],[Etotal]]/3600,2)</f>
        <v>0</v>
      </c>
      <c r="O422" s="11">
        <f>(2*3.14*Table5[[#This Row],[Motor speed]]*Table5[[#This Row],[Motor torque]])/(60*1000)/Table5[[#This Row],[Overall efficiency of enery conversion ]]*1000</f>
        <v>0</v>
      </c>
      <c r="P422" s="30">
        <f t="shared" si="27"/>
        <v>0</v>
      </c>
      <c r="Q422" s="35">
        <f t="shared" si="28"/>
        <v>0</v>
      </c>
      <c r="R422" s="36">
        <f t="shared" si="29"/>
        <v>0</v>
      </c>
      <c r="S422" s="37">
        <f t="shared" si="30"/>
        <v>0</v>
      </c>
    </row>
    <row r="423" spans="12:19">
      <c r="L423" s="14">
        <v>420</v>
      </c>
      <c r="M423" s="7">
        <v>0</v>
      </c>
      <c r="N423" s="20">
        <f>ROUND(Table5[[#This Row],[Etotal]]/3600,2)</f>
        <v>0</v>
      </c>
      <c r="O423" s="11">
        <f>(2*3.14*Table5[[#This Row],[Motor speed]]*Table5[[#This Row],[Motor torque]])/(60*1000)/Table5[[#This Row],[Overall efficiency of enery conversion ]]*1000</f>
        <v>0</v>
      </c>
      <c r="P423" s="30">
        <f t="shared" si="27"/>
        <v>0</v>
      </c>
      <c r="Q423" s="35">
        <f t="shared" si="28"/>
        <v>0</v>
      </c>
      <c r="R423" s="36">
        <f t="shared" si="29"/>
        <v>0</v>
      </c>
      <c r="S423" s="37">
        <f t="shared" si="30"/>
        <v>0</v>
      </c>
    </row>
    <row r="424" spans="12:19">
      <c r="L424" s="14">
        <v>421</v>
      </c>
      <c r="M424" s="7">
        <v>0</v>
      </c>
      <c r="N424" s="20">
        <f>ROUND(Table5[[#This Row],[Etotal]]/3600,2)</f>
        <v>0</v>
      </c>
      <c r="O424" s="11">
        <f>(2*3.14*Table5[[#This Row],[Motor speed]]*Table5[[#This Row],[Motor torque]])/(60*1000)/Table5[[#This Row],[Overall efficiency of enery conversion ]]*1000</f>
        <v>0</v>
      </c>
      <c r="P424" s="30">
        <f t="shared" si="27"/>
        <v>0</v>
      </c>
      <c r="Q424" s="35">
        <f t="shared" si="28"/>
        <v>0</v>
      </c>
      <c r="R424" s="36">
        <f t="shared" si="29"/>
        <v>0</v>
      </c>
      <c r="S424" s="37">
        <f t="shared" si="30"/>
        <v>0</v>
      </c>
    </row>
    <row r="425" spans="12:19">
      <c r="L425" s="14">
        <v>422</v>
      </c>
      <c r="M425" s="7">
        <v>0</v>
      </c>
      <c r="N425" s="20">
        <f>ROUND(Table5[[#This Row],[Etotal]]/3600,2)</f>
        <v>0</v>
      </c>
      <c r="O425" s="11">
        <f>(2*3.14*Table5[[#This Row],[Motor speed]]*Table5[[#This Row],[Motor torque]])/(60*1000)/Table5[[#This Row],[Overall efficiency of enery conversion ]]*1000</f>
        <v>0</v>
      </c>
      <c r="P425" s="30">
        <f t="shared" si="27"/>
        <v>0</v>
      </c>
      <c r="Q425" s="35">
        <f t="shared" si="28"/>
        <v>0</v>
      </c>
      <c r="R425" s="36">
        <f t="shared" si="29"/>
        <v>0</v>
      </c>
      <c r="S425" s="37">
        <f t="shared" si="30"/>
        <v>0</v>
      </c>
    </row>
    <row r="426" spans="12:19">
      <c r="L426" s="14">
        <v>423</v>
      </c>
      <c r="M426" s="7">
        <v>0</v>
      </c>
      <c r="N426" s="20">
        <f>ROUND(Table5[[#This Row],[Etotal]]/3600,2)</f>
        <v>0</v>
      </c>
      <c r="O426" s="11">
        <f>(2*3.14*Table5[[#This Row],[Motor speed]]*Table5[[#This Row],[Motor torque]])/(60*1000)/Table5[[#This Row],[Overall efficiency of enery conversion ]]*1000</f>
        <v>0</v>
      </c>
      <c r="P426" s="30">
        <f t="shared" si="27"/>
        <v>0</v>
      </c>
      <c r="Q426" s="35">
        <f t="shared" si="28"/>
        <v>0</v>
      </c>
      <c r="R426" s="36">
        <f t="shared" si="29"/>
        <v>0</v>
      </c>
      <c r="S426" s="37">
        <f t="shared" si="30"/>
        <v>0</v>
      </c>
    </row>
    <row r="427" spans="12:19">
      <c r="L427" s="14">
        <v>424</v>
      </c>
      <c r="M427" s="7">
        <v>0</v>
      </c>
      <c r="N427" s="20">
        <f>ROUND(Table5[[#This Row],[Etotal]]/3600,2)</f>
        <v>0</v>
      </c>
      <c r="O427" s="11">
        <f>(2*3.14*Table5[[#This Row],[Motor speed]]*Table5[[#This Row],[Motor torque]])/(60*1000)/Table5[[#This Row],[Overall efficiency of enery conversion ]]*1000</f>
        <v>0</v>
      </c>
      <c r="P427" s="30">
        <f t="shared" si="27"/>
        <v>0</v>
      </c>
      <c r="Q427" s="35">
        <f t="shared" si="28"/>
        <v>0</v>
      </c>
      <c r="R427" s="36">
        <f t="shared" si="29"/>
        <v>0</v>
      </c>
      <c r="S427" s="37">
        <f t="shared" si="30"/>
        <v>0</v>
      </c>
    </row>
    <row r="428" spans="12:19">
      <c r="L428" s="14">
        <v>425</v>
      </c>
      <c r="M428" s="7">
        <v>0</v>
      </c>
      <c r="N428" s="20">
        <f>ROUND(Table5[[#This Row],[Etotal]]/3600,2)</f>
        <v>0</v>
      </c>
      <c r="O428" s="11">
        <f>(2*3.14*Table5[[#This Row],[Motor speed]]*Table5[[#This Row],[Motor torque]])/(60*1000)/Table5[[#This Row],[Overall efficiency of enery conversion ]]*1000</f>
        <v>0</v>
      </c>
      <c r="P428" s="30">
        <f t="shared" si="27"/>
        <v>0</v>
      </c>
      <c r="Q428" s="35">
        <f t="shared" si="28"/>
        <v>0</v>
      </c>
      <c r="R428" s="36">
        <f t="shared" si="29"/>
        <v>0</v>
      </c>
      <c r="S428" s="37">
        <f t="shared" si="30"/>
        <v>0</v>
      </c>
    </row>
    <row r="429" spans="12:19">
      <c r="L429" s="14">
        <v>426</v>
      </c>
      <c r="M429" s="7">
        <v>0</v>
      </c>
      <c r="N429" s="20">
        <f>ROUND(Table5[[#This Row],[Etotal]]/3600,2)</f>
        <v>0</v>
      </c>
      <c r="O429" s="11">
        <f>(2*3.14*Table5[[#This Row],[Motor speed]]*Table5[[#This Row],[Motor torque]])/(60*1000)/Table5[[#This Row],[Overall efficiency of enery conversion ]]*1000</f>
        <v>0</v>
      </c>
      <c r="P429" s="30">
        <f t="shared" si="27"/>
        <v>0</v>
      </c>
      <c r="Q429" s="35">
        <f t="shared" si="28"/>
        <v>0</v>
      </c>
      <c r="R429" s="36">
        <f t="shared" si="29"/>
        <v>0</v>
      </c>
      <c r="S429" s="37">
        <f t="shared" si="30"/>
        <v>0</v>
      </c>
    </row>
    <row r="430" spans="12:19">
      <c r="L430" s="14">
        <v>427</v>
      </c>
      <c r="M430" s="7">
        <v>0</v>
      </c>
      <c r="N430" s="20">
        <f>ROUND(Table5[[#This Row],[Etotal]]/3600,2)</f>
        <v>0</v>
      </c>
      <c r="O430" s="11">
        <f>(2*3.14*Table5[[#This Row],[Motor speed]]*Table5[[#This Row],[Motor torque]])/(60*1000)/Table5[[#This Row],[Overall efficiency of enery conversion ]]*1000</f>
        <v>0</v>
      </c>
      <c r="P430" s="30">
        <f t="shared" si="27"/>
        <v>0</v>
      </c>
      <c r="Q430" s="35">
        <f t="shared" si="28"/>
        <v>0</v>
      </c>
      <c r="R430" s="36">
        <f t="shared" si="29"/>
        <v>0</v>
      </c>
      <c r="S430" s="37">
        <f t="shared" si="30"/>
        <v>0</v>
      </c>
    </row>
    <row r="431" spans="12:19">
      <c r="L431" s="14">
        <v>428</v>
      </c>
      <c r="M431" s="7">
        <v>0</v>
      </c>
      <c r="N431" s="20">
        <f>ROUND(Table5[[#This Row],[Etotal]]/3600,2)</f>
        <v>0</v>
      </c>
      <c r="O431" s="11">
        <f>(2*3.14*Table5[[#This Row],[Motor speed]]*Table5[[#This Row],[Motor torque]])/(60*1000)/Table5[[#This Row],[Overall efficiency of enery conversion ]]*1000</f>
        <v>0</v>
      </c>
      <c r="P431" s="30">
        <f t="shared" si="27"/>
        <v>0</v>
      </c>
      <c r="Q431" s="35">
        <f t="shared" si="28"/>
        <v>0</v>
      </c>
      <c r="R431" s="36">
        <f t="shared" si="29"/>
        <v>0</v>
      </c>
      <c r="S431" s="37">
        <f t="shared" si="30"/>
        <v>0</v>
      </c>
    </row>
    <row r="432" spans="12:19">
      <c r="L432" s="14">
        <v>429</v>
      </c>
      <c r="M432" s="7">
        <v>0</v>
      </c>
      <c r="N432" s="20">
        <f>ROUND(Table5[[#This Row],[Etotal]]/3600,2)</f>
        <v>0</v>
      </c>
      <c r="O432" s="11">
        <f>(2*3.14*Table5[[#This Row],[Motor speed]]*Table5[[#This Row],[Motor torque]])/(60*1000)/Table5[[#This Row],[Overall efficiency of enery conversion ]]*1000</f>
        <v>0</v>
      </c>
      <c r="P432" s="30">
        <f t="shared" si="27"/>
        <v>0</v>
      </c>
      <c r="Q432" s="35">
        <f t="shared" si="28"/>
        <v>0</v>
      </c>
      <c r="R432" s="36">
        <f t="shared" si="29"/>
        <v>0</v>
      </c>
      <c r="S432" s="37">
        <f t="shared" si="30"/>
        <v>0</v>
      </c>
    </row>
    <row r="433" spans="12:19">
      <c r="L433" s="14">
        <v>430</v>
      </c>
      <c r="M433" s="7">
        <v>0</v>
      </c>
      <c r="N433" s="20">
        <f>ROUND(Table5[[#This Row],[Etotal]]/3600,2)</f>
        <v>0</v>
      </c>
      <c r="O433" s="11">
        <f>(2*3.14*Table5[[#This Row],[Motor speed]]*Table5[[#This Row],[Motor torque]])/(60*1000)/Table5[[#This Row],[Overall efficiency of enery conversion ]]*1000</f>
        <v>0</v>
      </c>
      <c r="P433" s="30">
        <f t="shared" si="27"/>
        <v>0</v>
      </c>
      <c r="Q433" s="35">
        <f t="shared" si="28"/>
        <v>0</v>
      </c>
      <c r="R433" s="36">
        <f t="shared" si="29"/>
        <v>0</v>
      </c>
      <c r="S433" s="37">
        <f t="shared" si="30"/>
        <v>0</v>
      </c>
    </row>
    <row r="434" spans="12:19">
      <c r="L434" s="14">
        <v>431</v>
      </c>
      <c r="M434" s="7">
        <v>0</v>
      </c>
      <c r="N434" s="20">
        <f>ROUND(Table5[[#This Row],[Etotal]]/3600,2)</f>
        <v>0</v>
      </c>
      <c r="O434" s="11">
        <f>(2*3.14*Table5[[#This Row],[Motor speed]]*Table5[[#This Row],[Motor torque]])/(60*1000)/Table5[[#This Row],[Overall efficiency of enery conversion ]]*1000</f>
        <v>0</v>
      </c>
      <c r="P434" s="30">
        <f t="shared" si="27"/>
        <v>0</v>
      </c>
      <c r="Q434" s="35">
        <f t="shared" si="28"/>
        <v>0</v>
      </c>
      <c r="R434" s="36">
        <f t="shared" si="29"/>
        <v>0</v>
      </c>
      <c r="S434" s="37">
        <f t="shared" si="30"/>
        <v>0</v>
      </c>
    </row>
    <row r="435" spans="12:19">
      <c r="L435" s="14">
        <v>432</v>
      </c>
      <c r="M435" s="7">
        <v>0</v>
      </c>
      <c r="N435" s="20">
        <f>ROUND(Table5[[#This Row],[Etotal]]/3600,2)</f>
        <v>0</v>
      </c>
      <c r="O435" s="11">
        <f>(2*3.14*Table5[[#This Row],[Motor speed]]*Table5[[#This Row],[Motor torque]])/(60*1000)/Table5[[#This Row],[Overall efficiency of enery conversion ]]*1000</f>
        <v>0</v>
      </c>
      <c r="P435" s="30">
        <f t="shared" si="27"/>
        <v>0</v>
      </c>
      <c r="Q435" s="35">
        <f t="shared" si="28"/>
        <v>0</v>
      </c>
      <c r="R435" s="36">
        <f t="shared" si="29"/>
        <v>0</v>
      </c>
      <c r="S435" s="37">
        <f t="shared" si="30"/>
        <v>0</v>
      </c>
    </row>
    <row r="436" spans="12:19">
      <c r="L436" s="14">
        <v>433</v>
      </c>
      <c r="M436" s="7">
        <v>0</v>
      </c>
      <c r="N436" s="20">
        <f>ROUND(Table5[[#This Row],[Etotal]]/3600,2)</f>
        <v>0</v>
      </c>
      <c r="O436" s="11">
        <f>(2*3.14*Table5[[#This Row],[Motor speed]]*Table5[[#This Row],[Motor torque]])/(60*1000)/Table5[[#This Row],[Overall efficiency of enery conversion ]]*1000</f>
        <v>0</v>
      </c>
      <c r="P436" s="30">
        <f t="shared" si="27"/>
        <v>0</v>
      </c>
      <c r="Q436" s="35">
        <f t="shared" si="28"/>
        <v>0</v>
      </c>
      <c r="R436" s="36">
        <f t="shared" si="29"/>
        <v>0</v>
      </c>
      <c r="S436" s="37">
        <f t="shared" si="30"/>
        <v>0</v>
      </c>
    </row>
    <row r="437" spans="12:19">
      <c r="L437" s="14">
        <v>434</v>
      </c>
      <c r="M437" s="7">
        <v>0</v>
      </c>
      <c r="N437" s="20">
        <f>ROUND(Table5[[#This Row],[Etotal]]/3600,2)</f>
        <v>0</v>
      </c>
      <c r="O437" s="11">
        <f>(2*3.14*Table5[[#This Row],[Motor speed]]*Table5[[#This Row],[Motor torque]])/(60*1000)/Table5[[#This Row],[Overall efficiency of enery conversion ]]*1000</f>
        <v>0</v>
      </c>
      <c r="P437" s="30">
        <f t="shared" si="27"/>
        <v>0</v>
      </c>
      <c r="Q437" s="35">
        <f t="shared" si="28"/>
        <v>0</v>
      </c>
      <c r="R437" s="36">
        <f t="shared" si="29"/>
        <v>0</v>
      </c>
      <c r="S437" s="37">
        <f t="shared" si="30"/>
        <v>0</v>
      </c>
    </row>
    <row r="438" spans="12:19">
      <c r="L438" s="14">
        <v>435</v>
      </c>
      <c r="M438" s="7">
        <v>0</v>
      </c>
      <c r="N438" s="20">
        <f>ROUND(Table5[[#This Row],[Etotal]]/3600,2)</f>
        <v>0</v>
      </c>
      <c r="O438" s="11">
        <f>(2*3.14*Table5[[#This Row],[Motor speed]]*Table5[[#This Row],[Motor torque]])/(60*1000)/Table5[[#This Row],[Overall efficiency of enery conversion ]]*1000</f>
        <v>0</v>
      </c>
      <c r="P438" s="30">
        <f t="shared" si="27"/>
        <v>0</v>
      </c>
      <c r="Q438" s="35">
        <f t="shared" si="28"/>
        <v>0</v>
      </c>
      <c r="R438" s="36">
        <f t="shared" si="29"/>
        <v>0</v>
      </c>
      <c r="S438" s="37">
        <f t="shared" si="30"/>
        <v>0</v>
      </c>
    </row>
    <row r="439" spans="12:19">
      <c r="L439" s="14">
        <v>436</v>
      </c>
      <c r="M439" s="7">
        <v>0</v>
      </c>
      <c r="N439" s="20">
        <f>ROUND(Table5[[#This Row],[Etotal]]/3600,2)</f>
        <v>0</v>
      </c>
      <c r="O439" s="11">
        <f>(2*3.14*Table5[[#This Row],[Motor speed]]*Table5[[#This Row],[Motor torque]])/(60*1000)/Table5[[#This Row],[Overall efficiency of enery conversion ]]*1000</f>
        <v>0</v>
      </c>
      <c r="P439" s="30">
        <f t="shared" si="27"/>
        <v>0</v>
      </c>
      <c r="Q439" s="35">
        <f t="shared" si="28"/>
        <v>0</v>
      </c>
      <c r="R439" s="36">
        <f t="shared" si="29"/>
        <v>0</v>
      </c>
      <c r="S439" s="37">
        <f t="shared" si="30"/>
        <v>0</v>
      </c>
    </row>
    <row r="440" spans="12:19">
      <c r="L440" s="14">
        <v>437</v>
      </c>
      <c r="M440" s="7">
        <v>0</v>
      </c>
      <c r="N440" s="20">
        <f>ROUND(Table5[[#This Row],[Etotal]]/3600,2)</f>
        <v>0</v>
      </c>
      <c r="O440" s="11">
        <f>(2*3.14*Table5[[#This Row],[Motor speed]]*Table5[[#This Row],[Motor torque]])/(60*1000)/Table5[[#This Row],[Overall efficiency of enery conversion ]]*1000</f>
        <v>0</v>
      </c>
      <c r="P440" s="30">
        <f t="shared" si="27"/>
        <v>0</v>
      </c>
      <c r="Q440" s="35">
        <f t="shared" si="28"/>
        <v>0</v>
      </c>
      <c r="R440" s="36">
        <f t="shared" si="29"/>
        <v>0</v>
      </c>
      <c r="S440" s="37">
        <f t="shared" si="30"/>
        <v>0</v>
      </c>
    </row>
    <row r="441" spans="12:19">
      <c r="L441" s="14">
        <v>438</v>
      </c>
      <c r="M441" s="7">
        <v>0</v>
      </c>
      <c r="N441" s="20">
        <f>ROUND(Table5[[#This Row],[Etotal]]/3600,2)</f>
        <v>0</v>
      </c>
      <c r="O441" s="11">
        <f>(2*3.14*Table5[[#This Row],[Motor speed]]*Table5[[#This Row],[Motor torque]])/(60*1000)/Table5[[#This Row],[Overall efficiency of enery conversion ]]*1000</f>
        <v>0</v>
      </c>
      <c r="P441" s="30">
        <f t="shared" si="27"/>
        <v>0</v>
      </c>
      <c r="Q441" s="35">
        <f t="shared" si="28"/>
        <v>0</v>
      </c>
      <c r="R441" s="36">
        <f t="shared" si="29"/>
        <v>0</v>
      </c>
      <c r="S441" s="37">
        <f t="shared" si="30"/>
        <v>0</v>
      </c>
    </row>
    <row r="442" spans="12:19">
      <c r="L442" s="14">
        <v>439</v>
      </c>
      <c r="M442" s="7">
        <v>0</v>
      </c>
      <c r="N442" s="20">
        <f>ROUND(Table5[[#This Row],[Etotal]]/3600,2)</f>
        <v>0</v>
      </c>
      <c r="O442" s="11">
        <f>(2*3.14*Table5[[#This Row],[Motor speed]]*Table5[[#This Row],[Motor torque]])/(60*1000)/Table5[[#This Row],[Overall efficiency of enery conversion ]]*1000</f>
        <v>0</v>
      </c>
      <c r="P442" s="30">
        <f t="shared" si="27"/>
        <v>0</v>
      </c>
      <c r="Q442" s="35">
        <f t="shared" si="28"/>
        <v>0</v>
      </c>
      <c r="R442" s="36">
        <f t="shared" si="29"/>
        <v>0</v>
      </c>
      <c r="S442" s="37">
        <f t="shared" si="30"/>
        <v>0</v>
      </c>
    </row>
    <row r="443" spans="12:19">
      <c r="L443" s="14">
        <v>440</v>
      </c>
      <c r="M443" s="7">
        <v>0</v>
      </c>
      <c r="N443" s="20">
        <f>ROUND(Table5[[#This Row],[Etotal]]/3600,2)</f>
        <v>0</v>
      </c>
      <c r="O443" s="11">
        <f>(2*3.14*Table5[[#This Row],[Motor speed]]*Table5[[#This Row],[Motor torque]])/(60*1000)/Table5[[#This Row],[Overall efficiency of enery conversion ]]*1000</f>
        <v>0</v>
      </c>
      <c r="P443" s="30">
        <f t="shared" si="27"/>
        <v>0</v>
      </c>
      <c r="Q443" s="35">
        <f t="shared" si="28"/>
        <v>0</v>
      </c>
      <c r="R443" s="36">
        <f t="shared" si="29"/>
        <v>0</v>
      </c>
      <c r="S443" s="37">
        <f t="shared" si="30"/>
        <v>0</v>
      </c>
    </row>
    <row r="444" spans="12:19">
      <c r="L444" s="14">
        <v>441</v>
      </c>
      <c r="M444" s="7">
        <v>0</v>
      </c>
      <c r="N444" s="20">
        <f>ROUND(Table5[[#This Row],[Etotal]]/3600,2)</f>
        <v>0</v>
      </c>
      <c r="O444" s="11">
        <f>(2*3.14*Table5[[#This Row],[Motor speed]]*Table5[[#This Row],[Motor torque]])/(60*1000)/Table5[[#This Row],[Overall efficiency of enery conversion ]]*1000</f>
        <v>0</v>
      </c>
      <c r="P444" s="30">
        <f t="shared" si="27"/>
        <v>0</v>
      </c>
      <c r="Q444" s="35">
        <f t="shared" si="28"/>
        <v>0</v>
      </c>
      <c r="R444" s="36">
        <f t="shared" si="29"/>
        <v>0</v>
      </c>
      <c r="S444" s="37">
        <f t="shared" si="30"/>
        <v>0</v>
      </c>
    </row>
    <row r="445" spans="12:19">
      <c r="L445" s="14">
        <v>442</v>
      </c>
      <c r="M445" s="7">
        <v>0</v>
      </c>
      <c r="N445" s="20">
        <f>ROUND(Table5[[#This Row],[Etotal]]/3600,2)</f>
        <v>0</v>
      </c>
      <c r="O445" s="11">
        <f>(2*3.14*Table5[[#This Row],[Motor speed]]*Table5[[#This Row],[Motor torque]])/(60*1000)/Table5[[#This Row],[Overall efficiency of enery conversion ]]*1000</f>
        <v>0</v>
      </c>
      <c r="P445" s="30">
        <f t="shared" si="27"/>
        <v>0</v>
      </c>
      <c r="Q445" s="35">
        <f t="shared" si="28"/>
        <v>0</v>
      </c>
      <c r="R445" s="36">
        <f t="shared" si="29"/>
        <v>0</v>
      </c>
      <c r="S445" s="37">
        <f t="shared" si="30"/>
        <v>0</v>
      </c>
    </row>
    <row r="446" spans="12:19">
      <c r="L446" s="14">
        <v>443</v>
      </c>
      <c r="M446" s="7">
        <v>0</v>
      </c>
      <c r="N446" s="20">
        <f>ROUND(Table5[[#This Row],[Etotal]]/3600,2)</f>
        <v>0</v>
      </c>
      <c r="O446" s="11">
        <f>(2*3.14*Table5[[#This Row],[Motor speed]]*Table5[[#This Row],[Motor torque]])/(60*1000)/Table5[[#This Row],[Overall efficiency of enery conversion ]]*1000</f>
        <v>0</v>
      </c>
      <c r="P446" s="30">
        <f t="shared" si="27"/>
        <v>0</v>
      </c>
      <c r="Q446" s="35">
        <f t="shared" si="28"/>
        <v>0</v>
      </c>
      <c r="R446" s="36">
        <f t="shared" si="29"/>
        <v>0</v>
      </c>
      <c r="S446" s="37">
        <f t="shared" si="30"/>
        <v>0</v>
      </c>
    </row>
    <row r="447" spans="12:19">
      <c r="L447" s="14">
        <v>444</v>
      </c>
      <c r="M447" s="7">
        <v>0</v>
      </c>
      <c r="N447" s="20">
        <f>ROUND(Table5[[#This Row],[Etotal]]/3600,2)</f>
        <v>0</v>
      </c>
      <c r="O447" s="11">
        <f>(2*3.14*Table5[[#This Row],[Motor speed]]*Table5[[#This Row],[Motor torque]])/(60*1000)/Table5[[#This Row],[Overall efficiency of enery conversion ]]*1000</f>
        <v>0</v>
      </c>
      <c r="P447" s="30">
        <f t="shared" si="27"/>
        <v>0</v>
      </c>
      <c r="Q447" s="35">
        <f t="shared" si="28"/>
        <v>0</v>
      </c>
      <c r="R447" s="36">
        <f t="shared" si="29"/>
        <v>0</v>
      </c>
      <c r="S447" s="37">
        <f t="shared" si="30"/>
        <v>0</v>
      </c>
    </row>
    <row r="448" spans="12:19">
      <c r="L448" s="14">
        <v>445</v>
      </c>
      <c r="M448" s="7">
        <v>0</v>
      </c>
      <c r="N448" s="20">
        <f>ROUND(Table5[[#This Row],[Etotal]]/3600,2)</f>
        <v>0</v>
      </c>
      <c r="O448" s="11">
        <f>(2*3.14*Table5[[#This Row],[Motor speed]]*Table5[[#This Row],[Motor torque]])/(60*1000)/Table5[[#This Row],[Overall efficiency of enery conversion ]]*1000</f>
        <v>0</v>
      </c>
      <c r="P448" s="30">
        <f t="shared" si="27"/>
        <v>0</v>
      </c>
      <c r="Q448" s="35">
        <f t="shared" si="28"/>
        <v>0</v>
      </c>
      <c r="R448" s="36">
        <f t="shared" si="29"/>
        <v>0</v>
      </c>
      <c r="S448" s="37">
        <f t="shared" si="30"/>
        <v>0</v>
      </c>
    </row>
    <row r="449" spans="12:19">
      <c r="L449" s="14">
        <v>446</v>
      </c>
      <c r="M449" s="7">
        <v>0</v>
      </c>
      <c r="N449" s="20">
        <f>ROUND(Table5[[#This Row],[Etotal]]/3600,2)</f>
        <v>0</v>
      </c>
      <c r="O449" s="11">
        <f>(2*3.14*Table5[[#This Row],[Motor speed]]*Table5[[#This Row],[Motor torque]])/(60*1000)/Table5[[#This Row],[Overall efficiency of enery conversion ]]*1000</f>
        <v>0</v>
      </c>
      <c r="P449" s="30">
        <f t="shared" si="27"/>
        <v>0</v>
      </c>
      <c r="Q449" s="35">
        <f t="shared" si="28"/>
        <v>0</v>
      </c>
      <c r="R449" s="36">
        <f t="shared" si="29"/>
        <v>0</v>
      </c>
      <c r="S449" s="37">
        <f t="shared" si="30"/>
        <v>0</v>
      </c>
    </row>
    <row r="450" spans="12:19">
      <c r="L450" s="14">
        <v>447</v>
      </c>
      <c r="M450" s="7">
        <v>0</v>
      </c>
      <c r="N450" s="20">
        <f>ROUND(Table5[[#This Row],[Etotal]]/3600,2)</f>
        <v>0</v>
      </c>
      <c r="O450" s="11">
        <f>(2*3.14*Table5[[#This Row],[Motor speed]]*Table5[[#This Row],[Motor torque]])/(60*1000)/Table5[[#This Row],[Overall efficiency of enery conversion ]]*1000</f>
        <v>0</v>
      </c>
      <c r="P450" s="30">
        <f t="shared" si="27"/>
        <v>0</v>
      </c>
      <c r="Q450" s="35">
        <f t="shared" si="28"/>
        <v>0</v>
      </c>
      <c r="R450" s="36">
        <f t="shared" si="29"/>
        <v>0</v>
      </c>
      <c r="S450" s="37">
        <f t="shared" si="30"/>
        <v>0</v>
      </c>
    </row>
    <row r="451" spans="12:19">
      <c r="L451" s="14">
        <v>448</v>
      </c>
      <c r="M451" s="7">
        <v>0</v>
      </c>
      <c r="N451" s="20">
        <f>ROUND(Table5[[#This Row],[Etotal]]/3600,2)</f>
        <v>0</v>
      </c>
      <c r="O451" s="11">
        <f>(2*3.14*Table5[[#This Row],[Motor speed]]*Table5[[#This Row],[Motor torque]])/(60*1000)/Table5[[#This Row],[Overall efficiency of enery conversion ]]*1000</f>
        <v>0</v>
      </c>
      <c r="P451" s="30">
        <f t="shared" si="27"/>
        <v>0</v>
      </c>
      <c r="Q451" s="35">
        <f t="shared" si="28"/>
        <v>0</v>
      </c>
      <c r="R451" s="36">
        <f t="shared" si="29"/>
        <v>0</v>
      </c>
      <c r="S451" s="37">
        <f t="shared" si="30"/>
        <v>0</v>
      </c>
    </row>
    <row r="452" spans="12:19">
      <c r="L452" s="14">
        <v>449</v>
      </c>
      <c r="M452" s="7">
        <v>0</v>
      </c>
      <c r="N452" s="20">
        <f>ROUND(Table5[[#This Row],[Etotal]]/3600,2)</f>
        <v>0</v>
      </c>
      <c r="O452" s="11">
        <f>(2*3.14*Table5[[#This Row],[Motor speed]]*Table5[[#This Row],[Motor torque]])/(60*1000)/Table5[[#This Row],[Overall efficiency of enery conversion ]]*1000</f>
        <v>0</v>
      </c>
      <c r="P452" s="30">
        <f t="shared" ref="P452:P515" si="31">O452/96</f>
        <v>0</v>
      </c>
      <c r="Q452" s="35">
        <f t="shared" ref="Q452:Q515" si="32">P452/100</f>
        <v>0</v>
      </c>
      <c r="R452" s="36">
        <f t="shared" ref="R452:R515" si="33">P452*P452*0.00037</f>
        <v>0</v>
      </c>
      <c r="S452" s="37">
        <f t="shared" ref="S452:S515" si="34">R452*30</f>
        <v>0</v>
      </c>
    </row>
    <row r="453" spans="12:19">
      <c r="L453" s="14">
        <v>450</v>
      </c>
      <c r="M453" s="7">
        <v>0</v>
      </c>
      <c r="N453" s="20">
        <f>ROUND(Table5[[#This Row],[Etotal]]/3600,2)</f>
        <v>0</v>
      </c>
      <c r="O453" s="11">
        <f>(2*3.14*Table5[[#This Row],[Motor speed]]*Table5[[#This Row],[Motor torque]])/(60*1000)/Table5[[#This Row],[Overall efficiency of enery conversion ]]*1000</f>
        <v>0</v>
      </c>
      <c r="P453" s="30">
        <f t="shared" si="31"/>
        <v>0</v>
      </c>
      <c r="Q453" s="35">
        <f t="shared" si="32"/>
        <v>0</v>
      </c>
      <c r="R453" s="36">
        <f t="shared" si="33"/>
        <v>0</v>
      </c>
      <c r="S453" s="37">
        <f t="shared" si="34"/>
        <v>0</v>
      </c>
    </row>
    <row r="454" spans="12:19">
      <c r="L454" s="14">
        <v>451</v>
      </c>
      <c r="M454" s="7">
        <v>0</v>
      </c>
      <c r="N454" s="20">
        <f>ROUND(Table5[[#This Row],[Etotal]]/3600,2)</f>
        <v>0</v>
      </c>
      <c r="O454" s="11">
        <f>(2*3.14*Table5[[#This Row],[Motor speed]]*Table5[[#This Row],[Motor torque]])/(60*1000)/Table5[[#This Row],[Overall efficiency of enery conversion ]]*1000</f>
        <v>0</v>
      </c>
      <c r="P454" s="30">
        <f t="shared" si="31"/>
        <v>0</v>
      </c>
      <c r="Q454" s="35">
        <f t="shared" si="32"/>
        <v>0</v>
      </c>
      <c r="R454" s="36">
        <f t="shared" si="33"/>
        <v>0</v>
      </c>
      <c r="S454" s="37">
        <f t="shared" si="34"/>
        <v>0</v>
      </c>
    </row>
    <row r="455" spans="12:19">
      <c r="L455" s="14">
        <v>452</v>
      </c>
      <c r="M455" s="7">
        <v>0</v>
      </c>
      <c r="N455" s="20">
        <f>ROUND(Table5[[#This Row],[Etotal]]/3600,2)</f>
        <v>0</v>
      </c>
      <c r="O455" s="11">
        <f>(2*3.14*Table5[[#This Row],[Motor speed]]*Table5[[#This Row],[Motor torque]])/(60*1000)/Table5[[#This Row],[Overall efficiency of enery conversion ]]*1000</f>
        <v>0</v>
      </c>
      <c r="P455" s="30">
        <f t="shared" si="31"/>
        <v>0</v>
      </c>
      <c r="Q455" s="35">
        <f t="shared" si="32"/>
        <v>0</v>
      </c>
      <c r="R455" s="36">
        <f t="shared" si="33"/>
        <v>0</v>
      </c>
      <c r="S455" s="37">
        <f t="shared" si="34"/>
        <v>0</v>
      </c>
    </row>
    <row r="456" spans="12:19">
      <c r="L456" s="14">
        <v>453</v>
      </c>
      <c r="M456" s="7">
        <v>0</v>
      </c>
      <c r="N456" s="20">
        <f>ROUND(Table5[[#This Row],[Etotal]]/3600,2)</f>
        <v>0</v>
      </c>
      <c r="O456" s="11">
        <f>(2*3.14*Table5[[#This Row],[Motor speed]]*Table5[[#This Row],[Motor torque]])/(60*1000)/Table5[[#This Row],[Overall efficiency of enery conversion ]]*1000</f>
        <v>0</v>
      </c>
      <c r="P456" s="30">
        <f t="shared" si="31"/>
        <v>0</v>
      </c>
      <c r="Q456" s="35">
        <f t="shared" si="32"/>
        <v>0</v>
      </c>
      <c r="R456" s="36">
        <f t="shared" si="33"/>
        <v>0</v>
      </c>
      <c r="S456" s="37">
        <f t="shared" si="34"/>
        <v>0</v>
      </c>
    </row>
    <row r="457" spans="12:19">
      <c r="L457" s="14">
        <v>454</v>
      </c>
      <c r="M457" s="7">
        <v>0</v>
      </c>
      <c r="N457" s="20">
        <f>ROUND(Table5[[#This Row],[Etotal]]/3600,2)</f>
        <v>0</v>
      </c>
      <c r="O457" s="11">
        <f>(2*3.14*Table5[[#This Row],[Motor speed]]*Table5[[#This Row],[Motor torque]])/(60*1000)/Table5[[#This Row],[Overall efficiency of enery conversion ]]*1000</f>
        <v>0</v>
      </c>
      <c r="P457" s="30">
        <f t="shared" si="31"/>
        <v>0</v>
      </c>
      <c r="Q457" s="35">
        <f t="shared" si="32"/>
        <v>0</v>
      </c>
      <c r="R457" s="36">
        <f t="shared" si="33"/>
        <v>0</v>
      </c>
      <c r="S457" s="37">
        <f t="shared" si="34"/>
        <v>0</v>
      </c>
    </row>
    <row r="458" spans="12:19">
      <c r="L458" s="14">
        <v>455</v>
      </c>
      <c r="M458" s="7">
        <v>0</v>
      </c>
      <c r="N458" s="20">
        <f>ROUND(Table5[[#This Row],[Etotal]]/3600,2)</f>
        <v>0</v>
      </c>
      <c r="O458" s="11">
        <f>(2*3.14*Table5[[#This Row],[Motor speed]]*Table5[[#This Row],[Motor torque]])/(60*1000)/Table5[[#This Row],[Overall efficiency of enery conversion ]]*1000</f>
        <v>0</v>
      </c>
      <c r="P458" s="30">
        <f t="shared" si="31"/>
        <v>0</v>
      </c>
      <c r="Q458" s="35">
        <f t="shared" si="32"/>
        <v>0</v>
      </c>
      <c r="R458" s="36">
        <f t="shared" si="33"/>
        <v>0</v>
      </c>
      <c r="S458" s="37">
        <f t="shared" si="34"/>
        <v>0</v>
      </c>
    </row>
    <row r="459" spans="12:19">
      <c r="L459" s="14">
        <v>456</v>
      </c>
      <c r="M459" s="7">
        <v>0</v>
      </c>
      <c r="N459" s="20">
        <f>ROUND(Table5[[#This Row],[Etotal]]/3600,2)</f>
        <v>0</v>
      </c>
      <c r="O459" s="11">
        <f>(2*3.14*Table5[[#This Row],[Motor speed]]*Table5[[#This Row],[Motor torque]])/(60*1000)/Table5[[#This Row],[Overall efficiency of enery conversion ]]*1000</f>
        <v>0</v>
      </c>
      <c r="P459" s="30">
        <f t="shared" si="31"/>
        <v>0</v>
      </c>
      <c r="Q459" s="35">
        <f t="shared" si="32"/>
        <v>0</v>
      </c>
      <c r="R459" s="36">
        <f t="shared" si="33"/>
        <v>0</v>
      </c>
      <c r="S459" s="37">
        <f t="shared" si="34"/>
        <v>0</v>
      </c>
    </row>
    <row r="460" spans="12:19">
      <c r="L460" s="14">
        <v>457</v>
      </c>
      <c r="M460" s="7">
        <v>0</v>
      </c>
      <c r="N460" s="20">
        <f>ROUND(Table5[[#This Row],[Etotal]]/3600,2)</f>
        <v>0</v>
      </c>
      <c r="O460" s="11">
        <f>(2*3.14*Table5[[#This Row],[Motor speed]]*Table5[[#This Row],[Motor torque]])/(60*1000)/Table5[[#This Row],[Overall efficiency of enery conversion ]]*1000</f>
        <v>0</v>
      </c>
      <c r="P460" s="30">
        <f t="shared" si="31"/>
        <v>0</v>
      </c>
      <c r="Q460" s="35">
        <f t="shared" si="32"/>
        <v>0</v>
      </c>
      <c r="R460" s="36">
        <f t="shared" si="33"/>
        <v>0</v>
      </c>
      <c r="S460" s="37">
        <f t="shared" si="34"/>
        <v>0</v>
      </c>
    </row>
    <row r="461" spans="12:19">
      <c r="L461" s="14">
        <v>458</v>
      </c>
      <c r="M461" s="7">
        <v>0</v>
      </c>
      <c r="N461" s="20">
        <f>ROUND(Table5[[#This Row],[Etotal]]/3600,2)</f>
        <v>0</v>
      </c>
      <c r="O461" s="11">
        <f>(2*3.14*Table5[[#This Row],[Motor speed]]*Table5[[#This Row],[Motor torque]])/(60*1000)/Table5[[#This Row],[Overall efficiency of enery conversion ]]*1000</f>
        <v>0</v>
      </c>
      <c r="P461" s="30">
        <f t="shared" si="31"/>
        <v>0</v>
      </c>
      <c r="Q461" s="35">
        <f t="shared" si="32"/>
        <v>0</v>
      </c>
      <c r="R461" s="36">
        <f t="shared" si="33"/>
        <v>0</v>
      </c>
      <c r="S461" s="37">
        <f t="shared" si="34"/>
        <v>0</v>
      </c>
    </row>
    <row r="462" spans="12:19">
      <c r="L462" s="14">
        <v>459</v>
      </c>
      <c r="M462" s="7">
        <v>0</v>
      </c>
      <c r="N462" s="20">
        <f>ROUND(Table5[[#This Row],[Etotal]]/3600,2)</f>
        <v>0</v>
      </c>
      <c r="O462" s="11">
        <f>(2*3.14*Table5[[#This Row],[Motor speed]]*Table5[[#This Row],[Motor torque]])/(60*1000)/Table5[[#This Row],[Overall efficiency of enery conversion ]]*1000</f>
        <v>0</v>
      </c>
      <c r="P462" s="30">
        <f t="shared" si="31"/>
        <v>0</v>
      </c>
      <c r="Q462" s="35">
        <f t="shared" si="32"/>
        <v>0</v>
      </c>
      <c r="R462" s="36">
        <f t="shared" si="33"/>
        <v>0</v>
      </c>
      <c r="S462" s="37">
        <f t="shared" si="34"/>
        <v>0</v>
      </c>
    </row>
    <row r="463" spans="12:19">
      <c r="L463" s="14">
        <v>460</v>
      </c>
      <c r="M463" s="7">
        <v>0</v>
      </c>
      <c r="N463" s="20">
        <f>ROUND(Table5[[#This Row],[Etotal]]/3600,2)</f>
        <v>0</v>
      </c>
      <c r="O463" s="11">
        <f>(2*3.14*Table5[[#This Row],[Motor speed]]*Table5[[#This Row],[Motor torque]])/(60*1000)/Table5[[#This Row],[Overall efficiency of enery conversion ]]*1000</f>
        <v>0</v>
      </c>
      <c r="P463" s="30">
        <f t="shared" si="31"/>
        <v>0</v>
      </c>
      <c r="Q463" s="35">
        <f t="shared" si="32"/>
        <v>0</v>
      </c>
      <c r="R463" s="36">
        <f t="shared" si="33"/>
        <v>0</v>
      </c>
      <c r="S463" s="37">
        <f t="shared" si="34"/>
        <v>0</v>
      </c>
    </row>
    <row r="464" spans="12:19">
      <c r="L464" s="14">
        <v>461</v>
      </c>
      <c r="M464" s="7">
        <v>0</v>
      </c>
      <c r="N464" s="20">
        <f>ROUND(Table5[[#This Row],[Etotal]]/3600,2)</f>
        <v>0</v>
      </c>
      <c r="O464" s="11">
        <f>(2*3.14*Table5[[#This Row],[Motor speed]]*Table5[[#This Row],[Motor torque]])/(60*1000)/Table5[[#This Row],[Overall efficiency of enery conversion ]]*1000</f>
        <v>0</v>
      </c>
      <c r="P464" s="30">
        <f t="shared" si="31"/>
        <v>0</v>
      </c>
      <c r="Q464" s="35">
        <f t="shared" si="32"/>
        <v>0</v>
      </c>
      <c r="R464" s="36">
        <f t="shared" si="33"/>
        <v>0</v>
      </c>
      <c r="S464" s="37">
        <f t="shared" si="34"/>
        <v>0</v>
      </c>
    </row>
    <row r="465" spans="12:19">
      <c r="L465" s="14">
        <v>462</v>
      </c>
      <c r="M465" s="7">
        <v>0</v>
      </c>
      <c r="N465" s="20">
        <f>ROUND(Table5[[#This Row],[Etotal]]/3600,2)</f>
        <v>0</v>
      </c>
      <c r="O465" s="11">
        <f>(2*3.14*Table5[[#This Row],[Motor speed]]*Table5[[#This Row],[Motor torque]])/(60*1000)/Table5[[#This Row],[Overall efficiency of enery conversion ]]*1000</f>
        <v>0</v>
      </c>
      <c r="P465" s="30">
        <f t="shared" si="31"/>
        <v>0</v>
      </c>
      <c r="Q465" s="35">
        <f t="shared" si="32"/>
        <v>0</v>
      </c>
      <c r="R465" s="36">
        <f t="shared" si="33"/>
        <v>0</v>
      </c>
      <c r="S465" s="37">
        <f t="shared" si="34"/>
        <v>0</v>
      </c>
    </row>
    <row r="466" spans="12:19">
      <c r="L466" s="14">
        <v>463</v>
      </c>
      <c r="M466" s="7">
        <v>0</v>
      </c>
      <c r="N466" s="20">
        <f>ROUND(Table5[[#This Row],[Etotal]]/3600,2)</f>
        <v>0</v>
      </c>
      <c r="O466" s="11">
        <f>(2*3.14*Table5[[#This Row],[Motor speed]]*Table5[[#This Row],[Motor torque]])/(60*1000)/Table5[[#This Row],[Overall efficiency of enery conversion ]]*1000</f>
        <v>0</v>
      </c>
      <c r="P466" s="30">
        <f t="shared" si="31"/>
        <v>0</v>
      </c>
      <c r="Q466" s="35">
        <f t="shared" si="32"/>
        <v>0</v>
      </c>
      <c r="R466" s="36">
        <f t="shared" si="33"/>
        <v>0</v>
      </c>
      <c r="S466" s="37">
        <f t="shared" si="34"/>
        <v>0</v>
      </c>
    </row>
    <row r="467" spans="12:19">
      <c r="L467" s="14">
        <v>464</v>
      </c>
      <c r="M467" s="7">
        <v>0</v>
      </c>
      <c r="N467" s="20">
        <f>ROUND(Table5[[#This Row],[Etotal]]/3600,2)</f>
        <v>0</v>
      </c>
      <c r="O467" s="11">
        <f>(2*3.14*Table5[[#This Row],[Motor speed]]*Table5[[#This Row],[Motor torque]])/(60*1000)/Table5[[#This Row],[Overall efficiency of enery conversion ]]*1000</f>
        <v>0</v>
      </c>
      <c r="P467" s="30">
        <f t="shared" si="31"/>
        <v>0</v>
      </c>
      <c r="Q467" s="35">
        <f t="shared" si="32"/>
        <v>0</v>
      </c>
      <c r="R467" s="36">
        <f t="shared" si="33"/>
        <v>0</v>
      </c>
      <c r="S467" s="37">
        <f t="shared" si="34"/>
        <v>0</v>
      </c>
    </row>
    <row r="468" spans="12:19">
      <c r="L468" s="14">
        <v>465</v>
      </c>
      <c r="M468" s="7">
        <v>0</v>
      </c>
      <c r="N468" s="20">
        <f>ROUND(Table5[[#This Row],[Etotal]]/3600,2)</f>
        <v>0</v>
      </c>
      <c r="O468" s="11">
        <f>(2*3.14*Table5[[#This Row],[Motor speed]]*Table5[[#This Row],[Motor torque]])/(60*1000)/Table5[[#This Row],[Overall efficiency of enery conversion ]]*1000</f>
        <v>0</v>
      </c>
      <c r="P468" s="30">
        <f t="shared" si="31"/>
        <v>0</v>
      </c>
      <c r="Q468" s="35">
        <f t="shared" si="32"/>
        <v>0</v>
      </c>
      <c r="R468" s="36">
        <f t="shared" si="33"/>
        <v>0</v>
      </c>
      <c r="S468" s="37">
        <f t="shared" si="34"/>
        <v>0</v>
      </c>
    </row>
    <row r="469" spans="12:19">
      <c r="L469" s="14">
        <v>466</v>
      </c>
      <c r="M469" s="7">
        <v>0</v>
      </c>
      <c r="N469" s="20">
        <f>ROUND(Table5[[#This Row],[Etotal]]/3600,2)</f>
        <v>0</v>
      </c>
      <c r="O469" s="11">
        <f>(2*3.14*Table5[[#This Row],[Motor speed]]*Table5[[#This Row],[Motor torque]])/(60*1000)/Table5[[#This Row],[Overall efficiency of enery conversion ]]*1000</f>
        <v>0</v>
      </c>
      <c r="P469" s="30">
        <f t="shared" si="31"/>
        <v>0</v>
      </c>
      <c r="Q469" s="35">
        <f t="shared" si="32"/>
        <v>0</v>
      </c>
      <c r="R469" s="36">
        <f t="shared" si="33"/>
        <v>0</v>
      </c>
      <c r="S469" s="37">
        <f t="shared" si="34"/>
        <v>0</v>
      </c>
    </row>
    <row r="470" spans="12:19">
      <c r="L470" s="14">
        <v>467</v>
      </c>
      <c r="M470" s="7">
        <v>0</v>
      </c>
      <c r="N470" s="20">
        <f>ROUND(Table5[[#This Row],[Etotal]]/3600,2)</f>
        <v>0</v>
      </c>
      <c r="O470" s="11">
        <f>(2*3.14*Table5[[#This Row],[Motor speed]]*Table5[[#This Row],[Motor torque]])/(60*1000)/Table5[[#This Row],[Overall efficiency of enery conversion ]]*1000</f>
        <v>0</v>
      </c>
      <c r="P470" s="30">
        <f t="shared" si="31"/>
        <v>0</v>
      </c>
      <c r="Q470" s="35">
        <f t="shared" si="32"/>
        <v>0</v>
      </c>
      <c r="R470" s="36">
        <f t="shared" si="33"/>
        <v>0</v>
      </c>
      <c r="S470" s="37">
        <f t="shared" si="34"/>
        <v>0</v>
      </c>
    </row>
    <row r="471" spans="12:19">
      <c r="L471" s="14">
        <v>468</v>
      </c>
      <c r="M471" s="7">
        <v>0</v>
      </c>
      <c r="N471" s="20">
        <f>ROUND(Table5[[#This Row],[Etotal]]/3600,2)</f>
        <v>0</v>
      </c>
      <c r="O471" s="11">
        <f>(2*3.14*Table5[[#This Row],[Motor speed]]*Table5[[#This Row],[Motor torque]])/(60*1000)/Table5[[#This Row],[Overall efficiency of enery conversion ]]*1000</f>
        <v>0</v>
      </c>
      <c r="P471" s="30">
        <f t="shared" si="31"/>
        <v>0</v>
      </c>
      <c r="Q471" s="35">
        <f t="shared" si="32"/>
        <v>0</v>
      </c>
      <c r="R471" s="36">
        <f t="shared" si="33"/>
        <v>0</v>
      </c>
      <c r="S471" s="37">
        <f t="shared" si="34"/>
        <v>0</v>
      </c>
    </row>
    <row r="472" spans="12:19">
      <c r="L472" s="14">
        <v>469</v>
      </c>
      <c r="M472" s="7">
        <v>0</v>
      </c>
      <c r="N472" s="20">
        <f>ROUND(Table5[[#This Row],[Etotal]]/3600,2)</f>
        <v>0</v>
      </c>
      <c r="O472" s="11">
        <f>(2*3.14*Table5[[#This Row],[Motor speed]]*Table5[[#This Row],[Motor torque]])/(60*1000)/Table5[[#This Row],[Overall efficiency of enery conversion ]]*1000</f>
        <v>0</v>
      </c>
      <c r="P472" s="30">
        <f t="shared" si="31"/>
        <v>0</v>
      </c>
      <c r="Q472" s="35">
        <f t="shared" si="32"/>
        <v>0</v>
      </c>
      <c r="R472" s="36">
        <f t="shared" si="33"/>
        <v>0</v>
      </c>
      <c r="S472" s="37">
        <f t="shared" si="34"/>
        <v>0</v>
      </c>
    </row>
    <row r="473" spans="12:19">
      <c r="L473" s="14">
        <v>470</v>
      </c>
      <c r="M473" s="7">
        <v>0</v>
      </c>
      <c r="N473" s="20">
        <f>ROUND(Table5[[#This Row],[Etotal]]/3600,2)</f>
        <v>0</v>
      </c>
      <c r="O473" s="11">
        <f>(2*3.14*Table5[[#This Row],[Motor speed]]*Table5[[#This Row],[Motor torque]])/(60*1000)/Table5[[#This Row],[Overall efficiency of enery conversion ]]*1000</f>
        <v>0</v>
      </c>
      <c r="P473" s="30">
        <f t="shared" si="31"/>
        <v>0</v>
      </c>
      <c r="Q473" s="35">
        <f t="shared" si="32"/>
        <v>0</v>
      </c>
      <c r="R473" s="36">
        <f t="shared" si="33"/>
        <v>0</v>
      </c>
      <c r="S473" s="37">
        <f t="shared" si="34"/>
        <v>0</v>
      </c>
    </row>
    <row r="474" spans="12:19">
      <c r="L474" s="14">
        <v>471</v>
      </c>
      <c r="M474" s="7">
        <v>0</v>
      </c>
      <c r="N474" s="20">
        <f>ROUND(Table5[[#This Row],[Etotal]]/3600,2)</f>
        <v>0</v>
      </c>
      <c r="O474" s="11">
        <f>(2*3.14*Table5[[#This Row],[Motor speed]]*Table5[[#This Row],[Motor torque]])/(60*1000)/Table5[[#This Row],[Overall efficiency of enery conversion ]]*1000</f>
        <v>0</v>
      </c>
      <c r="P474" s="30">
        <f t="shared" si="31"/>
        <v>0</v>
      </c>
      <c r="Q474" s="35">
        <f t="shared" si="32"/>
        <v>0</v>
      </c>
      <c r="R474" s="36">
        <f t="shared" si="33"/>
        <v>0</v>
      </c>
      <c r="S474" s="37">
        <f t="shared" si="34"/>
        <v>0</v>
      </c>
    </row>
    <row r="475" spans="12:19">
      <c r="L475" s="14">
        <v>472</v>
      </c>
      <c r="M475" s="7">
        <v>0</v>
      </c>
      <c r="N475" s="20">
        <f>ROUND(Table5[[#This Row],[Etotal]]/3600,2)</f>
        <v>0</v>
      </c>
      <c r="O475" s="11">
        <f>(2*3.14*Table5[[#This Row],[Motor speed]]*Table5[[#This Row],[Motor torque]])/(60*1000)/Table5[[#This Row],[Overall efficiency of enery conversion ]]*1000</f>
        <v>0</v>
      </c>
      <c r="P475" s="30">
        <f t="shared" si="31"/>
        <v>0</v>
      </c>
      <c r="Q475" s="35">
        <f t="shared" si="32"/>
        <v>0</v>
      </c>
      <c r="R475" s="36">
        <f t="shared" si="33"/>
        <v>0</v>
      </c>
      <c r="S475" s="37">
        <f t="shared" si="34"/>
        <v>0</v>
      </c>
    </row>
    <row r="476" spans="12:19">
      <c r="L476" s="14">
        <v>473</v>
      </c>
      <c r="M476" s="7">
        <v>0</v>
      </c>
      <c r="N476" s="20">
        <f>ROUND(Table5[[#This Row],[Etotal]]/3600,2)</f>
        <v>0</v>
      </c>
      <c r="O476" s="11">
        <f>(2*3.14*Table5[[#This Row],[Motor speed]]*Table5[[#This Row],[Motor torque]])/(60*1000)/Table5[[#This Row],[Overall efficiency of enery conversion ]]*1000</f>
        <v>0</v>
      </c>
      <c r="P476" s="30">
        <f t="shared" si="31"/>
        <v>0</v>
      </c>
      <c r="Q476" s="35">
        <f t="shared" si="32"/>
        <v>0</v>
      </c>
      <c r="R476" s="36">
        <f t="shared" si="33"/>
        <v>0</v>
      </c>
      <c r="S476" s="37">
        <f t="shared" si="34"/>
        <v>0</v>
      </c>
    </row>
    <row r="477" spans="12:19">
      <c r="L477" s="14">
        <v>474</v>
      </c>
      <c r="M477" s="7">
        <v>0</v>
      </c>
      <c r="N477" s="20">
        <f>ROUND(Table5[[#This Row],[Etotal]]/3600,2)</f>
        <v>0</v>
      </c>
      <c r="O477" s="11">
        <f>(2*3.14*Table5[[#This Row],[Motor speed]]*Table5[[#This Row],[Motor torque]])/(60*1000)/Table5[[#This Row],[Overall efficiency of enery conversion ]]*1000</f>
        <v>0</v>
      </c>
      <c r="P477" s="30">
        <f t="shared" si="31"/>
        <v>0</v>
      </c>
      <c r="Q477" s="35">
        <f t="shared" si="32"/>
        <v>0</v>
      </c>
      <c r="R477" s="36">
        <f t="shared" si="33"/>
        <v>0</v>
      </c>
      <c r="S477" s="37">
        <f t="shared" si="34"/>
        <v>0</v>
      </c>
    </row>
    <row r="478" spans="12:19">
      <c r="L478" s="14">
        <v>475</v>
      </c>
      <c r="M478" s="7">
        <v>0</v>
      </c>
      <c r="N478" s="20">
        <f>ROUND(Table5[[#This Row],[Etotal]]/3600,2)</f>
        <v>0</v>
      </c>
      <c r="O478" s="11">
        <f>(2*3.14*Table5[[#This Row],[Motor speed]]*Table5[[#This Row],[Motor torque]])/(60*1000)/Table5[[#This Row],[Overall efficiency of enery conversion ]]*1000</f>
        <v>0</v>
      </c>
      <c r="P478" s="30">
        <f t="shared" si="31"/>
        <v>0</v>
      </c>
      <c r="Q478" s="35">
        <f t="shared" si="32"/>
        <v>0</v>
      </c>
      <c r="R478" s="36">
        <f t="shared" si="33"/>
        <v>0</v>
      </c>
      <c r="S478" s="37">
        <f t="shared" si="34"/>
        <v>0</v>
      </c>
    </row>
    <row r="479" spans="12:19">
      <c r="L479" s="14">
        <v>476</v>
      </c>
      <c r="M479" s="7">
        <v>0</v>
      </c>
      <c r="N479" s="20">
        <f>ROUND(Table5[[#This Row],[Etotal]]/3600,2)</f>
        <v>0</v>
      </c>
      <c r="O479" s="11">
        <f>(2*3.14*Table5[[#This Row],[Motor speed]]*Table5[[#This Row],[Motor torque]])/(60*1000)/Table5[[#This Row],[Overall efficiency of enery conversion ]]*1000</f>
        <v>0</v>
      </c>
      <c r="P479" s="30">
        <f t="shared" si="31"/>
        <v>0</v>
      </c>
      <c r="Q479" s="35">
        <f t="shared" si="32"/>
        <v>0</v>
      </c>
      <c r="R479" s="36">
        <f t="shared" si="33"/>
        <v>0</v>
      </c>
      <c r="S479" s="37">
        <f t="shared" si="34"/>
        <v>0</v>
      </c>
    </row>
    <row r="480" spans="12:19">
      <c r="L480" s="14">
        <v>477</v>
      </c>
      <c r="M480" s="7">
        <v>0</v>
      </c>
      <c r="N480" s="20">
        <f>ROUND(Table5[[#This Row],[Etotal]]/3600,2)</f>
        <v>0</v>
      </c>
      <c r="O480" s="11">
        <f>(2*3.14*Table5[[#This Row],[Motor speed]]*Table5[[#This Row],[Motor torque]])/(60*1000)/Table5[[#This Row],[Overall efficiency of enery conversion ]]*1000</f>
        <v>0</v>
      </c>
      <c r="P480" s="30">
        <f t="shared" si="31"/>
        <v>0</v>
      </c>
      <c r="Q480" s="35">
        <f t="shared" si="32"/>
        <v>0</v>
      </c>
      <c r="R480" s="36">
        <f t="shared" si="33"/>
        <v>0</v>
      </c>
      <c r="S480" s="37">
        <f t="shared" si="34"/>
        <v>0</v>
      </c>
    </row>
    <row r="481" spans="12:19">
      <c r="L481" s="14">
        <v>478</v>
      </c>
      <c r="M481" s="7">
        <v>0</v>
      </c>
      <c r="N481" s="20">
        <f>ROUND(Table5[[#This Row],[Etotal]]/3600,2)</f>
        <v>0</v>
      </c>
      <c r="O481" s="11">
        <f>(2*3.14*Table5[[#This Row],[Motor speed]]*Table5[[#This Row],[Motor torque]])/(60*1000)/Table5[[#This Row],[Overall efficiency of enery conversion ]]*1000</f>
        <v>0</v>
      </c>
      <c r="P481" s="30">
        <f t="shared" si="31"/>
        <v>0</v>
      </c>
      <c r="Q481" s="35">
        <f t="shared" si="32"/>
        <v>0</v>
      </c>
      <c r="R481" s="36">
        <f t="shared" si="33"/>
        <v>0</v>
      </c>
      <c r="S481" s="37">
        <f t="shared" si="34"/>
        <v>0</v>
      </c>
    </row>
    <row r="482" spans="12:19">
      <c r="L482" s="14">
        <v>479</v>
      </c>
      <c r="M482" s="7">
        <v>0</v>
      </c>
      <c r="N482" s="20">
        <f>ROUND(Table5[[#This Row],[Etotal]]/3600,2)</f>
        <v>0</v>
      </c>
      <c r="O482" s="11">
        <f>(2*3.14*Table5[[#This Row],[Motor speed]]*Table5[[#This Row],[Motor torque]])/(60*1000)/Table5[[#This Row],[Overall efficiency of enery conversion ]]*1000</f>
        <v>0</v>
      </c>
      <c r="P482" s="30">
        <f t="shared" si="31"/>
        <v>0</v>
      </c>
      <c r="Q482" s="35">
        <f t="shared" si="32"/>
        <v>0</v>
      </c>
      <c r="R482" s="36">
        <f t="shared" si="33"/>
        <v>0</v>
      </c>
      <c r="S482" s="37">
        <f t="shared" si="34"/>
        <v>0</v>
      </c>
    </row>
    <row r="483" spans="12:19">
      <c r="L483" s="14">
        <v>480</v>
      </c>
      <c r="M483" s="7">
        <v>0</v>
      </c>
      <c r="N483" s="20">
        <f>ROUND(Table5[[#This Row],[Etotal]]/3600,2)</f>
        <v>0</v>
      </c>
      <c r="O483" s="11">
        <f>(2*3.14*Table5[[#This Row],[Motor speed]]*Table5[[#This Row],[Motor torque]])/(60*1000)/Table5[[#This Row],[Overall efficiency of enery conversion ]]*1000</f>
        <v>0</v>
      </c>
      <c r="P483" s="30">
        <f t="shared" si="31"/>
        <v>0</v>
      </c>
      <c r="Q483" s="35">
        <f t="shared" si="32"/>
        <v>0</v>
      </c>
      <c r="R483" s="36">
        <f t="shared" si="33"/>
        <v>0</v>
      </c>
      <c r="S483" s="37">
        <f t="shared" si="34"/>
        <v>0</v>
      </c>
    </row>
    <row r="484" spans="12:19">
      <c r="L484" s="14">
        <v>481</v>
      </c>
      <c r="M484" s="7">
        <v>1.6</v>
      </c>
      <c r="N484" s="20">
        <f>ROUND(Table5[[#This Row],[Etotal]]/3600,2)</f>
        <v>0.15</v>
      </c>
      <c r="O484" s="11">
        <f>(2*3.14*Table5[[#This Row],[Motor speed]]*Table5[[#This Row],[Motor torque]])/(60*1000)/Table5[[#This Row],[Overall efficiency of enery conversion ]]*1000</f>
        <v>548.76124772558842</v>
      </c>
      <c r="P484" s="30">
        <f t="shared" si="31"/>
        <v>5.7162629971415457</v>
      </c>
      <c r="Q484" s="35">
        <f t="shared" si="32"/>
        <v>5.7162629971415455E-2</v>
      </c>
      <c r="R484" s="36">
        <f t="shared" si="33"/>
        <v>1.2089995181421171E-2</v>
      </c>
      <c r="S484" s="37">
        <f t="shared" si="34"/>
        <v>0.36269985544263511</v>
      </c>
    </row>
    <row r="485" spans="12:19">
      <c r="L485" s="14">
        <v>482</v>
      </c>
      <c r="M485" s="7">
        <v>3.1</v>
      </c>
      <c r="N485" s="20">
        <f>ROUND(Table5[[#This Row],[Etotal]]/3600,2)</f>
        <v>0.28000000000000003</v>
      </c>
      <c r="O485" s="11">
        <f>(2*3.14*Table5[[#This Row],[Motor speed]]*Table5[[#This Row],[Motor torque]])/(60*1000)/Table5[[#This Row],[Overall efficiency of enery conversion ]]*1000</f>
        <v>1016.2772366808532</v>
      </c>
      <c r="P485" s="30">
        <f t="shared" si="31"/>
        <v>10.586221215425555</v>
      </c>
      <c r="Q485" s="35">
        <f t="shared" si="32"/>
        <v>0.10586221215425555</v>
      </c>
      <c r="R485" s="36">
        <f t="shared" si="33"/>
        <v>4.1465189460112663E-2</v>
      </c>
      <c r="S485" s="37">
        <f t="shared" si="34"/>
        <v>1.2439556838033798</v>
      </c>
    </row>
    <row r="486" spans="12:19">
      <c r="L486" s="14">
        <v>483</v>
      </c>
      <c r="M486" s="7">
        <v>4.5</v>
      </c>
      <c r="N486" s="20">
        <f>ROUND(Table5[[#This Row],[Etotal]]/3600,2)</f>
        <v>0.42</v>
      </c>
      <c r="O486" s="11">
        <f>(2*3.14*Table5[[#This Row],[Motor speed]]*Table5[[#This Row],[Motor torque]])/(60*1000)/Table5[[#This Row],[Overall efficiency of enery conversion ]]*1000</f>
        <v>1524.7052274202993</v>
      </c>
      <c r="P486" s="30">
        <f t="shared" si="31"/>
        <v>15.882346118961451</v>
      </c>
      <c r="Q486" s="35">
        <f t="shared" si="32"/>
        <v>0.15882346118961452</v>
      </c>
      <c r="R486" s="36">
        <f t="shared" si="33"/>
        <v>9.3332099749721245E-2</v>
      </c>
      <c r="S486" s="37">
        <f t="shared" si="34"/>
        <v>2.7999629924916372</v>
      </c>
    </row>
    <row r="487" spans="12:19">
      <c r="L487" s="14">
        <v>484</v>
      </c>
      <c r="M487" s="7">
        <v>6.1</v>
      </c>
      <c r="N487" s="20">
        <f>ROUND(Table5[[#This Row],[Etotal]]/3600,2)</f>
        <v>0.57999999999999996</v>
      </c>
      <c r="O487" s="11">
        <f>(2*3.14*Table5[[#This Row],[Motor speed]]*Table5[[#This Row],[Motor torque]])/(60*1000)/Table5[[#This Row],[Overall efficiency of enery conversion ]]*1000</f>
        <v>2104.4943989014009</v>
      </c>
      <c r="P487" s="30">
        <f t="shared" si="31"/>
        <v>21.921816655222926</v>
      </c>
      <c r="Q487" s="35">
        <f t="shared" si="32"/>
        <v>0.21921816655222925</v>
      </c>
      <c r="R487" s="36">
        <f t="shared" si="33"/>
        <v>0.17780943682212744</v>
      </c>
      <c r="S487" s="37">
        <f t="shared" si="34"/>
        <v>5.3342831046638235</v>
      </c>
    </row>
    <row r="488" spans="12:19">
      <c r="L488" s="14">
        <v>485</v>
      </c>
      <c r="M488" s="7">
        <v>7.6</v>
      </c>
      <c r="N488" s="20">
        <f>ROUND(Table5[[#This Row],[Etotal]]/3600,2)</f>
        <v>0.76</v>
      </c>
      <c r="O488" s="11">
        <f>(2*3.14*Table5[[#This Row],[Motor speed]]*Table5[[#This Row],[Motor torque]])/(60*1000)/Table5[[#This Row],[Overall efficiency of enery conversion ]]*1000</f>
        <v>2749.3389834773343</v>
      </c>
      <c r="P488" s="30">
        <f t="shared" si="31"/>
        <v>28.638947744555566</v>
      </c>
      <c r="Q488" s="35">
        <f t="shared" si="32"/>
        <v>0.28638947744555565</v>
      </c>
      <c r="R488" s="36">
        <f t="shared" si="33"/>
        <v>0.3034700513286922</v>
      </c>
      <c r="S488" s="37">
        <f t="shared" si="34"/>
        <v>9.1041015398607659</v>
      </c>
    </row>
    <row r="489" spans="12:19">
      <c r="L489" s="14">
        <v>486</v>
      </c>
      <c r="M489" s="7">
        <v>9.4</v>
      </c>
      <c r="N489" s="20">
        <f>ROUND(Table5[[#This Row],[Etotal]]/3600,2)</f>
        <v>1.02</v>
      </c>
      <c r="O489" s="11">
        <f>(2*3.14*Table5[[#This Row],[Motor speed]]*Table5[[#This Row],[Motor torque]])/(60*1000)/Table5[[#This Row],[Overall efficiency of enery conversion ]]*1000</f>
        <v>3661.0061805943728</v>
      </c>
      <c r="P489" s="30">
        <f t="shared" si="31"/>
        <v>38.13548104785805</v>
      </c>
      <c r="Q489" s="35">
        <f t="shared" si="32"/>
        <v>0.3813548104785805</v>
      </c>
      <c r="R489" s="36">
        <f t="shared" si="33"/>
        <v>0.53809651845806994</v>
      </c>
      <c r="S489" s="37">
        <f t="shared" si="34"/>
        <v>16.142895553742097</v>
      </c>
    </row>
    <row r="490" spans="12:19">
      <c r="L490" s="14">
        <v>487</v>
      </c>
      <c r="M490" s="7">
        <v>11.3</v>
      </c>
      <c r="N490" s="20">
        <f>ROUND(Table5[[#This Row],[Etotal]]/3600,2)</f>
        <v>1.28</v>
      </c>
      <c r="O490" s="11">
        <f>(2*3.14*Table5[[#This Row],[Motor speed]]*Table5[[#This Row],[Motor torque]])/(60*1000)/Table5[[#This Row],[Overall efficiency of enery conversion ]]*1000</f>
        <v>4602.7318468717094</v>
      </c>
      <c r="P490" s="30">
        <f t="shared" si="31"/>
        <v>47.945123404913637</v>
      </c>
      <c r="Q490" s="35">
        <f t="shared" si="32"/>
        <v>0.47945123404913637</v>
      </c>
      <c r="R490" s="36">
        <f t="shared" si="33"/>
        <v>0.85053189757558711</v>
      </c>
      <c r="S490" s="37">
        <f t="shared" si="34"/>
        <v>25.515956927267613</v>
      </c>
    </row>
    <row r="491" spans="12:19">
      <c r="L491" s="14">
        <v>488</v>
      </c>
      <c r="M491" s="7">
        <v>13.3</v>
      </c>
      <c r="N491" s="20">
        <f>ROUND(Table5[[#This Row],[Etotal]]/3600,2)</f>
        <v>1.46</v>
      </c>
      <c r="O491" s="11">
        <f>(2*3.14*Table5[[#This Row],[Motor speed]]*Table5[[#This Row],[Motor torque]])/(60*1000)/Table5[[#This Row],[Overall efficiency of enery conversion ]]*1000</f>
        <v>5248.6885298396228</v>
      </c>
      <c r="P491" s="30">
        <f t="shared" si="31"/>
        <v>54.673838852496068</v>
      </c>
      <c r="Q491" s="35">
        <f t="shared" si="32"/>
        <v>0.54673838852496071</v>
      </c>
      <c r="R491" s="36">
        <f t="shared" si="33"/>
        <v>1.1060146023014221</v>
      </c>
      <c r="S491" s="37">
        <f t="shared" si="34"/>
        <v>33.180438069042665</v>
      </c>
    </row>
    <row r="492" spans="12:19">
      <c r="L492" s="14">
        <v>489</v>
      </c>
      <c r="M492" s="7">
        <v>15</v>
      </c>
      <c r="N492" s="20">
        <f>ROUND(Table5[[#This Row],[Etotal]]/3600,2)</f>
        <v>1.63</v>
      </c>
      <c r="O492" s="11">
        <f>(2*3.14*Table5[[#This Row],[Motor speed]]*Table5[[#This Row],[Motor torque]])/(60*1000)/Table5[[#This Row],[Overall efficiency of enery conversion ]]*1000</f>
        <v>5883.9321124312446</v>
      </c>
      <c r="P492" s="30">
        <f t="shared" si="31"/>
        <v>61.290959504492129</v>
      </c>
      <c r="Q492" s="35">
        <f t="shared" si="32"/>
        <v>0.61290959504492126</v>
      </c>
      <c r="R492" s="36">
        <f t="shared" si="33"/>
        <v>1.3899352352830787</v>
      </c>
      <c r="S492" s="37">
        <f t="shared" si="34"/>
        <v>41.69805705849236</v>
      </c>
    </row>
    <row r="493" spans="12:19">
      <c r="L493" s="14">
        <v>490</v>
      </c>
      <c r="M493" s="7">
        <v>16.899999999999999</v>
      </c>
      <c r="N493" s="20">
        <f>ROUND(Table5[[#This Row],[Etotal]]/3600,2)</f>
        <v>1.83</v>
      </c>
      <c r="O493" s="11">
        <f>(2*3.14*Table5[[#This Row],[Motor speed]]*Table5[[#This Row],[Motor torque]])/(60*1000)/Table5[[#This Row],[Overall efficiency of enery conversion ]]*1000</f>
        <v>6601.4096098014843</v>
      </c>
      <c r="P493" s="30">
        <f t="shared" si="31"/>
        <v>68.764683435432133</v>
      </c>
      <c r="Q493" s="35">
        <f t="shared" si="32"/>
        <v>0.68764683435432128</v>
      </c>
      <c r="R493" s="36">
        <f t="shared" si="33"/>
        <v>1.749575224550822</v>
      </c>
      <c r="S493" s="37">
        <f t="shared" si="34"/>
        <v>52.487256736524664</v>
      </c>
    </row>
    <row r="494" spans="12:19">
      <c r="L494" s="14">
        <v>491</v>
      </c>
      <c r="M494" s="7">
        <v>18.5</v>
      </c>
      <c r="N494" s="20">
        <f>ROUND(Table5[[#This Row],[Etotal]]/3600,2)</f>
        <v>1.89</v>
      </c>
      <c r="O494" s="11">
        <f>(2*3.14*Table5[[#This Row],[Motor speed]]*Table5[[#This Row],[Motor torque]])/(60*1000)/Table5[[#This Row],[Overall efficiency of enery conversion ]]*1000</f>
        <v>6807.9353674339563</v>
      </c>
      <c r="P494" s="30">
        <f t="shared" si="31"/>
        <v>70.915993410770383</v>
      </c>
      <c r="Q494" s="35">
        <f t="shared" si="32"/>
        <v>0.70915993410770384</v>
      </c>
      <c r="R494" s="36">
        <f t="shared" si="33"/>
        <v>1.8607589049314786</v>
      </c>
      <c r="S494" s="37">
        <f t="shared" si="34"/>
        <v>55.822767147944354</v>
      </c>
    </row>
    <row r="495" spans="12:19">
      <c r="L495" s="14">
        <v>492</v>
      </c>
      <c r="M495" s="7">
        <v>20.100000000000001</v>
      </c>
      <c r="N495" s="20">
        <f>ROUND(Table5[[#This Row],[Etotal]]/3600,2)</f>
        <v>2.0699999999999998</v>
      </c>
      <c r="O495" s="11">
        <f>(2*3.14*Table5[[#This Row],[Motor speed]]*Table5[[#This Row],[Motor torque]])/(60*1000)/Table5[[#This Row],[Overall efficiency of enery conversion ]]*1000</f>
        <v>7469.2168913620253</v>
      </c>
      <c r="P495" s="30">
        <f t="shared" si="31"/>
        <v>77.804342618354426</v>
      </c>
      <c r="Q495" s="35">
        <f t="shared" si="32"/>
        <v>0.77804342618354427</v>
      </c>
      <c r="R495" s="36">
        <f t="shared" si="33"/>
        <v>2.2398008202014847</v>
      </c>
      <c r="S495" s="37">
        <f t="shared" si="34"/>
        <v>67.194024606044536</v>
      </c>
    </row>
    <row r="496" spans="12:19">
      <c r="L496" s="14">
        <v>493</v>
      </c>
      <c r="M496" s="7">
        <v>21.7</v>
      </c>
      <c r="N496" s="20">
        <f>ROUND(Table5[[#This Row],[Etotal]]/3600,2)</f>
        <v>2.23</v>
      </c>
      <c r="O496" s="11">
        <f>(2*3.14*Table5[[#This Row],[Motor speed]]*Table5[[#This Row],[Motor torque]])/(60*1000)/Table5[[#This Row],[Overall efficiency of enery conversion ]]*1000</f>
        <v>8036.0039817677225</v>
      </c>
      <c r="P496" s="30">
        <f t="shared" si="31"/>
        <v>83.708374810080443</v>
      </c>
      <c r="Q496" s="35">
        <f t="shared" si="32"/>
        <v>0.83708374810080444</v>
      </c>
      <c r="R496" s="36">
        <f t="shared" si="33"/>
        <v>2.5926240449376166</v>
      </c>
      <c r="S496" s="37">
        <f t="shared" si="34"/>
        <v>77.778721348128499</v>
      </c>
    </row>
    <row r="497" spans="12:19">
      <c r="L497" s="14">
        <v>494</v>
      </c>
      <c r="M497" s="7">
        <v>23.2</v>
      </c>
      <c r="N497" s="20">
        <f>ROUND(Table5[[#This Row],[Etotal]]/3600,2)</f>
        <v>2.31</v>
      </c>
      <c r="O497" s="11">
        <f>(2*3.14*Table5[[#This Row],[Motor speed]]*Table5[[#This Row],[Motor torque]])/(60*1000)/Table5[[#This Row],[Overall efficiency of enery conversion ]]*1000</f>
        <v>8321.8265885553774</v>
      </c>
      <c r="P497" s="30">
        <f t="shared" si="31"/>
        <v>86.685693630785181</v>
      </c>
      <c r="Q497" s="35">
        <f t="shared" si="32"/>
        <v>0.86685693630785177</v>
      </c>
      <c r="R497" s="36">
        <f t="shared" si="33"/>
        <v>2.7803315076926296</v>
      </c>
      <c r="S497" s="37">
        <f t="shared" si="34"/>
        <v>83.409945230778888</v>
      </c>
    </row>
    <row r="498" spans="12:19">
      <c r="L498" s="14">
        <v>495</v>
      </c>
      <c r="M498" s="7">
        <v>24.6</v>
      </c>
      <c r="N498" s="20">
        <f>ROUND(Table5[[#This Row],[Etotal]]/3600,2)</f>
        <v>2.34</v>
      </c>
      <c r="O498" s="11">
        <f>(2*3.14*Table5[[#This Row],[Motor speed]]*Table5[[#This Row],[Motor torque]])/(60*1000)/Table5[[#This Row],[Overall efficiency of enery conversion ]]*1000</f>
        <v>8409.8940229253622</v>
      </c>
      <c r="P498" s="30">
        <f t="shared" si="31"/>
        <v>87.60306273880586</v>
      </c>
      <c r="Q498" s="35">
        <f t="shared" si="32"/>
        <v>0.87603062738805859</v>
      </c>
      <c r="R498" s="36">
        <f t="shared" si="33"/>
        <v>2.8394897424510877</v>
      </c>
      <c r="S498" s="37">
        <f t="shared" si="34"/>
        <v>85.184692273532633</v>
      </c>
    </row>
    <row r="499" spans="12:19">
      <c r="L499" s="14">
        <v>496</v>
      </c>
      <c r="M499" s="7">
        <v>25.8</v>
      </c>
      <c r="N499" s="20">
        <f>ROUND(Table5[[#This Row],[Etotal]]/3600,2)</f>
        <v>2.62</v>
      </c>
      <c r="O499" s="11">
        <f>(2*3.14*Table5[[#This Row],[Motor speed]]*Table5[[#This Row],[Motor torque]])/(60*1000)/Table5[[#This Row],[Overall efficiency of enery conversion ]]*1000</f>
        <v>9446.3767355871569</v>
      </c>
      <c r="P499" s="30">
        <f t="shared" si="31"/>
        <v>98.399757662366213</v>
      </c>
      <c r="Q499" s="35">
        <f t="shared" si="32"/>
        <v>0.98399757662366216</v>
      </c>
      <c r="R499" s="36">
        <f t="shared" si="33"/>
        <v>3.5825295539645872</v>
      </c>
      <c r="S499" s="37">
        <f t="shared" si="34"/>
        <v>107.47588661893761</v>
      </c>
    </row>
    <row r="500" spans="12:19">
      <c r="L500" s="14">
        <v>497</v>
      </c>
      <c r="M500" s="7">
        <v>27.5</v>
      </c>
      <c r="N500" s="20">
        <f>ROUND(Table5[[#This Row],[Etotal]]/3600,2)</f>
        <v>2.96</v>
      </c>
      <c r="O500" s="11">
        <f>(2*3.14*Table5[[#This Row],[Motor speed]]*Table5[[#This Row],[Motor torque]])/(60*1000)/Table5[[#This Row],[Overall efficiency of enery conversion ]]*1000</f>
        <v>10642.105733532695</v>
      </c>
      <c r="P500" s="30">
        <f t="shared" si="31"/>
        <v>110.85526805763224</v>
      </c>
      <c r="Q500" s="35">
        <f t="shared" si="32"/>
        <v>1.1085526805763224</v>
      </c>
      <c r="R500" s="36">
        <f t="shared" si="33"/>
        <v>4.5468894687679153</v>
      </c>
      <c r="S500" s="37">
        <f t="shared" si="34"/>
        <v>136.40668406303746</v>
      </c>
    </row>
    <row r="501" spans="12:19">
      <c r="L501" s="14">
        <v>498</v>
      </c>
      <c r="M501" s="7">
        <v>28.9</v>
      </c>
      <c r="N501" s="20">
        <f>ROUND(Table5[[#This Row],[Etotal]]/3600,2)</f>
        <v>3.1</v>
      </c>
      <c r="O501" s="11">
        <f>(2*3.14*Table5[[#This Row],[Motor speed]]*Table5[[#This Row],[Motor torque]])/(60*1000)/Table5[[#This Row],[Overall efficiency of enery conversion ]]*1000</f>
        <v>11167.277287249108</v>
      </c>
      <c r="P501" s="30">
        <f t="shared" si="31"/>
        <v>116.32580507551154</v>
      </c>
      <c r="Q501" s="35">
        <f t="shared" si="32"/>
        <v>1.1632580507551153</v>
      </c>
      <c r="R501" s="36">
        <f t="shared" si="33"/>
        <v>5.0067263827923858</v>
      </c>
      <c r="S501" s="37">
        <f t="shared" si="34"/>
        <v>150.20179148377159</v>
      </c>
    </row>
    <row r="502" spans="12:19">
      <c r="L502" s="14">
        <v>499</v>
      </c>
      <c r="M502" s="7">
        <v>30.5</v>
      </c>
      <c r="N502" s="20">
        <f>ROUND(Table5[[#This Row],[Etotal]]/3600,2)</f>
        <v>3.41</v>
      </c>
      <c r="O502" s="11">
        <f>(2*3.14*Table5[[#This Row],[Motor speed]]*Table5[[#This Row],[Motor torque]])/(60*1000)/Table5[[#This Row],[Overall efficiency of enery conversion ]]*1000</f>
        <v>12271.105487645704</v>
      </c>
      <c r="P502" s="30">
        <f t="shared" si="31"/>
        <v>127.82401549630941</v>
      </c>
      <c r="Q502" s="35">
        <f t="shared" si="32"/>
        <v>1.2782401549630942</v>
      </c>
      <c r="R502" s="36">
        <f t="shared" si="33"/>
        <v>6.0454222069122769</v>
      </c>
      <c r="S502" s="37">
        <f t="shared" si="34"/>
        <v>181.36266620736831</v>
      </c>
    </row>
    <row r="503" spans="12:19">
      <c r="L503" s="14">
        <v>500</v>
      </c>
      <c r="M503" s="7">
        <v>32.1</v>
      </c>
      <c r="N503" s="20">
        <f>ROUND(Table5[[#This Row],[Etotal]]/3600,2)</f>
        <v>3.73</v>
      </c>
      <c r="O503" s="11">
        <f>(2*3.14*Table5[[#This Row],[Motor speed]]*Table5[[#This Row],[Motor torque]])/(60*1000)/Table5[[#This Row],[Overall efficiency of enery conversion ]]*1000</f>
        <v>13435.475736631535</v>
      </c>
      <c r="P503" s="30">
        <f t="shared" si="31"/>
        <v>139.9528722565785</v>
      </c>
      <c r="Q503" s="35">
        <f t="shared" si="32"/>
        <v>1.3995287225657851</v>
      </c>
      <c r="R503" s="36">
        <f t="shared" si="33"/>
        <v>7.2471183875604872</v>
      </c>
      <c r="S503" s="37">
        <f t="shared" si="34"/>
        <v>217.41355162681461</v>
      </c>
    </row>
    <row r="504" spans="12:19">
      <c r="L504" s="14">
        <v>501</v>
      </c>
      <c r="M504" s="7">
        <v>33.799999999999997</v>
      </c>
      <c r="N504" s="20">
        <f>ROUND(Table5[[#This Row],[Etotal]]/3600,2)</f>
        <v>3.89</v>
      </c>
      <c r="O504" s="11">
        <f>(2*3.14*Table5[[#This Row],[Motor speed]]*Table5[[#This Row],[Motor torque]])/(60*1000)/Table5[[#This Row],[Overall efficiency of enery conversion ]]*1000</f>
        <v>14017.591542443062</v>
      </c>
      <c r="P504" s="30">
        <f t="shared" si="31"/>
        <v>146.01657856711523</v>
      </c>
      <c r="Q504" s="35">
        <f t="shared" si="32"/>
        <v>1.4601657856711523</v>
      </c>
      <c r="R504" s="36">
        <f t="shared" si="33"/>
        <v>7.888711250085219</v>
      </c>
      <c r="S504" s="37">
        <f t="shared" si="34"/>
        <v>236.66133750255656</v>
      </c>
    </row>
    <row r="505" spans="12:19">
      <c r="L505" s="14">
        <v>502</v>
      </c>
      <c r="M505" s="7">
        <v>35.299999999999997</v>
      </c>
      <c r="N505" s="20">
        <f>ROUND(Table5[[#This Row],[Etotal]]/3600,2)</f>
        <v>4.0199999999999996</v>
      </c>
      <c r="O505" s="11">
        <f>(2*3.14*Table5[[#This Row],[Motor speed]]*Table5[[#This Row],[Motor torque]])/(60*1000)/Table5[[#This Row],[Overall efficiency of enery conversion ]]*1000</f>
        <v>14487.236876205088</v>
      </c>
      <c r="P505" s="30">
        <f t="shared" si="31"/>
        <v>150.90871746046966</v>
      </c>
      <c r="Q505" s="35">
        <f t="shared" si="32"/>
        <v>1.5090871746046965</v>
      </c>
      <c r="R505" s="36">
        <f t="shared" si="33"/>
        <v>8.426173172058629</v>
      </c>
      <c r="S505" s="37">
        <f t="shared" si="34"/>
        <v>252.78519516175888</v>
      </c>
    </row>
    <row r="506" spans="12:19">
      <c r="L506" s="14">
        <v>503</v>
      </c>
      <c r="M506" s="7">
        <v>36.799999999999997</v>
      </c>
      <c r="N506" s="20">
        <f>ROUND(Table5[[#This Row],[Etotal]]/3600,2)</f>
        <v>4.26</v>
      </c>
      <c r="O506" s="11">
        <f>(2*3.14*Table5[[#This Row],[Motor speed]]*Table5[[#This Row],[Motor torque]])/(60*1000)/Table5[[#This Row],[Overall efficiency of enery conversion ]]*1000</f>
        <v>15335.239531827017</v>
      </c>
      <c r="P506" s="30">
        <f t="shared" si="31"/>
        <v>159.74207845653143</v>
      </c>
      <c r="Q506" s="35">
        <f t="shared" si="32"/>
        <v>1.5974207845653143</v>
      </c>
      <c r="R506" s="36">
        <f t="shared" si="33"/>
        <v>9.4414867029566789</v>
      </c>
      <c r="S506" s="37">
        <f t="shared" si="34"/>
        <v>283.24460108870039</v>
      </c>
    </row>
    <row r="507" spans="12:19">
      <c r="L507" s="14">
        <v>504</v>
      </c>
      <c r="M507" s="7">
        <v>38.299999999999997</v>
      </c>
      <c r="N507" s="20">
        <f>ROUND(Table5[[#This Row],[Etotal]]/3600,2)</f>
        <v>4.34</v>
      </c>
      <c r="O507" s="11">
        <f>(2*3.14*Table5[[#This Row],[Motor speed]]*Table5[[#This Row],[Motor torque]])/(60*1000)/Table5[[#This Row],[Overall efficiency of enery conversion ]]*1000</f>
        <v>15616.453718639877</v>
      </c>
      <c r="P507" s="30">
        <f t="shared" si="31"/>
        <v>162.67139290249872</v>
      </c>
      <c r="Q507" s="35">
        <f t="shared" si="32"/>
        <v>1.6267139290249872</v>
      </c>
      <c r="R507" s="36">
        <f t="shared" si="33"/>
        <v>9.7909333654704707</v>
      </c>
      <c r="S507" s="37">
        <f t="shared" si="34"/>
        <v>293.72800096411413</v>
      </c>
    </row>
    <row r="508" spans="12:19">
      <c r="L508" s="14">
        <v>505</v>
      </c>
      <c r="M508" s="7">
        <v>39.6</v>
      </c>
      <c r="N508" s="20">
        <f>ROUND(Table5[[#This Row],[Etotal]]/3600,2)</f>
        <v>4.1500000000000004</v>
      </c>
      <c r="O508" s="11">
        <f>(2*3.14*Table5[[#This Row],[Motor speed]]*Table5[[#This Row],[Motor torque]])/(60*1000)/Table5[[#This Row],[Overall efficiency of enery conversion ]]*1000</f>
        <v>14943.305451676702</v>
      </c>
      <c r="P508" s="30">
        <f t="shared" si="31"/>
        <v>155.65943178829897</v>
      </c>
      <c r="Q508" s="35">
        <f t="shared" si="32"/>
        <v>1.5565943178829897</v>
      </c>
      <c r="R508" s="36">
        <f t="shared" si="33"/>
        <v>8.9650477207227564</v>
      </c>
      <c r="S508" s="37">
        <f t="shared" si="34"/>
        <v>268.95143162168267</v>
      </c>
    </row>
    <row r="509" spans="12:19">
      <c r="L509" s="14">
        <v>506</v>
      </c>
      <c r="M509" s="7">
        <v>40.6</v>
      </c>
      <c r="N509" s="20">
        <f>ROUND(Table5[[#This Row],[Etotal]]/3600,2)</f>
        <v>3.84</v>
      </c>
      <c r="O509" s="11">
        <f>(2*3.14*Table5[[#This Row],[Motor speed]]*Table5[[#This Row],[Motor torque]])/(60*1000)/Table5[[#This Row],[Overall efficiency of enery conversion ]]*1000</f>
        <v>13826.589810410191</v>
      </c>
      <c r="P509" s="30">
        <f t="shared" si="31"/>
        <v>144.02697719177283</v>
      </c>
      <c r="Q509" s="35">
        <f t="shared" si="32"/>
        <v>1.4402697719177282</v>
      </c>
      <c r="R509" s="36">
        <f t="shared" si="33"/>
        <v>7.6751949588297963</v>
      </c>
      <c r="S509" s="37">
        <f t="shared" si="34"/>
        <v>230.2558487648939</v>
      </c>
    </row>
    <row r="510" spans="12:19">
      <c r="L510" s="14">
        <v>507</v>
      </c>
      <c r="M510" s="7">
        <v>41.3</v>
      </c>
      <c r="N510" s="20">
        <f>ROUND(Table5[[#This Row],[Etotal]]/3600,2)</f>
        <v>3.65</v>
      </c>
      <c r="O510" s="11">
        <f>(2*3.14*Table5[[#This Row],[Motor speed]]*Table5[[#This Row],[Motor torque]])/(60*1000)/Table5[[#This Row],[Overall efficiency of enery conversion ]]*1000</f>
        <v>13132.460145720752</v>
      </c>
      <c r="P510" s="30">
        <f t="shared" si="31"/>
        <v>136.79645985125782</v>
      </c>
      <c r="Q510" s="35">
        <f t="shared" si="32"/>
        <v>1.3679645985125781</v>
      </c>
      <c r="R510" s="36">
        <f t="shared" si="33"/>
        <v>6.9239104282996129</v>
      </c>
      <c r="S510" s="37">
        <f t="shared" si="34"/>
        <v>207.7173128489884</v>
      </c>
    </row>
    <row r="511" spans="12:19">
      <c r="L511" s="14">
        <v>508</v>
      </c>
      <c r="M511" s="7">
        <v>42</v>
      </c>
      <c r="N511" s="20">
        <f>ROUND(Table5[[#This Row],[Etotal]]/3600,2)</f>
        <v>3.63</v>
      </c>
      <c r="O511" s="11">
        <f>(2*3.14*Table5[[#This Row],[Motor speed]]*Table5[[#This Row],[Motor torque]])/(60*1000)/Table5[[#This Row],[Overall efficiency of enery conversion ]]*1000</f>
        <v>13062.478487586312</v>
      </c>
      <c r="P511" s="30">
        <f t="shared" si="31"/>
        <v>136.06748424569074</v>
      </c>
      <c r="Q511" s="35">
        <f t="shared" si="32"/>
        <v>1.3606748424569073</v>
      </c>
      <c r="R511" s="36">
        <f t="shared" si="33"/>
        <v>6.8503132995119795</v>
      </c>
      <c r="S511" s="37">
        <f t="shared" si="34"/>
        <v>205.50939898535938</v>
      </c>
    </row>
    <row r="512" spans="12:19">
      <c r="L512" s="14">
        <v>509</v>
      </c>
      <c r="M512" s="7">
        <v>42.5</v>
      </c>
      <c r="N512" s="20">
        <f>ROUND(Table5[[#This Row],[Etotal]]/3600,2)</f>
        <v>3.7</v>
      </c>
      <c r="O512" s="11">
        <f>(2*3.14*Table5[[#This Row],[Motor speed]]*Table5[[#This Row],[Motor torque]])/(60*1000)/Table5[[#This Row],[Overall efficiency of enery conversion ]]*1000</f>
        <v>13322.835311701177</v>
      </c>
      <c r="P512" s="30">
        <f t="shared" si="31"/>
        <v>138.77953449688727</v>
      </c>
      <c r="Q512" s="35">
        <f t="shared" si="32"/>
        <v>1.3877953449688727</v>
      </c>
      <c r="R512" s="36">
        <f t="shared" si="33"/>
        <v>7.1261109022139069</v>
      </c>
      <c r="S512" s="37">
        <f t="shared" si="34"/>
        <v>213.7833270664172</v>
      </c>
    </row>
    <row r="513" spans="12:19">
      <c r="L513" s="14">
        <v>510</v>
      </c>
      <c r="M513" s="7">
        <v>43.2</v>
      </c>
      <c r="N513" s="20">
        <f>ROUND(Table5[[#This Row],[Etotal]]/3600,2)</f>
        <v>4.1100000000000003</v>
      </c>
      <c r="O513" s="11">
        <f>(2*3.14*Table5[[#This Row],[Motor speed]]*Table5[[#This Row],[Motor torque]])/(60*1000)/Table5[[#This Row],[Overall efficiency of enery conversion ]]*1000</f>
        <v>14813.63632501181</v>
      </c>
      <c r="P513" s="30">
        <f t="shared" si="31"/>
        <v>154.30871171887301</v>
      </c>
      <c r="Q513" s="35">
        <f t="shared" si="32"/>
        <v>1.5430871171887302</v>
      </c>
      <c r="R513" s="36">
        <f t="shared" si="33"/>
        <v>8.8101360495651555</v>
      </c>
      <c r="S513" s="37">
        <f t="shared" si="34"/>
        <v>264.30408148695466</v>
      </c>
    </row>
    <row r="514" spans="12:19">
      <c r="L514" s="14">
        <v>511</v>
      </c>
      <c r="M514" s="7">
        <v>44.1</v>
      </c>
      <c r="N514" s="20">
        <f>ROUND(Table5[[#This Row],[Etotal]]/3600,2)</f>
        <v>4.26</v>
      </c>
      <c r="O514" s="11">
        <f>(2*3.14*Table5[[#This Row],[Motor speed]]*Table5[[#This Row],[Motor torque]])/(60*1000)/Table5[[#This Row],[Overall efficiency of enery conversion ]]*1000</f>
        <v>15324.580265580938</v>
      </c>
      <c r="P514" s="30">
        <f t="shared" si="31"/>
        <v>159.63104443313478</v>
      </c>
      <c r="Q514" s="35">
        <f t="shared" si="32"/>
        <v>1.5963104443313478</v>
      </c>
      <c r="R514" s="36">
        <f t="shared" si="33"/>
        <v>9.4283660283209763</v>
      </c>
      <c r="S514" s="37">
        <f t="shared" si="34"/>
        <v>282.85098084962931</v>
      </c>
    </row>
    <row r="515" spans="12:19">
      <c r="L515" s="14">
        <v>512</v>
      </c>
      <c r="M515" s="7">
        <v>44.8</v>
      </c>
      <c r="N515" s="20">
        <f>ROUND(Table5[[#This Row],[Etotal]]/3600,2)</f>
        <v>4.05</v>
      </c>
      <c r="O515" s="11">
        <f>(2*3.14*Table5[[#This Row],[Motor speed]]*Table5[[#This Row],[Motor torque]])/(60*1000)/Table5[[#This Row],[Overall efficiency of enery conversion ]]*1000</f>
        <v>14569.099714304295</v>
      </c>
      <c r="P515" s="30">
        <f t="shared" si="31"/>
        <v>151.76145535733642</v>
      </c>
      <c r="Q515" s="35">
        <f t="shared" si="32"/>
        <v>1.5176145535733641</v>
      </c>
      <c r="R515" s="36">
        <f t="shared" si="33"/>
        <v>8.5216695529054203</v>
      </c>
      <c r="S515" s="37">
        <f t="shared" si="34"/>
        <v>255.6500865871626</v>
      </c>
    </row>
    <row r="516" spans="12:19">
      <c r="L516" s="14">
        <v>513</v>
      </c>
      <c r="M516" s="7">
        <v>45.3</v>
      </c>
      <c r="N516" s="20">
        <f>ROUND(Table5[[#This Row],[Etotal]]/3600,2)</f>
        <v>3.67</v>
      </c>
      <c r="O516" s="11">
        <f>(2*3.14*Table5[[#This Row],[Motor speed]]*Table5[[#This Row],[Motor torque]])/(60*1000)/Table5[[#This Row],[Overall efficiency of enery conversion ]]*1000</f>
        <v>13206.589026604419</v>
      </c>
      <c r="P516" s="30">
        <f t="shared" ref="P516:P579" si="35">O516/96</f>
        <v>137.56863569379604</v>
      </c>
      <c r="Q516" s="35">
        <f t="shared" ref="Q516:Q579" si="36">P516/100</f>
        <v>1.3756863569379605</v>
      </c>
      <c r="R516" s="36">
        <f t="shared" ref="R516:R579" si="37">P516*P516*0.00037</f>
        <v>7.0022979248613781</v>
      </c>
      <c r="S516" s="37">
        <f t="shared" ref="S516:S579" si="38">R516*30</f>
        <v>210.06893774584134</v>
      </c>
    </row>
    <row r="517" spans="12:19">
      <c r="L517" s="14">
        <v>514</v>
      </c>
      <c r="M517" s="7">
        <v>45.5</v>
      </c>
      <c r="N517" s="20">
        <f>ROUND(Table5[[#This Row],[Etotal]]/3600,2)</f>
        <v>3.24</v>
      </c>
      <c r="O517" s="11">
        <f>(2*3.14*Table5[[#This Row],[Motor speed]]*Table5[[#This Row],[Motor torque]])/(60*1000)/Table5[[#This Row],[Overall efficiency of enery conversion ]]*1000</f>
        <v>11661.607631976756</v>
      </c>
      <c r="P517" s="30">
        <f t="shared" si="35"/>
        <v>121.47507949975788</v>
      </c>
      <c r="Q517" s="35">
        <f t="shared" si="36"/>
        <v>1.2147507949975789</v>
      </c>
      <c r="R517" s="36">
        <f t="shared" si="37"/>
        <v>5.4597921276048238</v>
      </c>
      <c r="S517" s="37">
        <f t="shared" si="38"/>
        <v>163.79376382814471</v>
      </c>
    </row>
    <row r="518" spans="12:19">
      <c r="L518" s="14">
        <v>515</v>
      </c>
      <c r="M518" s="7">
        <v>45.5</v>
      </c>
      <c r="N518" s="20">
        <f>ROUND(Table5[[#This Row],[Etotal]]/3600,2)</f>
        <v>2.78</v>
      </c>
      <c r="O518" s="11">
        <f>(2*3.14*Table5[[#This Row],[Motor speed]]*Table5[[#This Row],[Motor torque]])/(60*1000)/Table5[[#This Row],[Overall efficiency of enery conversion ]]*1000</f>
        <v>10010.070402403138</v>
      </c>
      <c r="P518" s="30">
        <f t="shared" si="35"/>
        <v>104.27156669169936</v>
      </c>
      <c r="Q518" s="35">
        <f t="shared" si="36"/>
        <v>1.0427156669169937</v>
      </c>
      <c r="R518" s="36">
        <f t="shared" si="37"/>
        <v>4.0228470595263577</v>
      </c>
      <c r="S518" s="37">
        <f t="shared" si="38"/>
        <v>120.68541178579073</v>
      </c>
    </row>
    <row r="519" spans="12:19">
      <c r="L519" s="14">
        <v>516</v>
      </c>
      <c r="M519" s="7">
        <v>45.2</v>
      </c>
      <c r="N519" s="20">
        <f>ROUND(Table5[[#This Row],[Etotal]]/3600,2)</f>
        <v>2.29</v>
      </c>
      <c r="O519" s="11">
        <f>(2*3.14*Table5[[#This Row],[Motor speed]]*Table5[[#This Row],[Motor torque]])/(60*1000)/Table5[[#This Row],[Overall efficiency of enery conversion ]]*1000</f>
        <v>8231.6054314026769</v>
      </c>
      <c r="P519" s="30">
        <f t="shared" si="35"/>
        <v>85.745889910444546</v>
      </c>
      <c r="Q519" s="35">
        <f t="shared" si="36"/>
        <v>0.8574588991044455</v>
      </c>
      <c r="R519" s="36">
        <f t="shared" si="37"/>
        <v>2.7203723255176082</v>
      </c>
      <c r="S519" s="37">
        <f t="shared" si="38"/>
        <v>81.611169765528246</v>
      </c>
    </row>
    <row r="520" spans="12:19">
      <c r="L520" s="14">
        <v>517</v>
      </c>
      <c r="M520" s="7">
        <v>44.7</v>
      </c>
      <c r="N520" s="20">
        <f>ROUND(Table5[[#This Row],[Etotal]]/3600,2)</f>
        <v>2.04</v>
      </c>
      <c r="O520" s="11">
        <f>(2*3.14*Table5[[#This Row],[Motor speed]]*Table5[[#This Row],[Motor torque]])/(60*1000)/Table5[[#This Row],[Overall efficiency of enery conversion ]]*1000</f>
        <v>7327.8649310643259</v>
      </c>
      <c r="P520" s="30">
        <f t="shared" si="35"/>
        <v>76.331926365253395</v>
      </c>
      <c r="Q520" s="35">
        <f t="shared" si="36"/>
        <v>0.763319263652534</v>
      </c>
      <c r="R520" s="36">
        <f t="shared" si="37"/>
        <v>2.1558283035732728</v>
      </c>
      <c r="S520" s="37">
        <f t="shared" si="38"/>
        <v>64.674849107198185</v>
      </c>
    </row>
    <row r="521" spans="12:19">
      <c r="L521" s="14">
        <v>518</v>
      </c>
      <c r="M521" s="7">
        <v>44.2</v>
      </c>
      <c r="N521" s="20">
        <f>ROUND(Table5[[#This Row],[Etotal]]/3600,2)</f>
        <v>1.92</v>
      </c>
      <c r="O521" s="11">
        <f>(2*3.14*Table5[[#This Row],[Motor speed]]*Table5[[#This Row],[Motor torque]])/(60*1000)/Table5[[#This Row],[Overall efficiency of enery conversion ]]*1000</f>
        <v>6901.9815753647035</v>
      </c>
      <c r="P521" s="30">
        <f t="shared" si="35"/>
        <v>71.895641410048995</v>
      </c>
      <c r="Q521" s="35">
        <f t="shared" si="36"/>
        <v>0.71895641410048994</v>
      </c>
      <c r="R521" s="36">
        <f t="shared" si="37"/>
        <v>1.91252380389207</v>
      </c>
      <c r="S521" s="37">
        <f t="shared" si="38"/>
        <v>57.375714116762097</v>
      </c>
    </row>
    <row r="522" spans="12:19">
      <c r="L522" s="14">
        <v>519</v>
      </c>
      <c r="M522" s="7">
        <v>43.6</v>
      </c>
      <c r="N522" s="20">
        <f>ROUND(Table5[[#This Row],[Etotal]]/3600,2)</f>
        <v>1.85</v>
      </c>
      <c r="O522" s="11">
        <f>(2*3.14*Table5[[#This Row],[Motor speed]]*Table5[[#This Row],[Motor torque]])/(60*1000)/Table5[[#This Row],[Overall efficiency of enery conversion ]]*1000</f>
        <v>6674.1706993950738</v>
      </c>
      <c r="P522" s="30">
        <f t="shared" si="35"/>
        <v>69.522611452032024</v>
      </c>
      <c r="Q522" s="35">
        <f t="shared" si="36"/>
        <v>0.69522611452032024</v>
      </c>
      <c r="R522" s="36">
        <f t="shared" si="37"/>
        <v>1.7883555961507793</v>
      </c>
      <c r="S522" s="37">
        <f t="shared" si="38"/>
        <v>53.650667884523379</v>
      </c>
    </row>
    <row r="523" spans="12:19">
      <c r="L523" s="14">
        <v>520</v>
      </c>
      <c r="M523" s="7">
        <v>43.1</v>
      </c>
      <c r="N523" s="20">
        <f>ROUND(Table5[[#This Row],[Etotal]]/3600,2)</f>
        <v>2.0499999999999998</v>
      </c>
      <c r="O523" s="11">
        <f>(2*3.14*Table5[[#This Row],[Motor speed]]*Table5[[#This Row],[Motor torque]])/(60*1000)/Table5[[#This Row],[Overall efficiency of enery conversion ]]*1000</f>
        <v>7382.4883762603904</v>
      </c>
      <c r="P523" s="30">
        <f t="shared" si="35"/>
        <v>76.900920586045729</v>
      </c>
      <c r="Q523" s="35">
        <f t="shared" si="36"/>
        <v>0.76900920586045729</v>
      </c>
      <c r="R523" s="36">
        <f t="shared" si="37"/>
        <v>2.1880880871830852</v>
      </c>
      <c r="S523" s="37">
        <f t="shared" si="38"/>
        <v>65.642642615492562</v>
      </c>
    </row>
    <row r="524" spans="12:19">
      <c r="L524" s="14">
        <v>521</v>
      </c>
      <c r="M524" s="7">
        <v>42.8</v>
      </c>
      <c r="N524" s="20">
        <f>ROUND(Table5[[#This Row],[Etotal]]/3600,2)</f>
        <v>2.33</v>
      </c>
      <c r="O524" s="11">
        <f>(2*3.14*Table5[[#This Row],[Motor speed]]*Table5[[#This Row],[Motor torque]])/(60*1000)/Table5[[#This Row],[Overall efficiency of enery conversion ]]*1000</f>
        <v>8376.3648164130482</v>
      </c>
      <c r="P524" s="30">
        <f t="shared" si="35"/>
        <v>87.253800170969257</v>
      </c>
      <c r="Q524" s="35">
        <f t="shared" si="36"/>
        <v>0.87253800170969253</v>
      </c>
      <c r="R524" s="36">
        <f t="shared" si="37"/>
        <v>2.8168934883819108</v>
      </c>
      <c r="S524" s="37">
        <f t="shared" si="38"/>
        <v>84.50680465145733</v>
      </c>
    </row>
    <row r="525" spans="12:19">
      <c r="L525" s="14">
        <v>522</v>
      </c>
      <c r="M525" s="7">
        <v>42.7</v>
      </c>
      <c r="N525" s="20">
        <f>ROUND(Table5[[#This Row],[Etotal]]/3600,2)</f>
        <v>2.68</v>
      </c>
      <c r="O525" s="11">
        <f>(2*3.14*Table5[[#This Row],[Motor speed]]*Table5[[#This Row],[Motor torque]])/(60*1000)/Table5[[#This Row],[Overall efficiency of enery conversion ]]*1000</f>
        <v>9663.9649133628136</v>
      </c>
      <c r="P525" s="30">
        <f t="shared" si="35"/>
        <v>100.66630118086265</v>
      </c>
      <c r="Q525" s="35">
        <f t="shared" si="36"/>
        <v>1.0066630118086264</v>
      </c>
      <c r="R525" s="36">
        <f t="shared" si="37"/>
        <v>3.7494705515713744</v>
      </c>
      <c r="S525" s="37">
        <f t="shared" si="38"/>
        <v>112.48411654714123</v>
      </c>
    </row>
    <row r="526" spans="12:19">
      <c r="L526" s="14">
        <v>523</v>
      </c>
      <c r="M526" s="7">
        <v>42.8</v>
      </c>
      <c r="N526" s="20">
        <f>ROUND(Table5[[#This Row],[Etotal]]/3600,2)</f>
        <v>3.19</v>
      </c>
      <c r="O526" s="11">
        <f>(2*3.14*Table5[[#This Row],[Motor speed]]*Table5[[#This Row],[Motor torque]])/(60*1000)/Table5[[#This Row],[Overall efficiency of enery conversion ]]*1000</f>
        <v>11483.432659303193</v>
      </c>
      <c r="P526" s="30">
        <f t="shared" si="35"/>
        <v>119.61909020107493</v>
      </c>
      <c r="Q526" s="35">
        <f t="shared" si="36"/>
        <v>1.1961909020107493</v>
      </c>
      <c r="R526" s="36">
        <f t="shared" si="37"/>
        <v>5.2942288939971727</v>
      </c>
      <c r="S526" s="37">
        <f t="shared" si="38"/>
        <v>158.82686681991518</v>
      </c>
    </row>
    <row r="527" spans="12:19">
      <c r="L527" s="14">
        <v>524</v>
      </c>
      <c r="M527" s="7">
        <v>43.3</v>
      </c>
      <c r="N527" s="20">
        <f>ROUND(Table5[[#This Row],[Etotal]]/3600,2)</f>
        <v>3.69</v>
      </c>
      <c r="O527" s="11">
        <f>(2*3.14*Table5[[#This Row],[Motor speed]]*Table5[[#This Row],[Motor torque]])/(60*1000)/Table5[[#This Row],[Overall efficiency of enery conversion ]]*1000</f>
        <v>13298.115106361418</v>
      </c>
      <c r="P527" s="30">
        <f t="shared" si="35"/>
        <v>138.52203235793144</v>
      </c>
      <c r="Q527" s="35">
        <f t="shared" si="36"/>
        <v>1.3852203235793143</v>
      </c>
      <c r="R527" s="36">
        <f t="shared" si="37"/>
        <v>7.0996907759715677</v>
      </c>
      <c r="S527" s="37">
        <f t="shared" si="38"/>
        <v>212.99072327914703</v>
      </c>
    </row>
    <row r="528" spans="12:19">
      <c r="L528" s="14">
        <v>525</v>
      </c>
      <c r="M528" s="7">
        <v>43.9</v>
      </c>
      <c r="N528" s="20">
        <f>ROUND(Table5[[#This Row],[Etotal]]/3600,2)</f>
        <v>3.97</v>
      </c>
      <c r="O528" s="11">
        <f>(2*3.14*Table5[[#This Row],[Motor speed]]*Table5[[#This Row],[Motor torque]])/(60*1000)/Table5[[#This Row],[Overall efficiency of enery conversion ]]*1000</f>
        <v>14299.415358906354</v>
      </c>
      <c r="P528" s="30">
        <f t="shared" si="35"/>
        <v>148.95224332194118</v>
      </c>
      <c r="Q528" s="35">
        <f t="shared" si="36"/>
        <v>1.4895224332194119</v>
      </c>
      <c r="R528" s="36">
        <f t="shared" si="37"/>
        <v>8.2091051925363452</v>
      </c>
      <c r="S528" s="37">
        <f t="shared" si="38"/>
        <v>246.27315577609036</v>
      </c>
    </row>
    <row r="529" spans="12:19">
      <c r="L529" s="14">
        <v>526</v>
      </c>
      <c r="M529" s="7">
        <v>44.6</v>
      </c>
      <c r="N529" s="20">
        <f>ROUND(Table5[[#This Row],[Etotal]]/3600,2)</f>
        <v>4.2699999999999996</v>
      </c>
      <c r="O529" s="11">
        <f>(2*3.14*Table5[[#This Row],[Motor speed]]*Table5[[#This Row],[Motor torque]])/(60*1000)/Table5[[#This Row],[Overall efficiency of enery conversion ]]*1000</f>
        <v>15382.562329010028</v>
      </c>
      <c r="P529" s="30">
        <f t="shared" si="35"/>
        <v>160.23502426052113</v>
      </c>
      <c r="Q529" s="35">
        <f t="shared" si="36"/>
        <v>1.6023502426052112</v>
      </c>
      <c r="R529" s="36">
        <f t="shared" si="37"/>
        <v>9.4998473099148235</v>
      </c>
      <c r="S529" s="37">
        <f t="shared" si="38"/>
        <v>284.9954192974447</v>
      </c>
    </row>
    <row r="530" spans="12:19">
      <c r="L530" s="14">
        <v>527</v>
      </c>
      <c r="M530" s="7">
        <v>45.4</v>
      </c>
      <c r="N530" s="20">
        <f>ROUND(Table5[[#This Row],[Etotal]]/3600,2)</f>
        <v>4.5999999999999996</v>
      </c>
      <c r="O530" s="11">
        <f>(2*3.14*Table5[[#This Row],[Motor speed]]*Table5[[#This Row],[Motor torque]])/(60*1000)/Table5[[#This Row],[Overall efficiency of enery conversion ]]*1000</f>
        <v>16555.602368261742</v>
      </c>
      <c r="P530" s="30">
        <f t="shared" si="35"/>
        <v>172.45419133605981</v>
      </c>
      <c r="Q530" s="35">
        <f t="shared" si="36"/>
        <v>1.7245419133605981</v>
      </c>
      <c r="R530" s="36">
        <f t="shared" si="37"/>
        <v>11.003965800468501</v>
      </c>
      <c r="S530" s="37">
        <f t="shared" si="38"/>
        <v>330.11897401405503</v>
      </c>
    </row>
    <row r="531" spans="12:19">
      <c r="L531" s="14">
        <v>528</v>
      </c>
      <c r="M531" s="7">
        <v>46.3</v>
      </c>
      <c r="N531" s="20">
        <f>ROUND(Table5[[#This Row],[Etotal]]/3600,2)</f>
        <v>4.82</v>
      </c>
      <c r="O531" s="11">
        <f>(2*3.14*Table5[[#This Row],[Motor speed]]*Table5[[#This Row],[Motor torque]])/(60*1000)/Table5[[#This Row],[Overall efficiency of enery conversion ]]*1000</f>
        <v>17347.005368245904</v>
      </c>
      <c r="P531" s="30">
        <f t="shared" si="35"/>
        <v>180.69797258589483</v>
      </c>
      <c r="Q531" s="35">
        <f t="shared" si="36"/>
        <v>1.8069797258589484</v>
      </c>
      <c r="R531" s="36">
        <f t="shared" si="37"/>
        <v>12.081150199761534</v>
      </c>
      <c r="S531" s="37">
        <f t="shared" si="38"/>
        <v>362.43450599284603</v>
      </c>
    </row>
    <row r="532" spans="12:19">
      <c r="L532" s="14">
        <v>529</v>
      </c>
      <c r="M532" s="7">
        <v>47.2</v>
      </c>
      <c r="N532" s="20">
        <f>ROUND(Table5[[#This Row],[Etotal]]/3600,2)</f>
        <v>4.7</v>
      </c>
      <c r="O532" s="11">
        <f>(2*3.14*Table5[[#This Row],[Motor speed]]*Table5[[#This Row],[Motor torque]])/(60*1000)/Table5[[#This Row],[Overall efficiency of enery conversion ]]*1000</f>
        <v>16937.136380543659</v>
      </c>
      <c r="P532" s="30">
        <f t="shared" si="35"/>
        <v>176.42850396399646</v>
      </c>
      <c r="Q532" s="35">
        <f t="shared" si="36"/>
        <v>1.7642850396399645</v>
      </c>
      <c r="R532" s="36">
        <f t="shared" si="37"/>
        <v>11.516996294060348</v>
      </c>
      <c r="S532" s="37">
        <f t="shared" si="38"/>
        <v>345.50988882181048</v>
      </c>
    </row>
    <row r="533" spans="12:19">
      <c r="L533" s="14">
        <v>530</v>
      </c>
      <c r="M533" s="7">
        <v>47.8</v>
      </c>
      <c r="N533" s="20">
        <f>ROUND(Table5[[#This Row],[Etotal]]/3600,2)</f>
        <v>4.33</v>
      </c>
      <c r="O533" s="11">
        <f>(2*3.14*Table5[[#This Row],[Motor speed]]*Table5[[#This Row],[Motor torque]])/(60*1000)/Table5[[#This Row],[Overall efficiency of enery conversion ]]*1000</f>
        <v>15576.513782243183</v>
      </c>
      <c r="P533" s="30">
        <f t="shared" si="35"/>
        <v>162.25535189836648</v>
      </c>
      <c r="Q533" s="35">
        <f t="shared" si="36"/>
        <v>1.6225535189836648</v>
      </c>
      <c r="R533" s="36">
        <f t="shared" si="37"/>
        <v>9.7409157112752141</v>
      </c>
      <c r="S533" s="37">
        <f t="shared" si="38"/>
        <v>292.22747133825641</v>
      </c>
    </row>
    <row r="534" spans="12:19">
      <c r="L534" s="14">
        <v>531</v>
      </c>
      <c r="M534" s="7">
        <v>48.2</v>
      </c>
      <c r="N534" s="20">
        <f>ROUND(Table5[[#This Row],[Etotal]]/3600,2)</f>
        <v>4.12</v>
      </c>
      <c r="O534" s="11">
        <f>(2*3.14*Table5[[#This Row],[Motor speed]]*Table5[[#This Row],[Motor torque]])/(60*1000)/Table5[[#This Row],[Overall efficiency of enery conversion ]]*1000</f>
        <v>14815.201336140552</v>
      </c>
      <c r="P534" s="30">
        <f t="shared" si="35"/>
        <v>154.32501391813074</v>
      </c>
      <c r="Q534" s="35">
        <f t="shared" si="36"/>
        <v>1.5432501391813074</v>
      </c>
      <c r="R534" s="36">
        <f t="shared" si="37"/>
        <v>8.8119976707075605</v>
      </c>
      <c r="S534" s="37">
        <f t="shared" si="38"/>
        <v>264.3599301212268</v>
      </c>
    </row>
    <row r="535" spans="12:19">
      <c r="L535" s="14">
        <v>532</v>
      </c>
      <c r="M535" s="7">
        <v>48.5</v>
      </c>
      <c r="N535" s="20">
        <f>ROUND(Table5[[#This Row],[Etotal]]/3600,2)</f>
        <v>3.95</v>
      </c>
      <c r="O535" s="11">
        <f>(2*3.14*Table5[[#This Row],[Motor speed]]*Table5[[#This Row],[Motor torque]])/(60*1000)/Table5[[#This Row],[Overall efficiency of enery conversion ]]*1000</f>
        <v>14235.099667123162</v>
      </c>
      <c r="P535" s="30">
        <f t="shared" si="35"/>
        <v>148.2822881991996</v>
      </c>
      <c r="Q535" s="35">
        <f t="shared" si="36"/>
        <v>1.482822881991996</v>
      </c>
      <c r="R535" s="36">
        <f t="shared" si="37"/>
        <v>8.1354256876284801</v>
      </c>
      <c r="S535" s="37">
        <f t="shared" si="38"/>
        <v>244.06277062885439</v>
      </c>
    </row>
    <row r="536" spans="12:19">
      <c r="L536" s="14">
        <v>533</v>
      </c>
      <c r="M536" s="7">
        <v>48.7</v>
      </c>
      <c r="N536" s="20">
        <f>ROUND(Table5[[#This Row],[Etotal]]/3600,2)</f>
        <v>3.92</v>
      </c>
      <c r="O536" s="11">
        <f>(2*3.14*Table5[[#This Row],[Motor speed]]*Table5[[#This Row],[Motor torque]])/(60*1000)/Table5[[#This Row],[Overall efficiency of enery conversion ]]*1000</f>
        <v>14096.555931250659</v>
      </c>
      <c r="P536" s="30">
        <f t="shared" si="35"/>
        <v>146.83912428386103</v>
      </c>
      <c r="Q536" s="35">
        <f t="shared" si="36"/>
        <v>1.4683912428386103</v>
      </c>
      <c r="R536" s="36">
        <f t="shared" si="37"/>
        <v>7.9778395155669388</v>
      </c>
      <c r="S536" s="37">
        <f t="shared" si="38"/>
        <v>239.33518546700816</v>
      </c>
    </row>
    <row r="537" spans="12:19">
      <c r="L537" s="14">
        <v>534</v>
      </c>
      <c r="M537" s="7">
        <v>48.9</v>
      </c>
      <c r="N537" s="20">
        <f>ROUND(Table5[[#This Row],[Etotal]]/3600,2)</f>
        <v>3.95</v>
      </c>
      <c r="O537" s="11">
        <f>(2*3.14*Table5[[#This Row],[Motor speed]]*Table5[[#This Row],[Motor torque]])/(60*1000)/Table5[[#This Row],[Overall efficiency of enery conversion ]]*1000</f>
        <v>14210.184658131084</v>
      </c>
      <c r="P537" s="30">
        <f t="shared" si="35"/>
        <v>148.02275685553212</v>
      </c>
      <c r="Q537" s="35">
        <f t="shared" si="36"/>
        <v>1.4802275685553212</v>
      </c>
      <c r="R537" s="36">
        <f t="shared" si="37"/>
        <v>8.1069725224314322</v>
      </c>
      <c r="S537" s="37">
        <f t="shared" si="38"/>
        <v>243.20917567294296</v>
      </c>
    </row>
    <row r="538" spans="12:19">
      <c r="L538" s="14">
        <v>535</v>
      </c>
      <c r="M538" s="7">
        <v>49.1</v>
      </c>
      <c r="N538" s="20">
        <f>ROUND(Table5[[#This Row],[Etotal]]/3600,2)</f>
        <v>3.77</v>
      </c>
      <c r="O538" s="11">
        <f>(2*3.14*Table5[[#This Row],[Motor speed]]*Table5[[#This Row],[Motor torque]])/(60*1000)/Table5[[#This Row],[Overall efficiency of enery conversion ]]*1000</f>
        <v>13560.69511983612</v>
      </c>
      <c r="P538" s="30">
        <f t="shared" si="35"/>
        <v>141.25724083162626</v>
      </c>
      <c r="Q538" s="35">
        <f t="shared" si="36"/>
        <v>1.4125724083162625</v>
      </c>
      <c r="R538" s="36">
        <f t="shared" si="37"/>
        <v>7.3828349923247023</v>
      </c>
      <c r="S538" s="37">
        <f t="shared" si="38"/>
        <v>221.48504976974107</v>
      </c>
    </row>
    <row r="539" spans="12:19">
      <c r="L539" s="14">
        <v>536</v>
      </c>
      <c r="M539" s="7">
        <v>49.1</v>
      </c>
      <c r="N539" s="20">
        <f>ROUND(Table5[[#This Row],[Etotal]]/3600,2)</f>
        <v>3.48</v>
      </c>
      <c r="O539" s="11">
        <f>(2*3.14*Table5[[#This Row],[Motor speed]]*Table5[[#This Row],[Motor torque]])/(60*1000)/Table5[[#This Row],[Overall efficiency of enery conversion ]]*1000</f>
        <v>12542.290372934211</v>
      </c>
      <c r="P539" s="30">
        <f t="shared" si="35"/>
        <v>130.64885805139804</v>
      </c>
      <c r="Q539" s="35">
        <f t="shared" si="36"/>
        <v>1.3064885805139803</v>
      </c>
      <c r="R539" s="36">
        <f t="shared" si="37"/>
        <v>6.3155759207497111</v>
      </c>
      <c r="S539" s="37">
        <f t="shared" si="38"/>
        <v>189.46727762249134</v>
      </c>
    </row>
    <row r="540" spans="12:19">
      <c r="L540" s="14">
        <v>537</v>
      </c>
      <c r="M540" s="7">
        <v>49</v>
      </c>
      <c r="N540" s="20">
        <f>ROUND(Table5[[#This Row],[Etotal]]/3600,2)</f>
        <v>3.26</v>
      </c>
      <c r="O540" s="11">
        <f>(2*3.14*Table5[[#This Row],[Motor speed]]*Table5[[#This Row],[Motor torque]])/(60*1000)/Table5[[#This Row],[Overall efficiency of enery conversion ]]*1000</f>
        <v>11726.429324982695</v>
      </c>
      <c r="P540" s="30">
        <f t="shared" si="35"/>
        <v>122.15030546856974</v>
      </c>
      <c r="Q540" s="35">
        <f t="shared" si="36"/>
        <v>1.2215030546856973</v>
      </c>
      <c r="R540" s="36">
        <f t="shared" si="37"/>
        <v>5.5206579366440121</v>
      </c>
      <c r="S540" s="37">
        <f t="shared" si="38"/>
        <v>165.61973809932036</v>
      </c>
    </row>
    <row r="541" spans="12:19">
      <c r="L541" s="14">
        <v>538</v>
      </c>
      <c r="M541" s="7">
        <v>48.8</v>
      </c>
      <c r="N541" s="20">
        <f>ROUND(Table5[[#This Row],[Etotal]]/3600,2)</f>
        <v>3.09</v>
      </c>
      <c r="O541" s="11">
        <f>(2*3.14*Table5[[#This Row],[Motor speed]]*Table5[[#This Row],[Motor torque]])/(60*1000)/Table5[[#This Row],[Overall efficiency of enery conversion ]]*1000</f>
        <v>11116.737864074055</v>
      </c>
      <c r="P541" s="30">
        <f t="shared" si="35"/>
        <v>115.7993527507714</v>
      </c>
      <c r="Q541" s="35">
        <f t="shared" si="36"/>
        <v>1.157993527507714</v>
      </c>
      <c r="R541" s="36">
        <f t="shared" si="37"/>
        <v>4.9615113360741079</v>
      </c>
      <c r="S541" s="37">
        <f t="shared" si="38"/>
        <v>148.84534008222323</v>
      </c>
    </row>
    <row r="542" spans="12:19">
      <c r="L542" s="14">
        <v>539</v>
      </c>
      <c r="M542" s="7">
        <v>48.6</v>
      </c>
      <c r="N542" s="20">
        <f>ROUND(Table5[[#This Row],[Etotal]]/3600,2)</f>
        <v>3.2</v>
      </c>
      <c r="O542" s="11">
        <f>(2*3.14*Table5[[#This Row],[Motor speed]]*Table5[[#This Row],[Motor torque]])/(60*1000)/Table5[[#This Row],[Overall efficiency of enery conversion ]]*1000</f>
        <v>11519.912611384978</v>
      </c>
      <c r="P542" s="30">
        <f t="shared" si="35"/>
        <v>119.99908970192685</v>
      </c>
      <c r="Q542" s="35">
        <f t="shared" si="36"/>
        <v>1.1999908970192685</v>
      </c>
      <c r="R542" s="36">
        <f t="shared" si="37"/>
        <v>5.3279191658377014</v>
      </c>
      <c r="S542" s="37">
        <f t="shared" si="38"/>
        <v>159.83757497513105</v>
      </c>
    </row>
    <row r="543" spans="12:19">
      <c r="L543" s="14">
        <v>540</v>
      </c>
      <c r="M543" s="7">
        <v>48.5</v>
      </c>
      <c r="N543" s="20">
        <f>ROUND(Table5[[#This Row],[Etotal]]/3600,2)</f>
        <v>3.47</v>
      </c>
      <c r="O543" s="11">
        <f>(2*3.14*Table5[[#This Row],[Motor speed]]*Table5[[#This Row],[Motor torque]])/(60*1000)/Table5[[#This Row],[Overall efficiency of enery conversion ]]*1000</f>
        <v>12474.669872962269</v>
      </c>
      <c r="P543" s="30">
        <f t="shared" si="35"/>
        <v>129.94447784335696</v>
      </c>
      <c r="Q543" s="35">
        <f t="shared" si="36"/>
        <v>1.2994447784335696</v>
      </c>
      <c r="R543" s="36">
        <f t="shared" si="37"/>
        <v>6.2476599091335947</v>
      </c>
      <c r="S543" s="37">
        <f t="shared" si="38"/>
        <v>187.42979727400785</v>
      </c>
    </row>
    <row r="544" spans="12:19">
      <c r="L544" s="14">
        <v>541</v>
      </c>
      <c r="M544" s="7">
        <v>48.6</v>
      </c>
      <c r="N544" s="20">
        <f>ROUND(Table5[[#This Row],[Etotal]]/3600,2)</f>
        <v>3.69</v>
      </c>
      <c r="O544" s="11">
        <f>(2*3.14*Table5[[#This Row],[Motor speed]]*Table5[[#This Row],[Motor torque]])/(60*1000)/Table5[[#This Row],[Overall efficiency of enery conversion ]]*1000</f>
        <v>13283.972157698778</v>
      </c>
      <c r="P544" s="30">
        <f t="shared" si="35"/>
        <v>138.37470997602892</v>
      </c>
      <c r="Q544" s="35">
        <f t="shared" si="36"/>
        <v>1.3837470997602892</v>
      </c>
      <c r="R544" s="36">
        <f t="shared" si="37"/>
        <v>7.0845973335515442</v>
      </c>
      <c r="S544" s="37">
        <f t="shared" si="38"/>
        <v>212.53792000654633</v>
      </c>
    </row>
    <row r="545" spans="12:19">
      <c r="L545" s="14">
        <v>542</v>
      </c>
      <c r="M545" s="7">
        <v>48.7</v>
      </c>
      <c r="N545" s="20">
        <f>ROUND(Table5[[#This Row],[Etotal]]/3600,2)</f>
        <v>3.49</v>
      </c>
      <c r="O545" s="11">
        <f>(2*3.14*Table5[[#This Row],[Motor speed]]*Table5[[#This Row],[Motor torque]])/(60*1000)/Table5[[#This Row],[Overall efficiency of enery conversion ]]*1000</f>
        <v>12581.393675422056</v>
      </c>
      <c r="P545" s="30">
        <f t="shared" si="35"/>
        <v>131.05618411897976</v>
      </c>
      <c r="Q545" s="35">
        <f t="shared" si="36"/>
        <v>1.3105618411897977</v>
      </c>
      <c r="R545" s="36">
        <f t="shared" si="37"/>
        <v>6.3550176564563303</v>
      </c>
      <c r="S545" s="37">
        <f t="shared" si="38"/>
        <v>190.65052969368992</v>
      </c>
    </row>
    <row r="546" spans="12:19">
      <c r="L546" s="14">
        <v>543</v>
      </c>
      <c r="M546" s="7">
        <v>48.6</v>
      </c>
      <c r="N546" s="20">
        <f>ROUND(Table5[[#This Row],[Etotal]]/3600,2)</f>
        <v>2.99</v>
      </c>
      <c r="O546" s="11">
        <f>(2*3.14*Table5[[#This Row],[Motor speed]]*Table5[[#This Row],[Motor torque]])/(60*1000)/Table5[[#This Row],[Overall efficiency of enery conversion ]]*1000</f>
        <v>10763.887091536208</v>
      </c>
      <c r="P546" s="30">
        <f t="shared" si="35"/>
        <v>112.12382387016883</v>
      </c>
      <c r="Q546" s="35">
        <f t="shared" si="36"/>
        <v>1.1212382387016884</v>
      </c>
      <c r="R546" s="36">
        <f t="shared" si="37"/>
        <v>4.651548195329398</v>
      </c>
      <c r="S546" s="37">
        <f t="shared" si="38"/>
        <v>139.54644585988194</v>
      </c>
    </row>
    <row r="547" spans="12:19">
      <c r="L547" s="14">
        <v>544</v>
      </c>
      <c r="M547" s="7">
        <v>48.2</v>
      </c>
      <c r="N547" s="20">
        <f>ROUND(Table5[[#This Row],[Etotal]]/3600,2)</f>
        <v>2.38</v>
      </c>
      <c r="O547" s="11">
        <f>(2*3.14*Table5[[#This Row],[Motor speed]]*Table5[[#This Row],[Motor torque]])/(60*1000)/Table5[[#This Row],[Overall efficiency of enery conversion ]]*1000</f>
        <v>8566.8422729185404</v>
      </c>
      <c r="P547" s="30">
        <f t="shared" si="35"/>
        <v>89.237940342901467</v>
      </c>
      <c r="Q547" s="35">
        <f t="shared" si="36"/>
        <v>0.89237940342901467</v>
      </c>
      <c r="R547" s="36">
        <f t="shared" si="37"/>
        <v>2.9464616987579992</v>
      </c>
      <c r="S547" s="37">
        <f t="shared" si="38"/>
        <v>88.393850962739975</v>
      </c>
    </row>
    <row r="548" spans="12:19">
      <c r="L548" s="14">
        <v>545</v>
      </c>
      <c r="M548" s="7">
        <v>47.5</v>
      </c>
      <c r="N548" s="20">
        <f>ROUND(Table5[[#This Row],[Etotal]]/3600,2)</f>
        <v>1.88</v>
      </c>
      <c r="O548" s="11">
        <f>(2*3.14*Table5[[#This Row],[Motor speed]]*Table5[[#This Row],[Motor torque]])/(60*1000)/Table5[[#This Row],[Overall efficiency of enery conversion ]]*1000</f>
        <v>6778.7933256567067</v>
      </c>
      <c r="P548" s="30">
        <f t="shared" si="35"/>
        <v>70.612430475590699</v>
      </c>
      <c r="Q548" s="35">
        <f t="shared" si="36"/>
        <v>0.70612430475590704</v>
      </c>
      <c r="R548" s="36">
        <f t="shared" si="37"/>
        <v>1.8448626749379482</v>
      </c>
      <c r="S548" s="37">
        <f t="shared" si="38"/>
        <v>55.345880248138442</v>
      </c>
    </row>
    <row r="549" spans="12:19">
      <c r="L549" s="14">
        <v>546</v>
      </c>
      <c r="M549" s="7">
        <v>46.7</v>
      </c>
      <c r="N549" s="20">
        <f>ROUND(Table5[[#This Row],[Etotal]]/3600,2)</f>
        <v>1.53</v>
      </c>
      <c r="O549" s="11">
        <f>(2*3.14*Table5[[#This Row],[Motor speed]]*Table5[[#This Row],[Motor torque]])/(60*1000)/Table5[[#This Row],[Overall efficiency of enery conversion ]]*1000</f>
        <v>5490.4972739076165</v>
      </c>
      <c r="P549" s="30">
        <f t="shared" si="35"/>
        <v>57.192679936537672</v>
      </c>
      <c r="Q549" s="35">
        <f t="shared" si="36"/>
        <v>0.57192679936537671</v>
      </c>
      <c r="R549" s="36">
        <f t="shared" si="37"/>
        <v>1.2102709761795984</v>
      </c>
      <c r="S549" s="37">
        <f t="shared" si="38"/>
        <v>36.308129285387956</v>
      </c>
    </row>
    <row r="550" spans="12:19">
      <c r="L550" s="14">
        <v>547</v>
      </c>
      <c r="M550" s="7">
        <v>45.7</v>
      </c>
      <c r="N550" s="20">
        <f>ROUND(Table5[[#This Row],[Etotal]]/3600,2)</f>
        <v>1.1599999999999999</v>
      </c>
      <c r="O550" s="11">
        <f>(2*3.14*Table5[[#This Row],[Motor speed]]*Table5[[#This Row],[Motor torque]])/(60*1000)/Table5[[#This Row],[Overall efficiency of enery conversion ]]*1000</f>
        <v>4178.4708258459095</v>
      </c>
      <c r="P550" s="30">
        <f t="shared" si="35"/>
        <v>43.525737769228222</v>
      </c>
      <c r="Q550" s="35">
        <f t="shared" si="36"/>
        <v>0.43525737769228223</v>
      </c>
      <c r="R550" s="36">
        <f t="shared" si="37"/>
        <v>0.70096124389157943</v>
      </c>
      <c r="S550" s="37">
        <f t="shared" si="38"/>
        <v>21.028837316747381</v>
      </c>
    </row>
    <row r="551" spans="12:19">
      <c r="L551" s="14">
        <v>548</v>
      </c>
      <c r="M551" s="7">
        <v>44.6</v>
      </c>
      <c r="N551" s="20">
        <f>ROUND(Table5[[#This Row],[Etotal]]/3600,2)</f>
        <v>0.42</v>
      </c>
      <c r="O551" s="11">
        <f>(2*3.14*Table5[[#This Row],[Motor speed]]*Table5[[#This Row],[Motor torque]])/(60*1000)/Table5[[#This Row],[Overall efficiency of enery conversion ]]*1000</f>
        <v>1506.5383844605622</v>
      </c>
      <c r="P551" s="30">
        <f t="shared" si="35"/>
        <v>15.693108171464189</v>
      </c>
      <c r="Q551" s="35">
        <f t="shared" si="36"/>
        <v>0.1569310817146419</v>
      </c>
      <c r="R551" s="36">
        <f t="shared" si="37"/>
        <v>9.112124831007215E-2</v>
      </c>
      <c r="S551" s="37">
        <f t="shared" si="38"/>
        <v>2.7336374493021647</v>
      </c>
    </row>
    <row r="552" spans="12:19">
      <c r="L552" s="14">
        <v>549</v>
      </c>
      <c r="M552" s="7">
        <v>42.9</v>
      </c>
      <c r="N552" s="20">
        <f>ROUND(Table5[[#This Row],[Etotal]]/3600,2)</f>
        <v>-0.56999999999999995</v>
      </c>
      <c r="O552" s="11">
        <f>(2*3.14*Table5[[#This Row],[Motor speed]]*Table5[[#This Row],[Motor torque]])/(60*1000)/Table5[[#This Row],[Overall efficiency of enery conversion ]]*1000</f>
        <v>-2037.8378489397151</v>
      </c>
      <c r="P552" s="30">
        <f t="shared" si="35"/>
        <v>-21.227477593122032</v>
      </c>
      <c r="Q552" s="35">
        <f t="shared" si="36"/>
        <v>-0.21227477593122032</v>
      </c>
      <c r="R552" s="36">
        <f t="shared" si="37"/>
        <v>0.16672414783760423</v>
      </c>
      <c r="S552" s="37">
        <f t="shared" si="38"/>
        <v>5.0017244351281267</v>
      </c>
    </row>
    <row r="553" spans="12:19">
      <c r="L553" s="14">
        <v>550</v>
      </c>
      <c r="M553" s="7">
        <v>40.799999999999997</v>
      </c>
      <c r="N553" s="20">
        <f>ROUND(Table5[[#This Row],[Etotal]]/3600,2)</f>
        <v>-1.36</v>
      </c>
      <c r="O553" s="11">
        <f>(2*3.14*Table5[[#This Row],[Motor speed]]*Table5[[#This Row],[Motor torque]])/(60*1000)/Table5[[#This Row],[Overall efficiency of enery conversion ]]*1000</f>
        <v>-4895.5931998706974</v>
      </c>
      <c r="P553" s="30">
        <f t="shared" si="35"/>
        <v>-50.9957624986531</v>
      </c>
      <c r="Q553" s="35">
        <f t="shared" si="36"/>
        <v>-0.50995762498653097</v>
      </c>
      <c r="R553" s="36">
        <f t="shared" si="37"/>
        <v>0.96221008334304259</v>
      </c>
      <c r="S553" s="37">
        <f t="shared" si="38"/>
        <v>28.866302500291276</v>
      </c>
    </row>
    <row r="554" spans="12:19">
      <c r="L554" s="14">
        <v>551</v>
      </c>
      <c r="M554" s="7">
        <v>38.200000000000003</v>
      </c>
      <c r="N554" s="20">
        <f>ROUND(Table5[[#This Row],[Etotal]]/3600,2)</f>
        <v>-2.0099999999999998</v>
      </c>
      <c r="O554" s="11">
        <f>(2*3.14*Table5[[#This Row],[Motor speed]]*Table5[[#This Row],[Motor torque]])/(60*1000)/Table5[[#This Row],[Overall efficiency of enery conversion ]]*1000</f>
        <v>-7220.6718073099555</v>
      </c>
      <c r="P554" s="30">
        <f t="shared" si="35"/>
        <v>-75.215331326145375</v>
      </c>
      <c r="Q554" s="35">
        <f t="shared" si="36"/>
        <v>-0.75215331326145374</v>
      </c>
      <c r="R554" s="36">
        <f t="shared" si="37"/>
        <v>2.0932180446056754</v>
      </c>
      <c r="S554" s="37">
        <f t="shared" si="38"/>
        <v>62.796541338170265</v>
      </c>
    </row>
    <row r="555" spans="12:19">
      <c r="L555" s="14">
        <v>552</v>
      </c>
      <c r="M555" s="7">
        <v>35.299999999999997</v>
      </c>
      <c r="N555" s="20">
        <f>ROUND(Table5[[#This Row],[Etotal]]/3600,2)</f>
        <v>-2.64</v>
      </c>
      <c r="O555" s="11">
        <f>(2*3.14*Table5[[#This Row],[Motor speed]]*Table5[[#This Row],[Motor torque]])/(60*1000)/Table5[[#This Row],[Overall efficiency of enery conversion ]]*1000</f>
        <v>-9491.4243819339554</v>
      </c>
      <c r="P555" s="30">
        <f t="shared" si="35"/>
        <v>-98.869003978478702</v>
      </c>
      <c r="Q555" s="35">
        <f t="shared" si="36"/>
        <v>-0.98869003978478698</v>
      </c>
      <c r="R555" s="36">
        <f t="shared" si="37"/>
        <v>3.6167795806476817</v>
      </c>
      <c r="S555" s="37">
        <f t="shared" si="38"/>
        <v>108.50338741943045</v>
      </c>
    </row>
    <row r="556" spans="12:19">
      <c r="L556" s="14">
        <v>553</v>
      </c>
      <c r="M556" s="7">
        <v>31.8</v>
      </c>
      <c r="N556" s="20">
        <f>ROUND(Table5[[#This Row],[Etotal]]/3600,2)</f>
        <v>-2.63</v>
      </c>
      <c r="O556" s="11">
        <f>(2*3.14*Table5[[#This Row],[Motor speed]]*Table5[[#This Row],[Motor torque]])/(60*1000)/Table5[[#This Row],[Overall efficiency of enery conversion ]]*1000</f>
        <v>-9481.1206903918264</v>
      </c>
      <c r="P556" s="30">
        <f t="shared" si="35"/>
        <v>-98.761673858248187</v>
      </c>
      <c r="Q556" s="35">
        <f t="shared" si="36"/>
        <v>-0.98761673858248189</v>
      </c>
      <c r="R556" s="36">
        <f t="shared" si="37"/>
        <v>3.608931242614704</v>
      </c>
      <c r="S556" s="37">
        <f t="shared" si="38"/>
        <v>108.26793727844112</v>
      </c>
    </row>
    <row r="557" spans="12:19">
      <c r="L557" s="14">
        <v>554</v>
      </c>
      <c r="M557" s="7">
        <v>28.7</v>
      </c>
      <c r="N557" s="20">
        <f>ROUND(Table5[[#This Row],[Etotal]]/3600,2)</f>
        <v>-2.09</v>
      </c>
      <c r="O557" s="11">
        <f>(2*3.14*Table5[[#This Row],[Motor speed]]*Table5[[#This Row],[Motor torque]])/(60*1000)/Table5[[#This Row],[Overall efficiency of enery conversion ]]*1000</f>
        <v>-7531.7906715853842</v>
      </c>
      <c r="P557" s="30">
        <f t="shared" si="35"/>
        <v>-78.456152829014414</v>
      </c>
      <c r="Q557" s="35">
        <f t="shared" si="36"/>
        <v>-0.78456152829014414</v>
      </c>
      <c r="R557" s="36">
        <f t="shared" si="37"/>
        <v>2.2774861291899766</v>
      </c>
      <c r="S557" s="37">
        <f t="shared" si="38"/>
        <v>68.324583875699304</v>
      </c>
    </row>
    <row r="558" spans="12:19">
      <c r="L558" s="14">
        <v>555</v>
      </c>
      <c r="M558" s="7">
        <v>25.8</v>
      </c>
      <c r="N558" s="20">
        <f>ROUND(Table5[[#This Row],[Etotal]]/3600,2)</f>
        <v>-1.87</v>
      </c>
      <c r="O558" s="11">
        <f>(2*3.14*Table5[[#This Row],[Motor speed]]*Table5[[#This Row],[Motor torque]])/(60*1000)/Table5[[#This Row],[Overall efficiency of enery conversion ]]*1000</f>
        <v>-6741.2807943435291</v>
      </c>
      <c r="P558" s="30">
        <f t="shared" si="35"/>
        <v>-70.221674941078433</v>
      </c>
      <c r="Q558" s="35">
        <f t="shared" si="36"/>
        <v>-0.70221674941078438</v>
      </c>
      <c r="R558" s="36">
        <f t="shared" si="37"/>
        <v>1.8245009436662785</v>
      </c>
      <c r="S558" s="37">
        <f t="shared" si="38"/>
        <v>54.735028309988351</v>
      </c>
    </row>
    <row r="559" spans="12:19">
      <c r="L559" s="14">
        <v>556</v>
      </c>
      <c r="M559" s="7">
        <v>22.9</v>
      </c>
      <c r="N559" s="20">
        <f>ROUND(Table5[[#This Row],[Etotal]]/3600,2)</f>
        <v>-1.62</v>
      </c>
      <c r="O559" s="11">
        <f>(2*3.14*Table5[[#This Row],[Motor speed]]*Table5[[#This Row],[Motor torque]])/(60*1000)/Table5[[#This Row],[Overall efficiency of enery conversion ]]*1000</f>
        <v>-5816.1569505505267</v>
      </c>
      <c r="P559" s="30">
        <f t="shared" si="35"/>
        <v>-60.584968234901318</v>
      </c>
      <c r="Q559" s="35">
        <f t="shared" si="36"/>
        <v>-0.60584968234901315</v>
      </c>
      <c r="R559" s="36">
        <f t="shared" si="37"/>
        <v>1.3580991991288804</v>
      </c>
      <c r="S559" s="37">
        <f t="shared" si="38"/>
        <v>40.742975973866415</v>
      </c>
    </row>
    <row r="560" spans="12:19">
      <c r="L560" s="14">
        <v>557</v>
      </c>
      <c r="M560" s="7">
        <v>20.2</v>
      </c>
      <c r="N560" s="20">
        <f>ROUND(Table5[[#This Row],[Etotal]]/3600,2)</f>
        <v>-1.26</v>
      </c>
      <c r="O560" s="11">
        <f>(2*3.14*Table5[[#This Row],[Motor speed]]*Table5[[#This Row],[Motor torque]])/(60*1000)/Table5[[#This Row],[Overall efficiency of enery conversion ]]*1000</f>
        <v>-4534.4611088731117</v>
      </c>
      <c r="P560" s="30">
        <f t="shared" si="35"/>
        <v>-47.233969884094911</v>
      </c>
      <c r="Q560" s="35">
        <f t="shared" si="36"/>
        <v>-0.47233969884094912</v>
      </c>
      <c r="R560" s="36">
        <f t="shared" si="37"/>
        <v>0.82548772707428653</v>
      </c>
      <c r="S560" s="37">
        <f t="shared" si="38"/>
        <v>24.764631812228597</v>
      </c>
    </row>
    <row r="561" spans="12:19">
      <c r="L561" s="14">
        <v>558</v>
      </c>
      <c r="M561" s="7">
        <v>17.8</v>
      </c>
      <c r="N561" s="20">
        <f>ROUND(Table5[[#This Row],[Etotal]]/3600,2)</f>
        <v>-0.98</v>
      </c>
      <c r="O561" s="11">
        <f>(2*3.14*Table5[[#This Row],[Motor speed]]*Table5[[#This Row],[Motor torque]])/(60*1000)/Table5[[#This Row],[Overall efficiency of enery conversion ]]*1000</f>
        <v>-3536.7089177295752</v>
      </c>
      <c r="P561" s="30">
        <f t="shared" si="35"/>
        <v>-36.840717893016411</v>
      </c>
      <c r="Q561" s="35">
        <f t="shared" si="36"/>
        <v>-0.36840717893016411</v>
      </c>
      <c r="R561" s="36">
        <f t="shared" si="37"/>
        <v>0.50217824310294323</v>
      </c>
      <c r="S561" s="37">
        <f t="shared" si="38"/>
        <v>15.065347293088298</v>
      </c>
    </row>
    <row r="562" spans="12:19">
      <c r="L562" s="14">
        <v>559</v>
      </c>
      <c r="M562" s="7">
        <v>15.5</v>
      </c>
      <c r="N562" s="20">
        <f>ROUND(Table5[[#This Row],[Etotal]]/3600,2)</f>
        <v>-0.83</v>
      </c>
      <c r="O562" s="11">
        <f>(2*3.14*Table5[[#This Row],[Motor speed]]*Table5[[#This Row],[Motor torque]])/(60*1000)/Table5[[#This Row],[Overall efficiency of enery conversion ]]*1000</f>
        <v>-2988.2927000585905</v>
      </c>
      <c r="P562" s="30">
        <f t="shared" si="35"/>
        <v>-31.128048958943651</v>
      </c>
      <c r="Q562" s="35">
        <f t="shared" si="36"/>
        <v>-0.31128048958943649</v>
      </c>
      <c r="R562" s="36">
        <f t="shared" si="37"/>
        <v>0.35851350983644542</v>
      </c>
      <c r="S562" s="37">
        <f t="shared" si="38"/>
        <v>10.755405295093363</v>
      </c>
    </row>
    <row r="563" spans="12:19">
      <c r="L563" s="14">
        <v>560</v>
      </c>
      <c r="M563" s="7">
        <v>13.3</v>
      </c>
      <c r="N563" s="20">
        <f>ROUND(Table5[[#This Row],[Etotal]]/3600,2)</f>
        <v>-0.63</v>
      </c>
      <c r="O563" s="11">
        <f>(2*3.14*Table5[[#This Row],[Motor speed]]*Table5[[#This Row],[Motor torque]])/(60*1000)/Table5[[#This Row],[Overall efficiency of enery conversion ]]*1000</f>
        <v>-2268.5281788350248</v>
      </c>
      <c r="P563" s="30">
        <f t="shared" si="35"/>
        <v>-23.630501862864843</v>
      </c>
      <c r="Q563" s="35">
        <f t="shared" si="36"/>
        <v>-0.23630501862864844</v>
      </c>
      <c r="R563" s="36">
        <f t="shared" si="37"/>
        <v>0.20660822876761775</v>
      </c>
      <c r="S563" s="37">
        <f t="shared" si="38"/>
        <v>6.1982468630285323</v>
      </c>
    </row>
    <row r="564" spans="12:19">
      <c r="L564" s="14">
        <v>561</v>
      </c>
      <c r="M564" s="7">
        <v>11.3</v>
      </c>
      <c r="N564" s="20">
        <f>ROUND(Table5[[#This Row],[Etotal]]/3600,2)</f>
        <v>-0.51</v>
      </c>
      <c r="O564" s="11">
        <f>(2*3.14*Table5[[#This Row],[Motor speed]]*Table5[[#This Row],[Motor torque]])/(60*1000)/Table5[[#This Row],[Overall efficiency of enery conversion ]]*1000</f>
        <v>-1842.6709046510819</v>
      </c>
      <c r="P564" s="30">
        <f t="shared" si="35"/>
        <v>-19.194488590115437</v>
      </c>
      <c r="Q564" s="35">
        <f t="shared" si="36"/>
        <v>-0.19194488590115438</v>
      </c>
      <c r="R564" s="36">
        <f t="shared" si="37"/>
        <v>0.13631850512734653</v>
      </c>
      <c r="S564" s="37">
        <f t="shared" si="38"/>
        <v>4.0895551538203962</v>
      </c>
    </row>
    <row r="565" spans="12:19">
      <c r="L565" s="14">
        <v>562</v>
      </c>
      <c r="M565" s="7">
        <v>9.3000000000000007</v>
      </c>
      <c r="N565" s="20">
        <f>ROUND(Table5[[#This Row],[Etotal]]/3600,2)</f>
        <v>-0.4</v>
      </c>
      <c r="O565" s="11">
        <f>(2*3.14*Table5[[#This Row],[Motor speed]]*Table5[[#This Row],[Motor torque]])/(60*1000)/Table5[[#This Row],[Overall efficiency of enery conversion ]]*1000</f>
        <v>-1442.4604518632023</v>
      </c>
      <c r="P565" s="30">
        <f t="shared" si="35"/>
        <v>-15.025629706908356</v>
      </c>
      <c r="Q565" s="35">
        <f t="shared" si="36"/>
        <v>-0.15025629706908356</v>
      </c>
      <c r="R565" s="36">
        <f t="shared" si="37"/>
        <v>8.3534732792976948E-2</v>
      </c>
      <c r="S565" s="37">
        <f t="shared" si="38"/>
        <v>2.5060419837893084</v>
      </c>
    </row>
    <row r="566" spans="12:19">
      <c r="L566" s="14">
        <v>563</v>
      </c>
      <c r="M566" s="7">
        <v>7.4</v>
      </c>
      <c r="N566" s="20">
        <f>ROUND(Table5[[#This Row],[Etotal]]/3600,2)</f>
        <v>-0.31</v>
      </c>
      <c r="O566" s="11">
        <f>(2*3.14*Table5[[#This Row],[Motor speed]]*Table5[[#This Row],[Motor torque]])/(60*1000)/Table5[[#This Row],[Overall efficiency of enery conversion ]]*1000</f>
        <v>-1123.1032531086823</v>
      </c>
      <c r="P566" s="30">
        <f t="shared" si="35"/>
        <v>-11.698992219882108</v>
      </c>
      <c r="Q566" s="35">
        <f t="shared" si="36"/>
        <v>-0.11698992219882108</v>
      </c>
      <c r="R566" s="36">
        <f t="shared" si="37"/>
        <v>5.0640575015518975E-2</v>
      </c>
      <c r="S566" s="37">
        <f t="shared" si="38"/>
        <v>1.5192172504655692</v>
      </c>
    </row>
    <row r="567" spans="12:19">
      <c r="L567" s="14">
        <v>564</v>
      </c>
      <c r="M567" s="7">
        <v>5.5</v>
      </c>
      <c r="N567" s="20">
        <f>ROUND(Table5[[#This Row],[Etotal]]/3600,2)</f>
        <v>-0.22</v>
      </c>
      <c r="O567" s="11">
        <f>(2*3.14*Table5[[#This Row],[Motor speed]]*Table5[[#This Row],[Motor torque]])/(60*1000)/Table5[[#This Row],[Overall efficiency of enery conversion ]]*1000</f>
        <v>-785.57155003084085</v>
      </c>
      <c r="P567" s="30">
        <f t="shared" si="35"/>
        <v>-8.183036979487925</v>
      </c>
      <c r="Q567" s="35">
        <f t="shared" si="36"/>
        <v>-8.1830369794879246E-2</v>
      </c>
      <c r="R567" s="36">
        <f t="shared" si="37"/>
        <v>2.477597485683674E-2</v>
      </c>
      <c r="S567" s="37">
        <f t="shared" si="38"/>
        <v>0.74327924570510218</v>
      </c>
    </row>
    <row r="568" spans="12:19">
      <c r="L568" s="14">
        <v>565</v>
      </c>
      <c r="M568" s="7">
        <v>3.7</v>
      </c>
      <c r="N568" s="20">
        <f>ROUND(Table5[[#This Row],[Etotal]]/3600,2)</f>
        <v>-0.12</v>
      </c>
      <c r="O568" s="11">
        <f>(2*3.14*Table5[[#This Row],[Motor speed]]*Table5[[#This Row],[Motor torque]])/(60*1000)/Table5[[#This Row],[Overall efficiency of enery conversion ]]*1000</f>
        <v>-436.12407084563165</v>
      </c>
      <c r="P568" s="30">
        <f t="shared" si="35"/>
        <v>-4.5429590713086627</v>
      </c>
      <c r="Q568" s="35">
        <f t="shared" si="36"/>
        <v>-4.542959071308663E-2</v>
      </c>
      <c r="R568" s="36">
        <f t="shared" si="37"/>
        <v>7.6362365357266968E-3</v>
      </c>
      <c r="S568" s="37">
        <f t="shared" si="38"/>
        <v>0.22908709607180089</v>
      </c>
    </row>
    <row r="569" spans="12:19">
      <c r="L569" s="14">
        <v>566</v>
      </c>
      <c r="M569" s="7">
        <v>2.2000000000000002</v>
      </c>
      <c r="N569" s="20">
        <f>ROUND(Table5[[#This Row],[Etotal]]/3600,2)</f>
        <v>-0.09</v>
      </c>
      <c r="O569" s="11">
        <f>(2*3.14*Table5[[#This Row],[Motor speed]]*Table5[[#This Row],[Motor torque]])/(60*1000)/Table5[[#This Row],[Overall efficiency of enery conversion ]]*1000</f>
        <v>-317.49288050558016</v>
      </c>
      <c r="P569" s="30">
        <f t="shared" si="35"/>
        <v>-3.3072175052664599</v>
      </c>
      <c r="Q569" s="35">
        <f t="shared" si="36"/>
        <v>-3.3072175052664597E-2</v>
      </c>
      <c r="R569" s="36">
        <f t="shared" si="37"/>
        <v>4.0469444220421358E-3</v>
      </c>
      <c r="S569" s="37">
        <f t="shared" si="38"/>
        <v>0.12140833266126408</v>
      </c>
    </row>
    <row r="570" spans="12:19">
      <c r="L570" s="14">
        <v>567</v>
      </c>
      <c r="M570" s="7">
        <v>0</v>
      </c>
      <c r="N570" s="20">
        <f>ROUND(Table5[[#This Row],[Etotal]]/3600,2)</f>
        <v>0</v>
      </c>
      <c r="O570" s="11">
        <f>(2*3.14*Table5[[#This Row],[Motor speed]]*Table5[[#This Row],[Motor torque]])/(60*1000)/Table5[[#This Row],[Overall efficiency of enery conversion ]]*1000</f>
        <v>0</v>
      </c>
      <c r="P570" s="30">
        <f t="shared" si="35"/>
        <v>0</v>
      </c>
      <c r="Q570" s="35">
        <f t="shared" si="36"/>
        <v>0</v>
      </c>
      <c r="R570" s="36">
        <f t="shared" si="37"/>
        <v>0</v>
      </c>
      <c r="S570" s="37">
        <f t="shared" si="38"/>
        <v>0</v>
      </c>
    </row>
    <row r="571" spans="12:19">
      <c r="L571" s="14">
        <v>568</v>
      </c>
      <c r="M571" s="7">
        <v>0</v>
      </c>
      <c r="N571" s="20">
        <f>ROUND(Table5[[#This Row],[Etotal]]/3600,2)</f>
        <v>0</v>
      </c>
      <c r="O571" s="11">
        <f>(2*3.14*Table5[[#This Row],[Motor speed]]*Table5[[#This Row],[Motor torque]])/(60*1000)/Table5[[#This Row],[Overall efficiency of enery conversion ]]*1000</f>
        <v>0</v>
      </c>
      <c r="P571" s="30">
        <f t="shared" si="35"/>
        <v>0</v>
      </c>
      <c r="Q571" s="35">
        <f t="shared" si="36"/>
        <v>0</v>
      </c>
      <c r="R571" s="36">
        <f t="shared" si="37"/>
        <v>0</v>
      </c>
      <c r="S571" s="37">
        <f t="shared" si="38"/>
        <v>0</v>
      </c>
    </row>
    <row r="572" spans="12:19">
      <c r="L572" s="14">
        <v>569</v>
      </c>
      <c r="M572" s="7">
        <v>0</v>
      </c>
      <c r="N572" s="20">
        <f>ROUND(Table5[[#This Row],[Etotal]]/3600,2)</f>
        <v>0</v>
      </c>
      <c r="O572" s="11">
        <f>(2*3.14*Table5[[#This Row],[Motor speed]]*Table5[[#This Row],[Motor torque]])/(60*1000)/Table5[[#This Row],[Overall efficiency of enery conversion ]]*1000</f>
        <v>0</v>
      </c>
      <c r="P572" s="30">
        <f t="shared" si="35"/>
        <v>0</v>
      </c>
      <c r="Q572" s="35">
        <f t="shared" si="36"/>
        <v>0</v>
      </c>
      <c r="R572" s="36">
        <f t="shared" si="37"/>
        <v>0</v>
      </c>
      <c r="S572" s="37">
        <f t="shared" si="38"/>
        <v>0</v>
      </c>
    </row>
    <row r="573" spans="12:19">
      <c r="L573" s="14">
        <v>570</v>
      </c>
      <c r="M573" s="7">
        <v>0</v>
      </c>
      <c r="N573" s="20">
        <f>ROUND(Table5[[#This Row],[Etotal]]/3600,2)</f>
        <v>0</v>
      </c>
      <c r="O573" s="11">
        <f>(2*3.14*Table5[[#This Row],[Motor speed]]*Table5[[#This Row],[Motor torque]])/(60*1000)/Table5[[#This Row],[Overall efficiency of enery conversion ]]*1000</f>
        <v>0</v>
      </c>
      <c r="P573" s="30">
        <f t="shared" si="35"/>
        <v>0</v>
      </c>
      <c r="Q573" s="35">
        <f t="shared" si="36"/>
        <v>0</v>
      </c>
      <c r="R573" s="36">
        <f t="shared" si="37"/>
        <v>0</v>
      </c>
      <c r="S573" s="37">
        <f t="shared" si="38"/>
        <v>0</v>
      </c>
    </row>
    <row r="574" spans="12:19">
      <c r="L574" s="14">
        <v>571</v>
      </c>
      <c r="M574" s="7">
        <v>0</v>
      </c>
      <c r="N574" s="20">
        <f>ROUND(Table5[[#This Row],[Etotal]]/3600,2)</f>
        <v>0</v>
      </c>
      <c r="O574" s="11">
        <f>(2*3.14*Table5[[#This Row],[Motor speed]]*Table5[[#This Row],[Motor torque]])/(60*1000)/Table5[[#This Row],[Overall efficiency of enery conversion ]]*1000</f>
        <v>0</v>
      </c>
      <c r="P574" s="30">
        <f t="shared" si="35"/>
        <v>0</v>
      </c>
      <c r="Q574" s="35">
        <f t="shared" si="36"/>
        <v>0</v>
      </c>
      <c r="R574" s="36">
        <f t="shared" si="37"/>
        <v>0</v>
      </c>
      <c r="S574" s="37">
        <f t="shared" si="38"/>
        <v>0</v>
      </c>
    </row>
    <row r="575" spans="12:19">
      <c r="L575" s="14">
        <v>572</v>
      </c>
      <c r="M575" s="7">
        <v>0</v>
      </c>
      <c r="N575" s="20">
        <f>ROUND(Table5[[#This Row],[Etotal]]/3600,2)</f>
        <v>0</v>
      </c>
      <c r="O575" s="11">
        <f>(2*3.14*Table5[[#This Row],[Motor speed]]*Table5[[#This Row],[Motor torque]])/(60*1000)/Table5[[#This Row],[Overall efficiency of enery conversion ]]*1000</f>
        <v>0</v>
      </c>
      <c r="P575" s="30">
        <f t="shared" si="35"/>
        <v>0</v>
      </c>
      <c r="Q575" s="35">
        <f t="shared" si="36"/>
        <v>0</v>
      </c>
      <c r="R575" s="36">
        <f t="shared" si="37"/>
        <v>0</v>
      </c>
      <c r="S575" s="37">
        <f t="shared" si="38"/>
        <v>0</v>
      </c>
    </row>
    <row r="576" spans="12:19">
      <c r="L576" s="14">
        <v>573</v>
      </c>
      <c r="M576" s="7">
        <v>0</v>
      </c>
      <c r="N576" s="20">
        <f>ROUND(Table5[[#This Row],[Etotal]]/3600,2)</f>
        <v>0</v>
      </c>
      <c r="O576" s="11">
        <f>(2*3.14*Table5[[#This Row],[Motor speed]]*Table5[[#This Row],[Motor torque]])/(60*1000)/Table5[[#This Row],[Overall efficiency of enery conversion ]]*1000</f>
        <v>0</v>
      </c>
      <c r="P576" s="30">
        <f t="shared" si="35"/>
        <v>0</v>
      </c>
      <c r="Q576" s="35">
        <f t="shared" si="36"/>
        <v>0</v>
      </c>
      <c r="R576" s="36">
        <f t="shared" si="37"/>
        <v>0</v>
      </c>
      <c r="S576" s="37">
        <f t="shared" si="38"/>
        <v>0</v>
      </c>
    </row>
    <row r="577" spans="12:19">
      <c r="L577" s="14">
        <v>574</v>
      </c>
      <c r="M577" s="7">
        <v>0</v>
      </c>
      <c r="N577" s="20">
        <f>ROUND(Table5[[#This Row],[Etotal]]/3600,2)</f>
        <v>0</v>
      </c>
      <c r="O577" s="11">
        <f>(2*3.14*Table5[[#This Row],[Motor speed]]*Table5[[#This Row],[Motor torque]])/(60*1000)/Table5[[#This Row],[Overall efficiency of enery conversion ]]*1000</f>
        <v>0</v>
      </c>
      <c r="P577" s="30">
        <f t="shared" si="35"/>
        <v>0</v>
      </c>
      <c r="Q577" s="35">
        <f t="shared" si="36"/>
        <v>0</v>
      </c>
      <c r="R577" s="36">
        <f t="shared" si="37"/>
        <v>0</v>
      </c>
      <c r="S577" s="37">
        <f t="shared" si="38"/>
        <v>0</v>
      </c>
    </row>
    <row r="578" spans="12:19">
      <c r="L578" s="14">
        <v>575</v>
      </c>
      <c r="M578" s="7">
        <v>0</v>
      </c>
      <c r="N578" s="20">
        <f>ROUND(Table5[[#This Row],[Etotal]]/3600,2)</f>
        <v>0</v>
      </c>
      <c r="O578" s="11">
        <f>(2*3.14*Table5[[#This Row],[Motor speed]]*Table5[[#This Row],[Motor torque]])/(60*1000)/Table5[[#This Row],[Overall efficiency of enery conversion ]]*1000</f>
        <v>0</v>
      </c>
      <c r="P578" s="30">
        <f t="shared" si="35"/>
        <v>0</v>
      </c>
      <c r="Q578" s="35">
        <f t="shared" si="36"/>
        <v>0</v>
      </c>
      <c r="R578" s="36">
        <f t="shared" si="37"/>
        <v>0</v>
      </c>
      <c r="S578" s="37">
        <f t="shared" si="38"/>
        <v>0</v>
      </c>
    </row>
    <row r="579" spans="12:19">
      <c r="L579" s="14">
        <v>576</v>
      </c>
      <c r="M579" s="7">
        <v>0</v>
      </c>
      <c r="N579" s="20">
        <f>ROUND(Table5[[#This Row],[Etotal]]/3600,2)</f>
        <v>0</v>
      </c>
      <c r="O579" s="11">
        <f>(2*3.14*Table5[[#This Row],[Motor speed]]*Table5[[#This Row],[Motor torque]])/(60*1000)/Table5[[#This Row],[Overall efficiency of enery conversion ]]*1000</f>
        <v>0</v>
      </c>
      <c r="P579" s="30">
        <f t="shared" si="35"/>
        <v>0</v>
      </c>
      <c r="Q579" s="35">
        <f t="shared" si="36"/>
        <v>0</v>
      </c>
      <c r="R579" s="36">
        <f t="shared" si="37"/>
        <v>0</v>
      </c>
      <c r="S579" s="37">
        <f t="shared" si="38"/>
        <v>0</v>
      </c>
    </row>
    <row r="580" spans="12:19">
      <c r="L580" s="14">
        <v>577</v>
      </c>
      <c r="M580" s="7">
        <v>0</v>
      </c>
      <c r="N580" s="20">
        <f>ROUND(Table5[[#This Row],[Etotal]]/3600,2)</f>
        <v>0</v>
      </c>
      <c r="O580" s="11">
        <f>(2*3.14*Table5[[#This Row],[Motor speed]]*Table5[[#This Row],[Motor torque]])/(60*1000)/Table5[[#This Row],[Overall efficiency of enery conversion ]]*1000</f>
        <v>0</v>
      </c>
      <c r="P580" s="30">
        <f t="shared" ref="P580:P643" si="39">O580/96</f>
        <v>0</v>
      </c>
      <c r="Q580" s="35">
        <f t="shared" ref="Q580:Q643" si="40">P580/100</f>
        <v>0</v>
      </c>
      <c r="R580" s="36">
        <f t="shared" ref="R580:R643" si="41">P580*P580*0.00037</f>
        <v>0</v>
      </c>
      <c r="S580" s="37">
        <f t="shared" ref="S580:S643" si="42">R580*30</f>
        <v>0</v>
      </c>
    </row>
    <row r="581" spans="12:19">
      <c r="L581" s="14">
        <v>578</v>
      </c>
      <c r="M581" s="7">
        <v>0</v>
      </c>
      <c r="N581" s="20">
        <f>ROUND(Table5[[#This Row],[Etotal]]/3600,2)</f>
        <v>0</v>
      </c>
      <c r="O581" s="11">
        <f>(2*3.14*Table5[[#This Row],[Motor speed]]*Table5[[#This Row],[Motor torque]])/(60*1000)/Table5[[#This Row],[Overall efficiency of enery conversion ]]*1000</f>
        <v>0</v>
      </c>
      <c r="P581" s="30">
        <f t="shared" si="39"/>
        <v>0</v>
      </c>
      <c r="Q581" s="35">
        <f t="shared" si="40"/>
        <v>0</v>
      </c>
      <c r="R581" s="36">
        <f t="shared" si="41"/>
        <v>0</v>
      </c>
      <c r="S581" s="37">
        <f t="shared" si="42"/>
        <v>0</v>
      </c>
    </row>
    <row r="582" spans="12:19">
      <c r="L582" s="14">
        <v>579</v>
      </c>
      <c r="M582" s="7">
        <v>0</v>
      </c>
      <c r="N582" s="20">
        <f>ROUND(Table5[[#This Row],[Etotal]]/3600,2)</f>
        <v>0</v>
      </c>
      <c r="O582" s="11">
        <f>(2*3.14*Table5[[#This Row],[Motor speed]]*Table5[[#This Row],[Motor torque]])/(60*1000)/Table5[[#This Row],[Overall efficiency of enery conversion ]]*1000</f>
        <v>0</v>
      </c>
      <c r="P582" s="30">
        <f t="shared" si="39"/>
        <v>0</v>
      </c>
      <c r="Q582" s="35">
        <f t="shared" si="40"/>
        <v>0</v>
      </c>
      <c r="R582" s="36">
        <f t="shared" si="41"/>
        <v>0</v>
      </c>
      <c r="S582" s="37">
        <f t="shared" si="42"/>
        <v>0</v>
      </c>
    </row>
    <row r="583" spans="12:19">
      <c r="L583" s="14">
        <v>580</v>
      </c>
      <c r="M583" s="7">
        <v>0</v>
      </c>
      <c r="N583" s="20">
        <f>ROUND(Table5[[#This Row],[Etotal]]/3600,2)</f>
        <v>0</v>
      </c>
      <c r="O583" s="11">
        <f>(2*3.14*Table5[[#This Row],[Motor speed]]*Table5[[#This Row],[Motor torque]])/(60*1000)/Table5[[#This Row],[Overall efficiency of enery conversion ]]*1000</f>
        <v>0</v>
      </c>
      <c r="P583" s="30">
        <f t="shared" si="39"/>
        <v>0</v>
      </c>
      <c r="Q583" s="35">
        <f t="shared" si="40"/>
        <v>0</v>
      </c>
      <c r="R583" s="36">
        <f t="shared" si="41"/>
        <v>0</v>
      </c>
      <c r="S583" s="37">
        <f t="shared" si="42"/>
        <v>0</v>
      </c>
    </row>
    <row r="584" spans="12:19">
      <c r="L584" s="14">
        <v>581</v>
      </c>
      <c r="M584" s="7">
        <v>0</v>
      </c>
      <c r="N584" s="20">
        <f>ROUND(Table5[[#This Row],[Etotal]]/3600,2)</f>
        <v>0</v>
      </c>
      <c r="O584" s="11">
        <f>(2*3.14*Table5[[#This Row],[Motor speed]]*Table5[[#This Row],[Motor torque]])/(60*1000)/Table5[[#This Row],[Overall efficiency of enery conversion ]]*1000</f>
        <v>0</v>
      </c>
      <c r="P584" s="30">
        <f t="shared" si="39"/>
        <v>0</v>
      </c>
      <c r="Q584" s="35">
        <f t="shared" si="40"/>
        <v>0</v>
      </c>
      <c r="R584" s="36">
        <f t="shared" si="41"/>
        <v>0</v>
      </c>
      <c r="S584" s="37">
        <f t="shared" si="42"/>
        <v>0</v>
      </c>
    </row>
    <row r="585" spans="12:19">
      <c r="L585" s="14">
        <v>582</v>
      </c>
      <c r="M585" s="7">
        <v>0</v>
      </c>
      <c r="N585" s="20">
        <f>ROUND(Table5[[#This Row],[Etotal]]/3600,2)</f>
        <v>0</v>
      </c>
      <c r="O585" s="11">
        <f>(2*3.14*Table5[[#This Row],[Motor speed]]*Table5[[#This Row],[Motor torque]])/(60*1000)/Table5[[#This Row],[Overall efficiency of enery conversion ]]*1000</f>
        <v>0</v>
      </c>
      <c r="P585" s="30">
        <f t="shared" si="39"/>
        <v>0</v>
      </c>
      <c r="Q585" s="35">
        <f t="shared" si="40"/>
        <v>0</v>
      </c>
      <c r="R585" s="36">
        <f t="shared" si="41"/>
        <v>0</v>
      </c>
      <c r="S585" s="37">
        <f t="shared" si="42"/>
        <v>0</v>
      </c>
    </row>
    <row r="586" spans="12:19">
      <c r="L586" s="14">
        <v>583</v>
      </c>
      <c r="M586" s="7">
        <v>0</v>
      </c>
      <c r="N586" s="20">
        <f>ROUND(Table5[[#This Row],[Etotal]]/3600,2)</f>
        <v>0</v>
      </c>
      <c r="O586" s="11">
        <f>(2*3.14*Table5[[#This Row],[Motor speed]]*Table5[[#This Row],[Motor torque]])/(60*1000)/Table5[[#This Row],[Overall efficiency of enery conversion ]]*1000</f>
        <v>0</v>
      </c>
      <c r="P586" s="30">
        <f t="shared" si="39"/>
        <v>0</v>
      </c>
      <c r="Q586" s="35">
        <f t="shared" si="40"/>
        <v>0</v>
      </c>
      <c r="R586" s="36">
        <f t="shared" si="41"/>
        <v>0</v>
      </c>
      <c r="S586" s="37">
        <f t="shared" si="42"/>
        <v>0</v>
      </c>
    </row>
    <row r="587" spans="12:19">
      <c r="L587" s="14">
        <v>584</v>
      </c>
      <c r="M587" s="7">
        <v>0</v>
      </c>
      <c r="N587" s="20">
        <f>ROUND(Table5[[#This Row],[Etotal]]/3600,2)</f>
        <v>0</v>
      </c>
      <c r="O587" s="11">
        <f>(2*3.14*Table5[[#This Row],[Motor speed]]*Table5[[#This Row],[Motor torque]])/(60*1000)/Table5[[#This Row],[Overall efficiency of enery conversion ]]*1000</f>
        <v>0</v>
      </c>
      <c r="P587" s="30">
        <f t="shared" si="39"/>
        <v>0</v>
      </c>
      <c r="Q587" s="35">
        <f t="shared" si="40"/>
        <v>0</v>
      </c>
      <c r="R587" s="36">
        <f t="shared" si="41"/>
        <v>0</v>
      </c>
      <c r="S587" s="37">
        <f t="shared" si="42"/>
        <v>0</v>
      </c>
    </row>
    <row r="588" spans="12:19">
      <c r="L588" s="14">
        <v>585</v>
      </c>
      <c r="M588" s="7">
        <v>0</v>
      </c>
      <c r="N588" s="20">
        <f>ROUND(Table5[[#This Row],[Etotal]]/3600,2)</f>
        <v>0</v>
      </c>
      <c r="O588" s="11">
        <f>(2*3.14*Table5[[#This Row],[Motor speed]]*Table5[[#This Row],[Motor torque]])/(60*1000)/Table5[[#This Row],[Overall efficiency of enery conversion ]]*1000</f>
        <v>0</v>
      </c>
      <c r="P588" s="30">
        <f t="shared" si="39"/>
        <v>0</v>
      </c>
      <c r="Q588" s="35">
        <f t="shared" si="40"/>
        <v>0</v>
      </c>
      <c r="R588" s="36">
        <f t="shared" si="41"/>
        <v>0</v>
      </c>
      <c r="S588" s="37">
        <f t="shared" si="42"/>
        <v>0</v>
      </c>
    </row>
    <row r="589" spans="12:19">
      <c r="L589" s="14">
        <v>586</v>
      </c>
      <c r="M589" s="7">
        <v>0</v>
      </c>
      <c r="N589" s="20">
        <f>ROUND(Table5[[#This Row],[Etotal]]/3600,2)</f>
        <v>0</v>
      </c>
      <c r="O589" s="11">
        <f>(2*3.14*Table5[[#This Row],[Motor speed]]*Table5[[#This Row],[Motor torque]])/(60*1000)/Table5[[#This Row],[Overall efficiency of enery conversion ]]*1000</f>
        <v>0</v>
      </c>
      <c r="P589" s="30">
        <f t="shared" si="39"/>
        <v>0</v>
      </c>
      <c r="Q589" s="35">
        <f t="shared" si="40"/>
        <v>0</v>
      </c>
      <c r="R589" s="36">
        <f t="shared" si="41"/>
        <v>0</v>
      </c>
      <c r="S589" s="37">
        <f t="shared" si="42"/>
        <v>0</v>
      </c>
    </row>
    <row r="590" spans="12:19">
      <c r="L590" s="14">
        <v>587</v>
      </c>
      <c r="M590" s="7">
        <v>0</v>
      </c>
      <c r="N590" s="20">
        <f>ROUND(Table5[[#This Row],[Etotal]]/3600,2)</f>
        <v>0</v>
      </c>
      <c r="O590" s="11">
        <f>(2*3.14*Table5[[#This Row],[Motor speed]]*Table5[[#This Row],[Motor torque]])/(60*1000)/Table5[[#This Row],[Overall efficiency of enery conversion ]]*1000</f>
        <v>0</v>
      </c>
      <c r="P590" s="30">
        <f t="shared" si="39"/>
        <v>0</v>
      </c>
      <c r="Q590" s="35">
        <f t="shared" si="40"/>
        <v>0</v>
      </c>
      <c r="R590" s="36">
        <f t="shared" si="41"/>
        <v>0</v>
      </c>
      <c r="S590" s="37">
        <f t="shared" si="42"/>
        <v>0</v>
      </c>
    </row>
    <row r="591" spans="12:19">
      <c r="L591" s="14">
        <v>588</v>
      </c>
      <c r="M591" s="7">
        <v>0</v>
      </c>
      <c r="N591" s="20">
        <f>ROUND(Table5[[#This Row],[Etotal]]/3600,2)</f>
        <v>0</v>
      </c>
      <c r="O591" s="11">
        <f>(2*3.14*Table5[[#This Row],[Motor speed]]*Table5[[#This Row],[Motor torque]])/(60*1000)/Table5[[#This Row],[Overall efficiency of enery conversion ]]*1000</f>
        <v>0</v>
      </c>
      <c r="P591" s="30">
        <f t="shared" si="39"/>
        <v>0</v>
      </c>
      <c r="Q591" s="35">
        <f t="shared" si="40"/>
        <v>0</v>
      </c>
      <c r="R591" s="36">
        <f t="shared" si="41"/>
        <v>0</v>
      </c>
      <c r="S591" s="37">
        <f t="shared" si="42"/>
        <v>0</v>
      </c>
    </row>
    <row r="592" spans="12:19">
      <c r="L592" s="14">
        <v>589</v>
      </c>
      <c r="M592" s="7">
        <v>0</v>
      </c>
      <c r="N592" s="20">
        <f>ROUND(Table5[[#This Row],[Etotal]]/3600,2)</f>
        <v>0</v>
      </c>
      <c r="O592" s="11">
        <f>(2*3.14*Table5[[#This Row],[Motor speed]]*Table5[[#This Row],[Motor torque]])/(60*1000)/Table5[[#This Row],[Overall efficiency of enery conversion ]]*1000</f>
        <v>0</v>
      </c>
      <c r="P592" s="30">
        <f t="shared" si="39"/>
        <v>0</v>
      </c>
      <c r="Q592" s="35">
        <f t="shared" si="40"/>
        <v>0</v>
      </c>
      <c r="R592" s="36">
        <f t="shared" si="41"/>
        <v>0</v>
      </c>
      <c r="S592" s="37">
        <f t="shared" si="42"/>
        <v>0</v>
      </c>
    </row>
    <row r="593" spans="12:19">
      <c r="L593" s="15">
        <v>590</v>
      </c>
      <c r="M593" s="8">
        <v>0</v>
      </c>
      <c r="N593" s="20">
        <f>ROUND(Table5[[#This Row],[Etotal]]/3600,2)</f>
        <v>0</v>
      </c>
      <c r="O593" s="11">
        <f>(2*3.14*Table5[[#This Row],[Motor speed]]*Table5[[#This Row],[Motor torque]])/(60*1000)/Table5[[#This Row],[Overall efficiency of enery conversion ]]*1000</f>
        <v>0</v>
      </c>
      <c r="P593" s="30">
        <f t="shared" si="39"/>
        <v>0</v>
      </c>
      <c r="Q593" s="35">
        <f t="shared" si="40"/>
        <v>0</v>
      </c>
      <c r="R593" s="36">
        <f t="shared" si="41"/>
        <v>0</v>
      </c>
      <c r="S593" s="37">
        <f t="shared" si="42"/>
        <v>0</v>
      </c>
    </row>
    <row r="594" spans="12:19">
      <c r="L594" s="15">
        <v>591</v>
      </c>
      <c r="M594" s="8">
        <v>0</v>
      </c>
      <c r="N594" s="20">
        <f>ROUND(Table5[[#This Row],[Etotal]]/3600,2)</f>
        <v>0</v>
      </c>
      <c r="O594" s="11">
        <f>(2*3.14*Table5[[#This Row],[Motor speed]]*Table5[[#This Row],[Motor torque]])/(60*1000)/Table5[[#This Row],[Overall efficiency of enery conversion ]]*1000</f>
        <v>0</v>
      </c>
      <c r="P594" s="30">
        <f t="shared" si="39"/>
        <v>0</v>
      </c>
      <c r="Q594" s="35">
        <f t="shared" si="40"/>
        <v>0</v>
      </c>
      <c r="R594" s="36">
        <f t="shared" si="41"/>
        <v>0</v>
      </c>
      <c r="S594" s="37">
        <f t="shared" si="42"/>
        <v>0</v>
      </c>
    </row>
    <row r="595" spans="12:19">
      <c r="L595" s="15">
        <v>592</v>
      </c>
      <c r="M595" s="8">
        <v>0</v>
      </c>
      <c r="N595" s="20">
        <f>ROUND(Table5[[#This Row],[Etotal]]/3600,2)</f>
        <v>0</v>
      </c>
      <c r="O595" s="11">
        <f>(2*3.14*Table5[[#This Row],[Motor speed]]*Table5[[#This Row],[Motor torque]])/(60*1000)/Table5[[#This Row],[Overall efficiency of enery conversion ]]*1000</f>
        <v>0</v>
      </c>
      <c r="P595" s="30">
        <f t="shared" si="39"/>
        <v>0</v>
      </c>
      <c r="Q595" s="35">
        <f t="shared" si="40"/>
        <v>0</v>
      </c>
      <c r="R595" s="36">
        <f t="shared" si="41"/>
        <v>0</v>
      </c>
      <c r="S595" s="37">
        <f t="shared" si="42"/>
        <v>0</v>
      </c>
    </row>
    <row r="596" spans="12:19">
      <c r="L596" s="15">
        <v>593</v>
      </c>
      <c r="M596" s="8">
        <v>0</v>
      </c>
      <c r="N596" s="20">
        <f>ROUND(Table5[[#This Row],[Etotal]]/3600,2)</f>
        <v>0</v>
      </c>
      <c r="O596" s="11">
        <f>(2*3.14*Table5[[#This Row],[Motor speed]]*Table5[[#This Row],[Motor torque]])/(60*1000)/Table5[[#This Row],[Overall efficiency of enery conversion ]]*1000</f>
        <v>0</v>
      </c>
      <c r="P596" s="30">
        <f t="shared" si="39"/>
        <v>0</v>
      </c>
      <c r="Q596" s="35">
        <f t="shared" si="40"/>
        <v>0</v>
      </c>
      <c r="R596" s="36">
        <f t="shared" si="41"/>
        <v>0</v>
      </c>
      <c r="S596" s="37">
        <f t="shared" si="42"/>
        <v>0</v>
      </c>
    </row>
    <row r="597" spans="12:19">
      <c r="L597" s="15">
        <v>594</v>
      </c>
      <c r="M597" s="8">
        <v>0</v>
      </c>
      <c r="N597" s="20">
        <f>ROUND(Table5[[#This Row],[Etotal]]/3600,2)</f>
        <v>0</v>
      </c>
      <c r="O597" s="11">
        <f>(2*3.14*Table5[[#This Row],[Motor speed]]*Table5[[#This Row],[Motor torque]])/(60*1000)/Table5[[#This Row],[Overall efficiency of enery conversion ]]*1000</f>
        <v>0</v>
      </c>
      <c r="P597" s="30">
        <f t="shared" si="39"/>
        <v>0</v>
      </c>
      <c r="Q597" s="35">
        <f t="shared" si="40"/>
        <v>0</v>
      </c>
      <c r="R597" s="36">
        <f t="shared" si="41"/>
        <v>0</v>
      </c>
      <c r="S597" s="37">
        <f t="shared" si="42"/>
        <v>0</v>
      </c>
    </row>
    <row r="598" spans="12:19">
      <c r="L598" s="15">
        <v>595</v>
      </c>
      <c r="M598" s="8">
        <v>0</v>
      </c>
      <c r="N598" s="20">
        <f>ROUND(Table5[[#This Row],[Etotal]]/3600,2)</f>
        <v>0</v>
      </c>
      <c r="O598" s="11">
        <f>(2*3.14*Table5[[#This Row],[Motor speed]]*Table5[[#This Row],[Motor torque]])/(60*1000)/Table5[[#This Row],[Overall efficiency of enery conversion ]]*1000</f>
        <v>0</v>
      </c>
      <c r="P598" s="30">
        <f t="shared" si="39"/>
        <v>0</v>
      </c>
      <c r="Q598" s="35">
        <f t="shared" si="40"/>
        <v>0</v>
      </c>
      <c r="R598" s="36">
        <f t="shared" si="41"/>
        <v>0</v>
      </c>
      <c r="S598" s="37">
        <f t="shared" si="42"/>
        <v>0</v>
      </c>
    </row>
    <row r="599" spans="12:19">
      <c r="L599" s="15">
        <v>596</v>
      </c>
      <c r="M599" s="8">
        <v>0</v>
      </c>
      <c r="N599" s="20">
        <f>ROUND(Table5[[#This Row],[Etotal]]/3600,2)</f>
        <v>0</v>
      </c>
      <c r="O599" s="11">
        <f>(2*3.14*Table5[[#This Row],[Motor speed]]*Table5[[#This Row],[Motor torque]])/(60*1000)/Table5[[#This Row],[Overall efficiency of enery conversion ]]*1000</f>
        <v>0</v>
      </c>
      <c r="P599" s="30">
        <f t="shared" si="39"/>
        <v>0</v>
      </c>
      <c r="Q599" s="35">
        <f t="shared" si="40"/>
        <v>0</v>
      </c>
      <c r="R599" s="36">
        <f t="shared" si="41"/>
        <v>0</v>
      </c>
      <c r="S599" s="37">
        <f t="shared" si="42"/>
        <v>0</v>
      </c>
    </row>
    <row r="600" spans="12:19">
      <c r="L600" s="15">
        <v>597</v>
      </c>
      <c r="M600" s="8">
        <v>0</v>
      </c>
      <c r="N600" s="20">
        <f>ROUND(Table5[[#This Row],[Etotal]]/3600,2)</f>
        <v>0</v>
      </c>
      <c r="O600" s="11">
        <f>(2*3.14*Table5[[#This Row],[Motor speed]]*Table5[[#This Row],[Motor torque]])/(60*1000)/Table5[[#This Row],[Overall efficiency of enery conversion ]]*1000</f>
        <v>0</v>
      </c>
      <c r="P600" s="30">
        <f t="shared" si="39"/>
        <v>0</v>
      </c>
      <c r="Q600" s="35">
        <f t="shared" si="40"/>
        <v>0</v>
      </c>
      <c r="R600" s="36">
        <f t="shared" si="41"/>
        <v>0</v>
      </c>
      <c r="S600" s="37">
        <f t="shared" si="42"/>
        <v>0</v>
      </c>
    </row>
    <row r="601" spans="12:19">
      <c r="L601" s="15">
        <v>598</v>
      </c>
      <c r="M601" s="8">
        <v>0</v>
      </c>
      <c r="N601" s="20">
        <f>ROUND(Table5[[#This Row],[Etotal]]/3600,2)</f>
        <v>0</v>
      </c>
      <c r="O601" s="11">
        <f>(2*3.14*Table5[[#This Row],[Motor speed]]*Table5[[#This Row],[Motor torque]])/(60*1000)/Table5[[#This Row],[Overall efficiency of enery conversion ]]*1000</f>
        <v>0</v>
      </c>
      <c r="P601" s="30">
        <f t="shared" si="39"/>
        <v>0</v>
      </c>
      <c r="Q601" s="35">
        <f t="shared" si="40"/>
        <v>0</v>
      </c>
      <c r="R601" s="36">
        <f t="shared" si="41"/>
        <v>0</v>
      </c>
      <c r="S601" s="37">
        <f t="shared" si="42"/>
        <v>0</v>
      </c>
    </row>
    <row r="602" spans="12:19">
      <c r="L602" s="15">
        <v>599</v>
      </c>
      <c r="M602" s="8">
        <v>0</v>
      </c>
      <c r="N602" s="20">
        <f>ROUND(Table5[[#This Row],[Etotal]]/3600,2)</f>
        <v>0</v>
      </c>
      <c r="O602" s="11">
        <f>(2*3.14*Table5[[#This Row],[Motor speed]]*Table5[[#This Row],[Motor torque]])/(60*1000)/Table5[[#This Row],[Overall efficiency of enery conversion ]]*1000</f>
        <v>0</v>
      </c>
      <c r="P602" s="30">
        <f t="shared" si="39"/>
        <v>0</v>
      </c>
      <c r="Q602" s="35">
        <f t="shared" si="40"/>
        <v>0</v>
      </c>
      <c r="R602" s="36">
        <f t="shared" si="41"/>
        <v>0</v>
      </c>
      <c r="S602" s="37">
        <f t="shared" si="42"/>
        <v>0</v>
      </c>
    </row>
    <row r="603" spans="12:19">
      <c r="L603" s="15">
        <v>600</v>
      </c>
      <c r="M603" s="8">
        <v>0.6</v>
      </c>
      <c r="N603" s="20">
        <f>ROUND(Table5[[#This Row],[Etotal]]/3600,2)</f>
        <v>0.04</v>
      </c>
      <c r="O603" s="11">
        <f>(2*3.14*Table5[[#This Row],[Motor speed]]*Table5[[#This Row],[Motor torque]])/(60*1000)/Table5[[#This Row],[Overall efficiency of enery conversion ]]*1000</f>
        <v>152.81771549914012</v>
      </c>
      <c r="P603" s="30">
        <f t="shared" si="39"/>
        <v>1.591851203116043</v>
      </c>
      <c r="Q603" s="35">
        <f t="shared" si="40"/>
        <v>1.5918512031160431E-2</v>
      </c>
      <c r="R603" s="36">
        <f t="shared" si="41"/>
        <v>9.3757639355893769E-4</v>
      </c>
      <c r="S603" s="37">
        <f t="shared" si="42"/>
        <v>2.812729180676813E-2</v>
      </c>
    </row>
    <row r="604" spans="12:19">
      <c r="L604" s="15">
        <v>601</v>
      </c>
      <c r="M604" s="8">
        <v>1.9</v>
      </c>
      <c r="N604" s="20">
        <f>ROUND(Table5[[#This Row],[Etotal]]/3600,2)</f>
        <v>0.14000000000000001</v>
      </c>
      <c r="O604" s="11">
        <f>(2*3.14*Table5[[#This Row],[Motor speed]]*Table5[[#This Row],[Motor torque]])/(60*1000)/Table5[[#This Row],[Overall efficiency of enery conversion ]]*1000</f>
        <v>513.83989300666451</v>
      </c>
      <c r="P604" s="30">
        <f t="shared" si="39"/>
        <v>5.3524988854860887</v>
      </c>
      <c r="Q604" s="35">
        <f t="shared" si="40"/>
        <v>5.3524988854860886E-2</v>
      </c>
      <c r="R604" s="36">
        <f t="shared" si="41"/>
        <v>1.0600220398078033E-2</v>
      </c>
      <c r="S604" s="37">
        <f t="shared" si="42"/>
        <v>0.31800661194234098</v>
      </c>
    </row>
    <row r="605" spans="12:19">
      <c r="L605" s="15">
        <v>602</v>
      </c>
      <c r="M605" s="8">
        <v>2.7</v>
      </c>
      <c r="N605" s="20">
        <f>ROUND(Table5[[#This Row],[Etotal]]/3600,2)</f>
        <v>0.27</v>
      </c>
      <c r="O605" s="11">
        <f>(2*3.14*Table5[[#This Row],[Motor speed]]*Table5[[#This Row],[Motor torque]])/(60*1000)/Table5[[#This Row],[Overall efficiency of enery conversion ]]*1000</f>
        <v>968.78175459962779</v>
      </c>
      <c r="P605" s="30">
        <f t="shared" si="39"/>
        <v>10.091476610412789</v>
      </c>
      <c r="Q605" s="35">
        <f t="shared" si="40"/>
        <v>0.10091476610412789</v>
      </c>
      <c r="R605" s="36">
        <f t="shared" si="41"/>
        <v>3.7680023066048104E-2</v>
      </c>
      <c r="S605" s="37">
        <f t="shared" si="42"/>
        <v>1.1304006919814431</v>
      </c>
    </row>
    <row r="606" spans="12:19">
      <c r="L606" s="15">
        <v>603</v>
      </c>
      <c r="M606" s="8">
        <v>5.2</v>
      </c>
      <c r="N606" s="20">
        <f>ROUND(Table5[[#This Row],[Etotal]]/3600,2)</f>
        <v>0.62</v>
      </c>
      <c r="O606" s="11">
        <f>(2*3.14*Table5[[#This Row],[Motor speed]]*Table5[[#This Row],[Motor torque]])/(60*1000)/Table5[[#This Row],[Overall efficiency of enery conversion ]]*1000</f>
        <v>2249.2930368346906</v>
      </c>
      <c r="P606" s="30">
        <f t="shared" si="39"/>
        <v>23.430135800361359</v>
      </c>
      <c r="Q606" s="35">
        <f t="shared" si="40"/>
        <v>0.2343013580036136</v>
      </c>
      <c r="R606" s="36">
        <f t="shared" si="41"/>
        <v>0.20311936754064877</v>
      </c>
      <c r="S606" s="37">
        <f t="shared" si="42"/>
        <v>6.0935810262194634</v>
      </c>
    </row>
    <row r="607" spans="12:19">
      <c r="L607" s="15">
        <v>604</v>
      </c>
      <c r="M607" s="8">
        <v>7</v>
      </c>
      <c r="N607" s="20">
        <f>ROUND(Table5[[#This Row],[Etotal]]/3600,2)</f>
        <v>0.82</v>
      </c>
      <c r="O607" s="11">
        <f>(2*3.14*Table5[[#This Row],[Motor speed]]*Table5[[#This Row],[Motor torque]])/(60*1000)/Table5[[#This Row],[Overall efficiency of enery conversion ]]*1000</f>
        <v>2964.2755328385174</v>
      </c>
      <c r="P607" s="30">
        <f t="shared" si="39"/>
        <v>30.877870133734557</v>
      </c>
      <c r="Q607" s="35">
        <f t="shared" si="40"/>
        <v>0.30877870133734558</v>
      </c>
      <c r="R607" s="36">
        <f t="shared" si="41"/>
        <v>0.35277385967843733</v>
      </c>
      <c r="S607" s="37">
        <f t="shared" si="42"/>
        <v>10.583215790353119</v>
      </c>
    </row>
    <row r="608" spans="12:19">
      <c r="L608" s="15">
        <v>605</v>
      </c>
      <c r="M608" s="8">
        <v>9.4</v>
      </c>
      <c r="N608" s="20">
        <f>ROUND(Table5[[#This Row],[Etotal]]/3600,2)</f>
        <v>1.18</v>
      </c>
      <c r="O608" s="11">
        <f>(2*3.14*Table5[[#This Row],[Motor speed]]*Table5[[#This Row],[Motor torque]])/(60*1000)/Table5[[#This Row],[Overall efficiency of enery conversion ]]*1000</f>
        <v>4245.9148132345726</v>
      </c>
      <c r="P608" s="30">
        <f t="shared" si="39"/>
        <v>44.228279304526801</v>
      </c>
      <c r="Q608" s="35">
        <f t="shared" si="40"/>
        <v>0.44228279304526802</v>
      </c>
      <c r="R608" s="36">
        <f t="shared" si="41"/>
        <v>0.72377205538851641</v>
      </c>
      <c r="S608" s="37">
        <f t="shared" si="42"/>
        <v>21.713161661655491</v>
      </c>
    </row>
    <row r="609" spans="12:19">
      <c r="L609" s="15">
        <v>606</v>
      </c>
      <c r="M609" s="8">
        <v>11.5</v>
      </c>
      <c r="N609" s="20">
        <f>ROUND(Table5[[#This Row],[Etotal]]/3600,2)</f>
        <v>1.42</v>
      </c>
      <c r="O609" s="11">
        <f>(2*3.14*Table5[[#This Row],[Motor speed]]*Table5[[#This Row],[Motor torque]])/(60*1000)/Table5[[#This Row],[Overall efficiency of enery conversion ]]*1000</f>
        <v>5104.6797304068941</v>
      </c>
      <c r="P609" s="30">
        <f t="shared" si="39"/>
        <v>53.173747191738478</v>
      </c>
      <c r="Q609" s="35">
        <f t="shared" si="40"/>
        <v>0.53173747191738474</v>
      </c>
      <c r="R609" s="36">
        <f t="shared" si="41"/>
        <v>1.0461555344520388</v>
      </c>
      <c r="S609" s="37">
        <f t="shared" si="42"/>
        <v>31.384666033561164</v>
      </c>
    </row>
    <row r="610" spans="12:19">
      <c r="L610" s="15">
        <v>607</v>
      </c>
      <c r="M610" s="8">
        <v>13.8</v>
      </c>
      <c r="N610" s="20">
        <f>ROUND(Table5[[#This Row],[Etotal]]/3600,2)</f>
        <v>1.71</v>
      </c>
      <c r="O610" s="11">
        <f>(2*3.14*Table5[[#This Row],[Motor speed]]*Table5[[#This Row],[Motor torque]])/(60*1000)/Table5[[#This Row],[Overall efficiency of enery conversion ]]*1000</f>
        <v>6172.506181117903</v>
      </c>
      <c r="P610" s="30">
        <f t="shared" si="39"/>
        <v>64.296939386644823</v>
      </c>
      <c r="Q610" s="35">
        <f t="shared" si="40"/>
        <v>0.64296939386644825</v>
      </c>
      <c r="R610" s="36">
        <f t="shared" si="41"/>
        <v>1.5296156733612549</v>
      </c>
      <c r="S610" s="37">
        <f t="shared" si="42"/>
        <v>45.888470200837645</v>
      </c>
    </row>
    <row r="611" spans="12:19">
      <c r="L611" s="15">
        <v>608</v>
      </c>
      <c r="M611" s="8">
        <v>15.9</v>
      </c>
      <c r="N611" s="20">
        <f>ROUND(Table5[[#This Row],[Etotal]]/3600,2)</f>
        <v>1.97</v>
      </c>
      <c r="O611" s="11">
        <f>(2*3.14*Table5[[#This Row],[Motor speed]]*Table5[[#This Row],[Motor torque]])/(60*1000)/Table5[[#This Row],[Overall efficiency of enery conversion ]]*1000</f>
        <v>7087.2602745662152</v>
      </c>
      <c r="P611" s="30">
        <f t="shared" si="39"/>
        <v>73.825627860064742</v>
      </c>
      <c r="Q611" s="35">
        <f t="shared" si="40"/>
        <v>0.73825627860064746</v>
      </c>
      <c r="R611" s="36">
        <f t="shared" si="41"/>
        <v>2.0165826317051239</v>
      </c>
      <c r="S611" s="37">
        <f t="shared" si="42"/>
        <v>60.497478951153717</v>
      </c>
    </row>
    <row r="612" spans="12:19">
      <c r="L612" s="15">
        <v>609</v>
      </c>
      <c r="M612" s="8">
        <v>18.100000000000001</v>
      </c>
      <c r="N612" s="20">
        <f>ROUND(Table5[[#This Row],[Etotal]]/3600,2)</f>
        <v>2.16</v>
      </c>
      <c r="O612" s="11">
        <f>(2*3.14*Table5[[#This Row],[Motor speed]]*Table5[[#This Row],[Motor torque]])/(60*1000)/Table5[[#This Row],[Overall efficiency of enery conversion ]]*1000</f>
        <v>7771.523912097814</v>
      </c>
      <c r="P612" s="30">
        <f t="shared" si="39"/>
        <v>80.953374084352234</v>
      </c>
      <c r="Q612" s="35">
        <f t="shared" si="40"/>
        <v>0.80953374084352236</v>
      </c>
      <c r="R612" s="36">
        <f t="shared" si="41"/>
        <v>2.4247760469871964</v>
      </c>
      <c r="S612" s="37">
        <f t="shared" si="42"/>
        <v>72.743281409615889</v>
      </c>
    </row>
    <row r="613" spans="12:19">
      <c r="L613" s="15">
        <v>610</v>
      </c>
      <c r="M613" s="8">
        <v>19.899999999999999</v>
      </c>
      <c r="N613" s="20">
        <f>ROUND(Table5[[#This Row],[Etotal]]/3600,2)</f>
        <v>2.25</v>
      </c>
      <c r="O613" s="11">
        <f>(2*3.14*Table5[[#This Row],[Motor speed]]*Table5[[#This Row],[Motor torque]])/(60*1000)/Table5[[#This Row],[Overall efficiency of enery conversion ]]*1000</f>
        <v>8107.9209092831143</v>
      </c>
      <c r="P613" s="30">
        <f t="shared" si="39"/>
        <v>84.457509471699112</v>
      </c>
      <c r="Q613" s="35">
        <f t="shared" si="40"/>
        <v>0.8445750947169911</v>
      </c>
      <c r="R613" s="36">
        <f t="shared" si="41"/>
        <v>2.6392362352799936</v>
      </c>
      <c r="S613" s="37">
        <f t="shared" si="42"/>
        <v>79.177087058399806</v>
      </c>
    </row>
    <row r="614" spans="12:19">
      <c r="L614" s="15">
        <v>611</v>
      </c>
      <c r="M614" s="8">
        <v>21.8</v>
      </c>
      <c r="N614" s="20">
        <f>ROUND(Table5[[#This Row],[Etotal]]/3600,2)</f>
        <v>2.4300000000000002</v>
      </c>
      <c r="O614" s="11">
        <f>(2*3.14*Table5[[#This Row],[Motor speed]]*Table5[[#This Row],[Motor torque]])/(60*1000)/Table5[[#This Row],[Overall efficiency of enery conversion ]]*1000</f>
        <v>8756.8187405467961</v>
      </c>
      <c r="P614" s="30">
        <f t="shared" si="39"/>
        <v>91.216861880695788</v>
      </c>
      <c r="Q614" s="35">
        <f t="shared" si="40"/>
        <v>0.91216861880695788</v>
      </c>
      <c r="R614" s="36">
        <f t="shared" si="41"/>
        <v>3.0785908798039148</v>
      </c>
      <c r="S614" s="37">
        <f t="shared" si="42"/>
        <v>92.357726394117449</v>
      </c>
    </row>
    <row r="615" spans="12:19">
      <c r="L615" s="15">
        <v>612</v>
      </c>
      <c r="M615" s="8">
        <v>23.4</v>
      </c>
      <c r="N615" s="20">
        <f>ROUND(Table5[[#This Row],[Etotal]]/3600,2)</f>
        <v>2.34</v>
      </c>
      <c r="O615" s="11">
        <f>(2*3.14*Table5[[#This Row],[Motor speed]]*Table5[[#This Row],[Motor torque]])/(60*1000)/Table5[[#This Row],[Overall efficiency of enery conversion ]]*1000</f>
        <v>8406.3011880203394</v>
      </c>
      <c r="P615" s="30">
        <f t="shared" si="39"/>
        <v>87.565637375211864</v>
      </c>
      <c r="Q615" s="35">
        <f t="shared" si="40"/>
        <v>0.87565637375211869</v>
      </c>
      <c r="R615" s="36">
        <f t="shared" si="41"/>
        <v>2.8370641141030273</v>
      </c>
      <c r="S615" s="37">
        <f t="shared" si="42"/>
        <v>85.111923423090815</v>
      </c>
    </row>
    <row r="616" spans="12:19">
      <c r="L616" s="15">
        <v>613</v>
      </c>
      <c r="M616" s="8">
        <v>24.7</v>
      </c>
      <c r="N616" s="20">
        <f>ROUND(Table5[[#This Row],[Etotal]]/3600,2)</f>
        <v>2.2400000000000002</v>
      </c>
      <c r="O616" s="11">
        <f>(2*3.14*Table5[[#This Row],[Motor speed]]*Table5[[#This Row],[Motor torque]])/(60*1000)/Table5[[#This Row],[Overall efficiency of enery conversion ]]*1000</f>
        <v>8066.955911369073</v>
      </c>
      <c r="P616" s="30">
        <f t="shared" si="39"/>
        <v>84.030790743427843</v>
      </c>
      <c r="Q616" s="35">
        <f t="shared" si="40"/>
        <v>0.84030790743427841</v>
      </c>
      <c r="R616" s="36">
        <f t="shared" si="41"/>
        <v>2.6126343033973307</v>
      </c>
      <c r="S616" s="37">
        <f t="shared" si="42"/>
        <v>78.379029101919926</v>
      </c>
    </row>
    <row r="617" spans="12:19">
      <c r="L617" s="15">
        <v>614</v>
      </c>
      <c r="M617" s="8">
        <v>25.8</v>
      </c>
      <c r="N617" s="20">
        <f>ROUND(Table5[[#This Row],[Etotal]]/3600,2)</f>
        <v>2.1800000000000002</v>
      </c>
      <c r="O617" s="11">
        <f>(2*3.14*Table5[[#This Row],[Motor speed]]*Table5[[#This Row],[Motor torque]])/(60*1000)/Table5[[#This Row],[Overall efficiency of enery conversion ]]*1000</f>
        <v>7840.989211957668</v>
      </c>
      <c r="P617" s="30">
        <f t="shared" si="39"/>
        <v>81.676970957892379</v>
      </c>
      <c r="Q617" s="35">
        <f t="shared" si="40"/>
        <v>0.81676970957892381</v>
      </c>
      <c r="R617" s="36">
        <f t="shared" si="41"/>
        <v>2.4683172063968661</v>
      </c>
      <c r="S617" s="37">
        <f t="shared" si="42"/>
        <v>74.04951619190598</v>
      </c>
    </row>
    <row r="618" spans="12:19">
      <c r="L618" s="15">
        <v>615</v>
      </c>
      <c r="M618" s="8">
        <v>26.7</v>
      </c>
      <c r="N618" s="20">
        <f>ROUND(Table5[[#This Row],[Etotal]]/3600,2)</f>
        <v>1.93</v>
      </c>
      <c r="O618" s="11">
        <f>(2*3.14*Table5[[#This Row],[Motor speed]]*Table5[[#This Row],[Motor torque]])/(60*1000)/Table5[[#This Row],[Overall efficiency of enery conversion ]]*1000</f>
        <v>6942.136615901084</v>
      </c>
      <c r="P618" s="30">
        <f t="shared" si="39"/>
        <v>72.313923082302964</v>
      </c>
      <c r="Q618" s="35">
        <f t="shared" si="40"/>
        <v>0.72313923082302967</v>
      </c>
      <c r="R618" s="36">
        <f t="shared" si="41"/>
        <v>1.9348422844746949</v>
      </c>
      <c r="S618" s="37">
        <f t="shared" si="42"/>
        <v>58.045268534240847</v>
      </c>
    </row>
    <row r="619" spans="12:19">
      <c r="L619" s="15">
        <v>616</v>
      </c>
      <c r="M619" s="8">
        <v>27.2</v>
      </c>
      <c r="N619" s="20">
        <f>ROUND(Table5[[#This Row],[Etotal]]/3600,2)</f>
        <v>1.78</v>
      </c>
      <c r="O619" s="11">
        <f>(2*3.14*Table5[[#This Row],[Motor speed]]*Table5[[#This Row],[Motor torque]])/(60*1000)/Table5[[#This Row],[Overall efficiency of enery conversion ]]*1000</f>
        <v>6409.7342615345406</v>
      </c>
      <c r="P619" s="30">
        <f t="shared" si="39"/>
        <v>66.768065224318136</v>
      </c>
      <c r="Q619" s="35">
        <f t="shared" si="40"/>
        <v>0.66768065224318141</v>
      </c>
      <c r="R619" s="36">
        <f t="shared" si="41"/>
        <v>1.6494505775055561</v>
      </c>
      <c r="S619" s="37">
        <f t="shared" si="42"/>
        <v>49.483517325166687</v>
      </c>
    </row>
    <row r="620" spans="12:19">
      <c r="L620" s="15">
        <v>617</v>
      </c>
      <c r="M620" s="8">
        <v>27.7</v>
      </c>
      <c r="N620" s="20">
        <f>ROUND(Table5[[#This Row],[Etotal]]/3600,2)</f>
        <v>1.79</v>
      </c>
      <c r="O620" s="11">
        <f>(2*3.14*Table5[[#This Row],[Motor speed]]*Table5[[#This Row],[Motor torque]])/(60*1000)/Table5[[#This Row],[Overall efficiency of enery conversion ]]*1000</f>
        <v>6428.325434438183</v>
      </c>
      <c r="P620" s="30">
        <f t="shared" si="39"/>
        <v>66.961723275397745</v>
      </c>
      <c r="Q620" s="35">
        <f t="shared" si="40"/>
        <v>0.66961723275397744</v>
      </c>
      <c r="R620" s="36">
        <f t="shared" si="41"/>
        <v>1.6590327820840494</v>
      </c>
      <c r="S620" s="37">
        <f t="shared" si="42"/>
        <v>49.770983462521478</v>
      </c>
    </row>
    <row r="621" spans="12:19">
      <c r="L621" s="15">
        <v>618</v>
      </c>
      <c r="M621" s="8">
        <v>28.1</v>
      </c>
      <c r="N621" s="20">
        <f>ROUND(Table5[[#This Row],[Etotal]]/3600,2)</f>
        <v>1.7</v>
      </c>
      <c r="O621" s="11">
        <f>(2*3.14*Table5[[#This Row],[Motor speed]]*Table5[[#This Row],[Motor torque]])/(60*1000)/Table5[[#This Row],[Overall efficiency of enery conversion ]]*1000</f>
        <v>6120.6507141809643</v>
      </c>
      <c r="P621" s="30">
        <f t="shared" si="39"/>
        <v>63.756778272718378</v>
      </c>
      <c r="Q621" s="35">
        <f t="shared" si="40"/>
        <v>0.63756778272718373</v>
      </c>
      <c r="R621" s="36">
        <f t="shared" si="41"/>
        <v>1.5040229070151325</v>
      </c>
      <c r="S621" s="37">
        <f t="shared" si="42"/>
        <v>45.120687210453973</v>
      </c>
    </row>
    <row r="622" spans="12:19">
      <c r="L622" s="15">
        <v>619</v>
      </c>
      <c r="M622" s="8">
        <v>28.4</v>
      </c>
      <c r="N622" s="20">
        <f>ROUND(Table5[[#This Row],[Etotal]]/3600,2)</f>
        <v>1.64</v>
      </c>
      <c r="O622" s="11">
        <f>(2*3.14*Table5[[#This Row],[Motor speed]]*Table5[[#This Row],[Motor torque]])/(60*1000)/Table5[[#This Row],[Overall efficiency of enery conversion ]]*1000</f>
        <v>5919.5762863156415</v>
      </c>
      <c r="P622" s="30">
        <f t="shared" si="39"/>
        <v>61.662252982454596</v>
      </c>
      <c r="Q622" s="35">
        <f t="shared" si="40"/>
        <v>0.61662252982454602</v>
      </c>
      <c r="R622" s="36">
        <f t="shared" si="41"/>
        <v>1.4068263738627254</v>
      </c>
      <c r="S622" s="37">
        <f t="shared" si="42"/>
        <v>42.204791215881762</v>
      </c>
    </row>
    <row r="623" spans="12:19">
      <c r="L623" s="15">
        <v>620</v>
      </c>
      <c r="M623" s="8">
        <v>28.7</v>
      </c>
      <c r="N623" s="20">
        <f>ROUND(Table5[[#This Row],[Etotal]]/3600,2)</f>
        <v>1.67</v>
      </c>
      <c r="O623" s="11">
        <f>(2*3.14*Table5[[#This Row],[Motor speed]]*Table5[[#This Row],[Motor torque]])/(60*1000)/Table5[[#This Row],[Overall efficiency of enery conversion ]]*1000</f>
        <v>6010.8146109182881</v>
      </c>
      <c r="P623" s="30">
        <f t="shared" si="39"/>
        <v>62.612652197065501</v>
      </c>
      <c r="Q623" s="35">
        <f t="shared" si="40"/>
        <v>0.62612652197065499</v>
      </c>
      <c r="R623" s="36">
        <f t="shared" si="41"/>
        <v>1.4505273596057557</v>
      </c>
      <c r="S623" s="37">
        <f t="shared" si="42"/>
        <v>43.515820788172675</v>
      </c>
    </row>
    <row r="624" spans="12:19">
      <c r="L624" s="15">
        <v>621</v>
      </c>
      <c r="M624" s="8">
        <v>29</v>
      </c>
      <c r="N624" s="20">
        <f>ROUND(Table5[[#This Row],[Etotal]]/3600,2)</f>
        <v>1.65</v>
      </c>
      <c r="O624" s="11">
        <f>(2*3.14*Table5[[#This Row],[Motor speed]]*Table5[[#This Row],[Motor torque]])/(60*1000)/Table5[[#This Row],[Overall efficiency of enery conversion ]]*1000</f>
        <v>5952.5824569712613</v>
      </c>
      <c r="P624" s="30">
        <f t="shared" si="39"/>
        <v>62.006067260117305</v>
      </c>
      <c r="Q624" s="35">
        <f t="shared" si="40"/>
        <v>0.62006067260117304</v>
      </c>
      <c r="R624" s="36">
        <f t="shared" si="41"/>
        <v>1.4225583795144907</v>
      </c>
      <c r="S624" s="37">
        <f t="shared" si="42"/>
        <v>42.67675138543472</v>
      </c>
    </row>
    <row r="625" spans="12:19">
      <c r="L625" s="15">
        <v>622</v>
      </c>
      <c r="M625" s="8">
        <v>29.2</v>
      </c>
      <c r="N625" s="20">
        <f>ROUND(Table5[[#This Row],[Etotal]]/3600,2)</f>
        <v>1.63</v>
      </c>
      <c r="O625" s="11">
        <f>(2*3.14*Table5[[#This Row],[Motor speed]]*Table5[[#This Row],[Motor torque]])/(60*1000)/Table5[[#This Row],[Overall efficiency of enery conversion ]]*1000</f>
        <v>5862.0691594257923</v>
      </c>
      <c r="P625" s="30">
        <f t="shared" si="39"/>
        <v>61.063220410685339</v>
      </c>
      <c r="Q625" s="35">
        <f t="shared" si="40"/>
        <v>0.61063220410685337</v>
      </c>
      <c r="R625" s="36">
        <f t="shared" si="41"/>
        <v>1.3796252481618572</v>
      </c>
      <c r="S625" s="37">
        <f t="shared" si="42"/>
        <v>41.388757444855713</v>
      </c>
    </row>
    <row r="626" spans="12:19">
      <c r="L626" s="15">
        <v>623</v>
      </c>
      <c r="M626" s="8">
        <v>29.4</v>
      </c>
      <c r="N626" s="20">
        <f>ROUND(Table5[[#This Row],[Etotal]]/3600,2)</f>
        <v>1.52</v>
      </c>
      <c r="O626" s="11">
        <f>(2*3.14*Table5[[#This Row],[Motor speed]]*Table5[[#This Row],[Motor torque]])/(60*1000)/Table5[[#This Row],[Overall efficiency of enery conversion ]]*1000</f>
        <v>5464.9917519594392</v>
      </c>
      <c r="P626" s="30">
        <f t="shared" si="39"/>
        <v>56.926997416244156</v>
      </c>
      <c r="Q626" s="35">
        <f t="shared" si="40"/>
        <v>0.56926997416244152</v>
      </c>
      <c r="R626" s="36">
        <f t="shared" si="41"/>
        <v>1.1990527228867554</v>
      </c>
      <c r="S626" s="37">
        <f t="shared" si="42"/>
        <v>35.971581686602661</v>
      </c>
    </row>
    <row r="627" spans="12:19">
      <c r="L627" s="15">
        <v>624</v>
      </c>
      <c r="M627" s="8">
        <v>29.4</v>
      </c>
      <c r="N627" s="20">
        <f>ROUND(Table5[[#This Row],[Etotal]]/3600,2)</f>
        <v>1.35</v>
      </c>
      <c r="O627" s="11">
        <f>(2*3.14*Table5[[#This Row],[Motor speed]]*Table5[[#This Row],[Motor torque]])/(60*1000)/Table5[[#This Row],[Overall efficiency of enery conversion ]]*1000</f>
        <v>4855.1933902707178</v>
      </c>
      <c r="P627" s="30">
        <f t="shared" si="39"/>
        <v>50.574931148653313</v>
      </c>
      <c r="Q627" s="35">
        <f t="shared" si="40"/>
        <v>0.50574931148653313</v>
      </c>
      <c r="R627" s="36">
        <f t="shared" si="41"/>
        <v>0.94639475445567856</v>
      </c>
      <c r="S627" s="37">
        <f t="shared" si="42"/>
        <v>28.391842633670358</v>
      </c>
    </row>
    <row r="628" spans="12:19">
      <c r="L628" s="15">
        <v>625</v>
      </c>
      <c r="M628" s="8">
        <v>29.3</v>
      </c>
      <c r="N628" s="20">
        <f>ROUND(Table5[[#This Row],[Etotal]]/3600,2)</f>
        <v>1.0900000000000001</v>
      </c>
      <c r="O628" s="11">
        <f>(2*3.14*Table5[[#This Row],[Motor speed]]*Table5[[#This Row],[Motor torque]])/(60*1000)/Table5[[#This Row],[Overall efficiency of enery conversion ]]*1000</f>
        <v>3917.0498070675039</v>
      </c>
      <c r="P628" s="30">
        <f t="shared" si="39"/>
        <v>40.802602156953164</v>
      </c>
      <c r="Q628" s="35">
        <f t="shared" si="40"/>
        <v>0.40802602156953166</v>
      </c>
      <c r="R628" s="36">
        <f t="shared" si="41"/>
        <v>0.61599536682808165</v>
      </c>
      <c r="S628" s="37">
        <f t="shared" si="42"/>
        <v>18.479861004842448</v>
      </c>
    </row>
    <row r="629" spans="12:19">
      <c r="L629" s="15">
        <v>626</v>
      </c>
      <c r="M629" s="8">
        <v>28.9</v>
      </c>
      <c r="N629" s="20">
        <f>ROUND(Table5[[#This Row],[Etotal]]/3600,2)</f>
        <v>0.9</v>
      </c>
      <c r="O629" s="11">
        <f>(2*3.14*Table5[[#This Row],[Motor speed]]*Table5[[#This Row],[Motor torque]])/(60*1000)/Table5[[#This Row],[Overall efficiency of enery conversion ]]*1000</f>
        <v>3224.8610406622561</v>
      </c>
      <c r="P629" s="30">
        <f t="shared" si="39"/>
        <v>33.592302506898498</v>
      </c>
      <c r="Q629" s="35">
        <f t="shared" si="40"/>
        <v>0.33592302506898497</v>
      </c>
      <c r="R629" s="36">
        <f t="shared" si="41"/>
        <v>0.4175238314545423</v>
      </c>
      <c r="S629" s="37">
        <f t="shared" si="42"/>
        <v>12.525714943636268</v>
      </c>
    </row>
    <row r="630" spans="12:19">
      <c r="L630" s="15">
        <v>627</v>
      </c>
      <c r="M630" s="8">
        <v>28.5</v>
      </c>
      <c r="N630" s="20">
        <f>ROUND(Table5[[#This Row],[Etotal]]/3600,2)</f>
        <v>0.87</v>
      </c>
      <c r="O630" s="11">
        <f>(2*3.14*Table5[[#This Row],[Motor speed]]*Table5[[#This Row],[Motor torque]])/(60*1000)/Table5[[#This Row],[Overall efficiency of enery conversion ]]*1000</f>
        <v>3142.0165348465207</v>
      </c>
      <c r="P630" s="30">
        <f t="shared" si="39"/>
        <v>32.729338904651257</v>
      </c>
      <c r="Q630" s="35">
        <f t="shared" si="40"/>
        <v>0.32729338904651256</v>
      </c>
      <c r="R630" s="36">
        <f t="shared" si="41"/>
        <v>0.39634756130014176</v>
      </c>
      <c r="S630" s="37">
        <f t="shared" si="42"/>
        <v>11.890426839004252</v>
      </c>
    </row>
    <row r="631" spans="12:19">
      <c r="L631" s="15">
        <v>628</v>
      </c>
      <c r="M631" s="8">
        <v>28.1</v>
      </c>
      <c r="N631" s="20">
        <f>ROUND(Table5[[#This Row],[Etotal]]/3600,2)</f>
        <v>0.81</v>
      </c>
      <c r="O631" s="11">
        <f>(2*3.14*Table5[[#This Row],[Motor speed]]*Table5[[#This Row],[Motor torque]])/(60*1000)/Table5[[#This Row],[Overall efficiency of enery conversion ]]*1000</f>
        <v>2915.0610271404266</v>
      </c>
      <c r="P631" s="30">
        <f t="shared" si="39"/>
        <v>30.365219032712776</v>
      </c>
      <c r="Q631" s="35">
        <f t="shared" si="40"/>
        <v>0.30365219032712776</v>
      </c>
      <c r="R631" s="36">
        <f t="shared" si="41"/>
        <v>0.34115721495471024</v>
      </c>
      <c r="S631" s="37">
        <f t="shared" si="42"/>
        <v>10.234716448641308</v>
      </c>
    </row>
    <row r="632" spans="12:19">
      <c r="L632" s="15">
        <v>629</v>
      </c>
      <c r="M632" s="8">
        <v>27.6</v>
      </c>
      <c r="N632" s="20">
        <f>ROUND(Table5[[#This Row],[Etotal]]/3600,2)</f>
        <v>0.57999999999999996</v>
      </c>
      <c r="O632" s="11">
        <f>(2*3.14*Table5[[#This Row],[Motor speed]]*Table5[[#This Row],[Motor torque]])/(60*1000)/Table5[[#This Row],[Overall efficiency of enery conversion ]]*1000</f>
        <v>2102.727883974937</v>
      </c>
      <c r="P632" s="30">
        <f t="shared" si="39"/>
        <v>21.90341545807226</v>
      </c>
      <c r="Q632" s="35">
        <f t="shared" si="40"/>
        <v>0.21903415458072259</v>
      </c>
      <c r="R632" s="36">
        <f t="shared" si="41"/>
        <v>0.17751105522969995</v>
      </c>
      <c r="S632" s="37">
        <f t="shared" si="42"/>
        <v>5.3253316568909987</v>
      </c>
    </row>
    <row r="633" spans="12:19">
      <c r="L633" s="15">
        <v>630</v>
      </c>
      <c r="M633" s="8">
        <v>26.9</v>
      </c>
      <c r="N633" s="20">
        <f>ROUND(Table5[[#This Row],[Etotal]]/3600,2)</f>
        <v>0.36</v>
      </c>
      <c r="O633" s="11">
        <f>(2*3.14*Table5[[#This Row],[Motor speed]]*Table5[[#This Row],[Motor torque]])/(60*1000)/Table5[[#This Row],[Overall efficiency of enery conversion ]]*1000</f>
        <v>1292.0423980220032</v>
      </c>
      <c r="P633" s="30">
        <f t="shared" si="39"/>
        <v>13.458774979395868</v>
      </c>
      <c r="Q633" s="35">
        <f t="shared" si="40"/>
        <v>0.13458774979395868</v>
      </c>
      <c r="R633" s="36">
        <f t="shared" si="41"/>
        <v>6.7021290860024535E-2</v>
      </c>
      <c r="S633" s="37">
        <f t="shared" si="42"/>
        <v>2.0106387258007361</v>
      </c>
    </row>
    <row r="634" spans="12:19">
      <c r="L634" s="15">
        <v>631</v>
      </c>
      <c r="M634" s="8">
        <v>26</v>
      </c>
      <c r="N634" s="20">
        <f>ROUND(Table5[[#This Row],[Etotal]]/3600,2)</f>
        <v>-0.05</v>
      </c>
      <c r="O634" s="11">
        <f>(2*3.14*Table5[[#This Row],[Motor speed]]*Table5[[#This Row],[Motor torque]])/(60*1000)/Table5[[#This Row],[Overall efficiency of enery conversion ]]*1000</f>
        <v>-171.66124864878216</v>
      </c>
      <c r="P634" s="30">
        <f t="shared" si="39"/>
        <v>-1.7881380067581476</v>
      </c>
      <c r="Q634" s="35">
        <f t="shared" si="40"/>
        <v>-1.7881380067581477E-2</v>
      </c>
      <c r="R634" s="36">
        <f t="shared" si="41"/>
        <v>1.1830518865488103E-3</v>
      </c>
      <c r="S634" s="37">
        <f t="shared" si="42"/>
        <v>3.5491556596464309E-2</v>
      </c>
    </row>
    <row r="635" spans="12:19">
      <c r="L635" s="15">
        <v>632</v>
      </c>
      <c r="M635" s="8">
        <v>24.6</v>
      </c>
      <c r="N635" s="20">
        <f>ROUND(Table5[[#This Row],[Etotal]]/3600,2)</f>
        <v>-0.5</v>
      </c>
      <c r="O635" s="11">
        <f>(2*3.14*Table5[[#This Row],[Motor speed]]*Table5[[#This Row],[Motor torque]])/(60*1000)/Table5[[#This Row],[Overall efficiency of enery conversion ]]*1000</f>
        <v>-1794.8948869675185</v>
      </c>
      <c r="P635" s="30">
        <f t="shared" si="39"/>
        <v>-18.696821739244985</v>
      </c>
      <c r="Q635" s="35">
        <f t="shared" si="40"/>
        <v>-0.18696821739244984</v>
      </c>
      <c r="R635" s="36">
        <f t="shared" si="41"/>
        <v>0.12934132296516843</v>
      </c>
      <c r="S635" s="37">
        <f t="shared" si="42"/>
        <v>3.8802396889550526</v>
      </c>
    </row>
    <row r="636" spans="12:19">
      <c r="L636" s="15">
        <v>633</v>
      </c>
      <c r="M636" s="8">
        <v>22.8</v>
      </c>
      <c r="N636" s="20">
        <f>ROUND(Table5[[#This Row],[Etotal]]/3600,2)</f>
        <v>-0.69</v>
      </c>
      <c r="O636" s="11">
        <f>(2*3.14*Table5[[#This Row],[Motor speed]]*Table5[[#This Row],[Motor torque]])/(60*1000)/Table5[[#This Row],[Overall efficiency of enery conversion ]]*1000</f>
        <v>-2486.5091922551092</v>
      </c>
      <c r="P636" s="30">
        <f t="shared" si="39"/>
        <v>-25.901137419324055</v>
      </c>
      <c r="Q636" s="35">
        <f t="shared" si="40"/>
        <v>-0.25901137419324055</v>
      </c>
      <c r="R636" s="36">
        <f t="shared" si="41"/>
        <v>0.24822150025744222</v>
      </c>
      <c r="S636" s="37">
        <f t="shared" si="42"/>
        <v>7.4466450077232667</v>
      </c>
    </row>
    <row r="637" spans="12:19">
      <c r="L637" s="15">
        <v>634</v>
      </c>
      <c r="M637" s="8">
        <v>21</v>
      </c>
      <c r="N637" s="20">
        <f>ROUND(Table5[[#This Row],[Etotal]]/3600,2)</f>
        <v>-0.54</v>
      </c>
      <c r="O637" s="11">
        <f>(2*3.14*Table5[[#This Row],[Motor speed]]*Table5[[#This Row],[Motor torque]])/(60*1000)/Table5[[#This Row],[Overall efficiency of enery conversion ]]*1000</f>
        <v>-1951.3126229365241</v>
      </c>
      <c r="P637" s="30">
        <f t="shared" si="39"/>
        <v>-20.326173155588794</v>
      </c>
      <c r="Q637" s="35">
        <f t="shared" si="40"/>
        <v>-0.20326173155588795</v>
      </c>
      <c r="R637" s="36">
        <f t="shared" si="41"/>
        <v>0.15286672660586206</v>
      </c>
      <c r="S637" s="37">
        <f t="shared" si="42"/>
        <v>4.5860017981758618</v>
      </c>
    </row>
    <row r="638" spans="12:19">
      <c r="L638" s="15">
        <v>635</v>
      </c>
      <c r="M638" s="8">
        <v>19.5</v>
      </c>
      <c r="N638" s="20">
        <f>ROUND(Table5[[#This Row],[Etotal]]/3600,2)</f>
        <v>-0.16</v>
      </c>
      <c r="O638" s="11">
        <f>(2*3.14*Table5[[#This Row],[Motor speed]]*Table5[[#This Row],[Motor torque]])/(60*1000)/Table5[[#This Row],[Overall efficiency of enery conversion ]]*1000</f>
        <v>-566.61761249565279</v>
      </c>
      <c r="P638" s="30">
        <f t="shared" si="39"/>
        <v>-5.9022667968297169</v>
      </c>
      <c r="Q638" s="35">
        <f t="shared" si="40"/>
        <v>-5.9022667968297166E-2</v>
      </c>
      <c r="R638" s="36">
        <f t="shared" si="41"/>
        <v>1.2889598736154653E-2</v>
      </c>
      <c r="S638" s="37">
        <f t="shared" si="42"/>
        <v>0.38668796208463962</v>
      </c>
    </row>
    <row r="639" spans="12:19">
      <c r="L639" s="15">
        <v>636</v>
      </c>
      <c r="M639" s="8">
        <v>18.600000000000001</v>
      </c>
      <c r="N639" s="20">
        <f>ROUND(Table5[[#This Row],[Etotal]]/3600,2)</f>
        <v>0.32</v>
      </c>
      <c r="O639" s="11">
        <f>(2*3.14*Table5[[#This Row],[Motor speed]]*Table5[[#This Row],[Motor torque]])/(60*1000)/Table5[[#This Row],[Overall efficiency of enery conversion ]]*1000</f>
        <v>1158.3501508577158</v>
      </c>
      <c r="P639" s="30">
        <f t="shared" si="39"/>
        <v>12.066147404767873</v>
      </c>
      <c r="Q639" s="35">
        <f t="shared" si="40"/>
        <v>0.12066147404767874</v>
      </c>
      <c r="R639" s="36">
        <f t="shared" si="41"/>
        <v>5.3869007881627004E-2</v>
      </c>
      <c r="S639" s="37">
        <f t="shared" si="42"/>
        <v>1.6160702364488102</v>
      </c>
    </row>
    <row r="640" spans="12:19">
      <c r="L640" s="15">
        <v>637</v>
      </c>
      <c r="M640" s="8">
        <v>18.399999999999999</v>
      </c>
      <c r="N640" s="20">
        <f>ROUND(Table5[[#This Row],[Etotal]]/3600,2)</f>
        <v>0.87</v>
      </c>
      <c r="O640" s="11">
        <f>(2*3.14*Table5[[#This Row],[Motor speed]]*Table5[[#This Row],[Motor torque]])/(60*1000)/Table5[[#This Row],[Overall efficiency of enery conversion ]]*1000</f>
        <v>3141.5672312919328</v>
      </c>
      <c r="P640" s="30">
        <f t="shared" si="39"/>
        <v>32.724658659290967</v>
      </c>
      <c r="Q640" s="35">
        <f t="shared" si="40"/>
        <v>0.32724658659290967</v>
      </c>
      <c r="R640" s="36">
        <f t="shared" si="41"/>
        <v>0.39623421521582969</v>
      </c>
      <c r="S640" s="37">
        <f t="shared" si="42"/>
        <v>11.88702645647489</v>
      </c>
    </row>
    <row r="641" spans="12:19">
      <c r="L641" s="15">
        <v>638</v>
      </c>
      <c r="M641" s="8">
        <v>19</v>
      </c>
      <c r="N641" s="20">
        <f>ROUND(Table5[[#This Row],[Etotal]]/3600,2)</f>
        <v>1.4</v>
      </c>
      <c r="O641" s="11">
        <f>(2*3.14*Table5[[#This Row],[Motor speed]]*Table5[[#This Row],[Motor torque]])/(60*1000)/Table5[[#This Row],[Overall efficiency of enery conversion ]]*1000</f>
        <v>5042.2990845772538</v>
      </c>
      <c r="P641" s="30">
        <f t="shared" si="39"/>
        <v>52.523948797679729</v>
      </c>
      <c r="Q641" s="35">
        <f t="shared" si="40"/>
        <v>0.52523948797679731</v>
      </c>
      <c r="R641" s="36">
        <f t="shared" si="41"/>
        <v>1.0207431230014743</v>
      </c>
      <c r="S641" s="37">
        <f t="shared" si="42"/>
        <v>30.622293690044231</v>
      </c>
    </row>
    <row r="642" spans="12:19">
      <c r="L642" s="15">
        <v>639</v>
      </c>
      <c r="M642" s="8">
        <v>20.100000000000001</v>
      </c>
      <c r="N642" s="20">
        <f>ROUND(Table5[[#This Row],[Etotal]]/3600,2)</f>
        <v>1.81</v>
      </c>
      <c r="O642" s="11">
        <f>(2*3.14*Table5[[#This Row],[Motor speed]]*Table5[[#This Row],[Motor torque]])/(60*1000)/Table5[[#This Row],[Overall efficiency of enery conversion ]]*1000</f>
        <v>6531.1852278459583</v>
      </c>
      <c r="P642" s="30">
        <f t="shared" si="39"/>
        <v>68.033179456728732</v>
      </c>
      <c r="Q642" s="35">
        <f t="shared" si="40"/>
        <v>0.68033179456728732</v>
      </c>
      <c r="R642" s="36">
        <f t="shared" si="41"/>
        <v>1.712549997586839</v>
      </c>
      <c r="S642" s="37">
        <f t="shared" si="42"/>
        <v>51.376499927605167</v>
      </c>
    </row>
    <row r="643" spans="12:19">
      <c r="L643" s="15">
        <v>640</v>
      </c>
      <c r="M643" s="8">
        <v>21.5</v>
      </c>
      <c r="N643" s="20">
        <f>ROUND(Table5[[#This Row],[Etotal]]/3600,2)</f>
        <v>2.1800000000000002</v>
      </c>
      <c r="O643" s="11">
        <f>(2*3.14*Table5[[#This Row],[Motor speed]]*Table5[[#This Row],[Motor torque]])/(60*1000)/Table5[[#This Row],[Overall efficiency of enery conversion ]]*1000</f>
        <v>7839.6071836137589</v>
      </c>
      <c r="P643" s="30">
        <f t="shared" si="39"/>
        <v>81.662574829309989</v>
      </c>
      <c r="Q643" s="35">
        <f t="shared" si="40"/>
        <v>0.81662574829309986</v>
      </c>
      <c r="R643" s="36">
        <f t="shared" si="41"/>
        <v>2.4674471672684817</v>
      </c>
      <c r="S643" s="37">
        <f t="shared" si="42"/>
        <v>74.02341501805445</v>
      </c>
    </row>
    <row r="644" spans="12:19">
      <c r="L644" s="15">
        <v>641</v>
      </c>
      <c r="M644" s="8">
        <v>23.1</v>
      </c>
      <c r="N644" s="20">
        <f>ROUND(Table5[[#This Row],[Etotal]]/3600,2)</f>
        <v>2.5299999999999998</v>
      </c>
      <c r="O644" s="11">
        <f>(2*3.14*Table5[[#This Row],[Motor speed]]*Table5[[#This Row],[Motor torque]])/(60*1000)/Table5[[#This Row],[Overall efficiency of enery conversion ]]*1000</f>
        <v>9118.1841349730348</v>
      </c>
      <c r="P644" s="30">
        <f t="shared" ref="P644:P707" si="43">O644/96</f>
        <v>94.981084739302446</v>
      </c>
      <c r="Q644" s="35">
        <f t="shared" ref="Q644:Q707" si="44">P644/100</f>
        <v>0.94981084739302446</v>
      </c>
      <c r="R644" s="36">
        <f t="shared" ref="R644:R707" si="45">P644*P644*0.00037</f>
        <v>3.3379203895541845</v>
      </c>
      <c r="S644" s="37">
        <f t="shared" ref="S644:S707" si="46">R644*30</f>
        <v>100.13761168662553</v>
      </c>
    </row>
    <row r="645" spans="12:19">
      <c r="L645" s="15">
        <v>642</v>
      </c>
      <c r="M645" s="8">
        <v>24.9</v>
      </c>
      <c r="N645" s="20">
        <f>ROUND(Table5[[#This Row],[Etotal]]/3600,2)</f>
        <v>2.73</v>
      </c>
      <c r="O645" s="11">
        <f>(2*3.14*Table5[[#This Row],[Motor speed]]*Table5[[#This Row],[Motor torque]])/(60*1000)/Table5[[#This Row],[Overall efficiency of enery conversion ]]*1000</f>
        <v>9825.1999228535697</v>
      </c>
      <c r="P645" s="30">
        <f t="shared" si="43"/>
        <v>102.34583252972469</v>
      </c>
      <c r="Q645" s="35">
        <f t="shared" si="44"/>
        <v>1.0234583252972469</v>
      </c>
      <c r="R645" s="36">
        <f t="shared" si="45"/>
        <v>3.8756276913949073</v>
      </c>
      <c r="S645" s="37">
        <f t="shared" si="46"/>
        <v>116.26883074184721</v>
      </c>
    </row>
    <row r="646" spans="12:19">
      <c r="L646" s="15">
        <v>643</v>
      </c>
      <c r="M646" s="8">
        <v>26.4</v>
      </c>
      <c r="N646" s="20">
        <f>ROUND(Table5[[#This Row],[Etotal]]/3600,2)</f>
        <v>2.77</v>
      </c>
      <c r="O646" s="11">
        <f>(2*3.14*Table5[[#This Row],[Motor speed]]*Table5[[#This Row],[Motor torque]])/(60*1000)/Table5[[#This Row],[Overall efficiency of enery conversion ]]*1000</f>
        <v>9988.1287006137063</v>
      </c>
      <c r="P646" s="30">
        <f t="shared" si="43"/>
        <v>104.04300729805944</v>
      </c>
      <c r="Q646" s="35">
        <f t="shared" si="44"/>
        <v>1.0404300729805944</v>
      </c>
      <c r="R646" s="36">
        <f t="shared" si="45"/>
        <v>4.005230526020898</v>
      </c>
      <c r="S646" s="37">
        <f t="shared" si="46"/>
        <v>120.15691578062695</v>
      </c>
    </row>
    <row r="647" spans="12:19">
      <c r="L647" s="15">
        <v>644</v>
      </c>
      <c r="M647" s="8">
        <v>27.9</v>
      </c>
      <c r="N647" s="20">
        <f>ROUND(Table5[[#This Row],[Etotal]]/3600,2)</f>
        <v>2.85</v>
      </c>
      <c r="O647" s="11">
        <f>(2*3.14*Table5[[#This Row],[Motor speed]]*Table5[[#This Row],[Motor torque]])/(60*1000)/Table5[[#This Row],[Overall efficiency of enery conversion ]]*1000</f>
        <v>10254.315811707176</v>
      </c>
      <c r="P647" s="30">
        <f t="shared" si="43"/>
        <v>106.81578970528308</v>
      </c>
      <c r="Q647" s="35">
        <f t="shared" si="44"/>
        <v>1.0681578970528307</v>
      </c>
      <c r="R647" s="36">
        <f t="shared" si="45"/>
        <v>4.2215567842344059</v>
      </c>
      <c r="S647" s="37">
        <f t="shared" si="46"/>
        <v>126.64670352703217</v>
      </c>
    </row>
    <row r="648" spans="12:19">
      <c r="L648" s="15">
        <v>645</v>
      </c>
      <c r="M648" s="8">
        <v>29.2</v>
      </c>
      <c r="N648" s="20">
        <f>ROUND(Table5[[#This Row],[Etotal]]/3600,2)</f>
        <v>2.89</v>
      </c>
      <c r="O648" s="11">
        <f>(2*3.14*Table5[[#This Row],[Motor speed]]*Table5[[#This Row],[Motor torque]])/(60*1000)/Table5[[#This Row],[Overall efficiency of enery conversion ]]*1000</f>
        <v>10404.44471078055</v>
      </c>
      <c r="P648" s="30">
        <f t="shared" si="43"/>
        <v>108.37963240396407</v>
      </c>
      <c r="Q648" s="35">
        <f t="shared" si="44"/>
        <v>1.0837963240396407</v>
      </c>
      <c r="R648" s="36">
        <f t="shared" si="45"/>
        <v>4.3460735464067994</v>
      </c>
      <c r="S648" s="37">
        <f t="shared" si="46"/>
        <v>130.38220639220398</v>
      </c>
    </row>
    <row r="649" spans="12:19">
      <c r="L649" s="15">
        <v>646</v>
      </c>
      <c r="M649" s="8">
        <v>30.5</v>
      </c>
      <c r="N649" s="20">
        <f>ROUND(Table5[[#This Row],[Etotal]]/3600,2)</f>
        <v>2.93</v>
      </c>
      <c r="O649" s="11">
        <f>(2*3.14*Table5[[#This Row],[Motor speed]]*Table5[[#This Row],[Motor torque]])/(60*1000)/Table5[[#This Row],[Overall efficiency of enery conversion ]]*1000</f>
        <v>10531.417134358579</v>
      </c>
      <c r="P649" s="30">
        <f t="shared" si="43"/>
        <v>109.70226181623519</v>
      </c>
      <c r="Q649" s="35">
        <f t="shared" si="44"/>
        <v>1.0970226181623519</v>
      </c>
      <c r="R649" s="36">
        <f t="shared" si="45"/>
        <v>4.4527969116111912</v>
      </c>
      <c r="S649" s="37">
        <f t="shared" si="46"/>
        <v>133.58390734833574</v>
      </c>
    </row>
    <row r="650" spans="12:19">
      <c r="L650" s="15">
        <v>647</v>
      </c>
      <c r="M650" s="8">
        <v>31.6</v>
      </c>
      <c r="N650" s="20">
        <f>ROUND(Table5[[#This Row],[Etotal]]/3600,2)</f>
        <v>3.02</v>
      </c>
      <c r="O650" s="11">
        <f>(2*3.14*Table5[[#This Row],[Motor speed]]*Table5[[#This Row],[Motor torque]])/(60*1000)/Table5[[#This Row],[Overall efficiency of enery conversion ]]*1000</f>
        <v>10873.427284182279</v>
      </c>
      <c r="P650" s="30">
        <f t="shared" si="43"/>
        <v>113.2648675435654</v>
      </c>
      <c r="Q650" s="35">
        <f t="shared" si="44"/>
        <v>1.132648675435654</v>
      </c>
      <c r="R650" s="36">
        <f t="shared" si="45"/>
        <v>4.7467041812747235</v>
      </c>
      <c r="S650" s="37">
        <f t="shared" si="46"/>
        <v>142.40112543824171</v>
      </c>
    </row>
    <row r="651" spans="12:19">
      <c r="L651" s="15">
        <v>648</v>
      </c>
      <c r="M651" s="8">
        <v>32.799999999999997</v>
      </c>
      <c r="N651" s="20">
        <f>ROUND(Table5[[#This Row],[Etotal]]/3600,2)</f>
        <v>3.18</v>
      </c>
      <c r="O651" s="11">
        <f>(2*3.14*Table5[[#This Row],[Motor speed]]*Table5[[#This Row],[Motor torque]])/(60*1000)/Table5[[#This Row],[Overall efficiency of enery conversion ]]*1000</f>
        <v>11434.354753197777</v>
      </c>
      <c r="P651" s="30">
        <f t="shared" si="43"/>
        <v>119.10786201247684</v>
      </c>
      <c r="Q651" s="35">
        <f t="shared" si="44"/>
        <v>1.1910786201247685</v>
      </c>
      <c r="R651" s="36">
        <f t="shared" si="45"/>
        <v>5.2490726334777928</v>
      </c>
      <c r="S651" s="37">
        <f t="shared" si="46"/>
        <v>157.47217900433378</v>
      </c>
    </row>
    <row r="652" spans="12:19">
      <c r="L652" s="15">
        <v>649</v>
      </c>
      <c r="M652" s="8">
        <v>33.9</v>
      </c>
      <c r="N652" s="20">
        <f>ROUND(Table5[[#This Row],[Etotal]]/3600,2)</f>
        <v>3.37</v>
      </c>
      <c r="O652" s="11">
        <f>(2*3.14*Table5[[#This Row],[Motor speed]]*Table5[[#This Row],[Motor torque]])/(60*1000)/Table5[[#This Row],[Overall efficiency of enery conversion ]]*1000</f>
        <v>12138.844147385409</v>
      </c>
      <c r="P652" s="30">
        <f t="shared" si="43"/>
        <v>126.44629320193134</v>
      </c>
      <c r="Q652" s="35">
        <f t="shared" si="44"/>
        <v>1.2644629320193135</v>
      </c>
      <c r="R652" s="36">
        <f t="shared" si="45"/>
        <v>5.9158060738682519</v>
      </c>
      <c r="S652" s="37">
        <f t="shared" si="46"/>
        <v>177.47418221604755</v>
      </c>
    </row>
    <row r="653" spans="12:19">
      <c r="L653" s="15">
        <v>650</v>
      </c>
      <c r="M653" s="8">
        <v>35.200000000000003</v>
      </c>
      <c r="N653" s="20">
        <f>ROUND(Table5[[#This Row],[Etotal]]/3600,2)</f>
        <v>3.55</v>
      </c>
      <c r="O653" s="11">
        <f>(2*3.14*Table5[[#This Row],[Motor speed]]*Table5[[#This Row],[Motor torque]])/(60*1000)/Table5[[#This Row],[Overall efficiency of enery conversion ]]*1000</f>
        <v>12788.983731976528</v>
      </c>
      <c r="P653" s="30">
        <f t="shared" si="43"/>
        <v>133.21858054142217</v>
      </c>
      <c r="Q653" s="35">
        <f t="shared" si="44"/>
        <v>1.3321858054142217</v>
      </c>
      <c r="R653" s="36">
        <f t="shared" si="45"/>
        <v>6.5664603745444126</v>
      </c>
      <c r="S653" s="37">
        <f t="shared" si="46"/>
        <v>196.99381123633236</v>
      </c>
    </row>
    <row r="654" spans="12:19">
      <c r="L654" s="15">
        <v>651</v>
      </c>
      <c r="M654" s="8">
        <v>36.299999999999997</v>
      </c>
      <c r="N654" s="20">
        <f>ROUND(Table5[[#This Row],[Etotal]]/3600,2)</f>
        <v>3.66</v>
      </c>
      <c r="O654" s="11">
        <f>(2*3.14*Table5[[#This Row],[Motor speed]]*Table5[[#This Row],[Motor torque]])/(60*1000)/Table5[[#This Row],[Overall efficiency of enery conversion ]]*1000</f>
        <v>13167.121344290599</v>
      </c>
      <c r="P654" s="30">
        <f t="shared" si="43"/>
        <v>137.15751400302707</v>
      </c>
      <c r="Q654" s="35">
        <f t="shared" si="44"/>
        <v>1.3715751400302707</v>
      </c>
      <c r="R654" s="36">
        <f t="shared" si="45"/>
        <v>6.9605079495715101</v>
      </c>
      <c r="S654" s="37">
        <f t="shared" si="46"/>
        <v>208.81523848714531</v>
      </c>
    </row>
    <row r="655" spans="12:19">
      <c r="L655" s="15">
        <v>652</v>
      </c>
      <c r="M655" s="8">
        <v>37.5</v>
      </c>
      <c r="N655" s="20">
        <f>ROUND(Table5[[#This Row],[Etotal]]/3600,2)</f>
        <v>3.78</v>
      </c>
      <c r="O655" s="11">
        <f>(2*3.14*Table5[[#This Row],[Motor speed]]*Table5[[#This Row],[Motor torque]])/(60*1000)/Table5[[#This Row],[Overall efficiency of enery conversion ]]*1000</f>
        <v>13601.868742995253</v>
      </c>
      <c r="P655" s="30">
        <f t="shared" si="43"/>
        <v>141.68613273953389</v>
      </c>
      <c r="Q655" s="35">
        <f t="shared" si="44"/>
        <v>1.416861327395339</v>
      </c>
      <c r="R655" s="36">
        <f t="shared" si="45"/>
        <v>7.4277352779533823</v>
      </c>
      <c r="S655" s="37">
        <f t="shared" si="46"/>
        <v>222.83205833860146</v>
      </c>
    </row>
    <row r="656" spans="12:19">
      <c r="L656" s="15">
        <v>653</v>
      </c>
      <c r="M656" s="8">
        <v>38.5</v>
      </c>
      <c r="N656" s="20">
        <f>ROUND(Table5[[#This Row],[Etotal]]/3600,2)</f>
        <v>3.93</v>
      </c>
      <c r="O656" s="11">
        <f>(2*3.14*Table5[[#This Row],[Motor speed]]*Table5[[#This Row],[Motor torque]])/(60*1000)/Table5[[#This Row],[Overall efficiency of enery conversion ]]*1000</f>
        <v>14135.441852647657</v>
      </c>
      <c r="P656" s="30">
        <f t="shared" si="43"/>
        <v>147.24418596507977</v>
      </c>
      <c r="Q656" s="35">
        <f t="shared" si="44"/>
        <v>1.4724418596507975</v>
      </c>
      <c r="R656" s="36">
        <f t="shared" si="45"/>
        <v>8.0219146111920274</v>
      </c>
      <c r="S656" s="37">
        <f t="shared" si="46"/>
        <v>240.65743833576082</v>
      </c>
    </row>
    <row r="657" spans="12:19">
      <c r="L657" s="15">
        <v>654</v>
      </c>
      <c r="M657" s="8">
        <v>39.700000000000003</v>
      </c>
      <c r="N657" s="20">
        <f>ROUND(Table5[[#This Row],[Etotal]]/3600,2)</f>
        <v>4.17</v>
      </c>
      <c r="O657" s="11">
        <f>(2*3.14*Table5[[#This Row],[Motor speed]]*Table5[[#This Row],[Motor torque]])/(60*1000)/Table5[[#This Row],[Overall efficiency of enery conversion ]]*1000</f>
        <v>14999.424273406492</v>
      </c>
      <c r="P657" s="30">
        <f t="shared" si="43"/>
        <v>156.24400284798429</v>
      </c>
      <c r="Q657" s="35">
        <f t="shared" si="44"/>
        <v>1.562440028479843</v>
      </c>
      <c r="R657" s="36">
        <f t="shared" si="45"/>
        <v>9.0325097176055404</v>
      </c>
      <c r="S657" s="37">
        <f t="shared" si="46"/>
        <v>270.97529152816622</v>
      </c>
    </row>
    <row r="658" spans="12:19">
      <c r="L658" s="15">
        <v>655</v>
      </c>
      <c r="M658" s="8">
        <v>40.799999999999997</v>
      </c>
      <c r="N658" s="20">
        <f>ROUND(Table5[[#This Row],[Etotal]]/3600,2)</f>
        <v>4.1100000000000003</v>
      </c>
      <c r="O658" s="11">
        <f>(2*3.14*Table5[[#This Row],[Motor speed]]*Table5[[#This Row],[Motor torque]])/(60*1000)/Table5[[#This Row],[Overall efficiency of enery conversion ]]*1000</f>
        <v>14779.737612983745</v>
      </c>
      <c r="P658" s="30">
        <f t="shared" si="43"/>
        <v>153.95560013524735</v>
      </c>
      <c r="Q658" s="35">
        <f t="shared" si="44"/>
        <v>1.5395560013524736</v>
      </c>
      <c r="R658" s="36">
        <f t="shared" si="45"/>
        <v>8.7698609208115457</v>
      </c>
      <c r="S658" s="37">
        <f t="shared" si="46"/>
        <v>263.09582762434638</v>
      </c>
    </row>
    <row r="659" spans="12:19">
      <c r="L659" s="15">
        <v>656</v>
      </c>
      <c r="M659" s="8">
        <v>41.7</v>
      </c>
      <c r="N659" s="20">
        <f>ROUND(Table5[[#This Row],[Etotal]]/3600,2)</f>
        <v>4.01</v>
      </c>
      <c r="O659" s="11">
        <f>(2*3.14*Table5[[#This Row],[Motor speed]]*Table5[[#This Row],[Motor torque]])/(60*1000)/Table5[[#This Row],[Overall efficiency of enery conversion ]]*1000</f>
        <v>14421.639634523255</v>
      </c>
      <c r="P659" s="30">
        <f t="shared" si="43"/>
        <v>150.22541285961725</v>
      </c>
      <c r="Q659" s="35">
        <f t="shared" si="44"/>
        <v>1.5022541285961726</v>
      </c>
      <c r="R659" s="36">
        <f t="shared" si="45"/>
        <v>8.350039627471709</v>
      </c>
      <c r="S659" s="37">
        <f t="shared" si="46"/>
        <v>250.50118882415126</v>
      </c>
    </row>
    <row r="660" spans="12:19">
      <c r="L660" s="15">
        <v>657</v>
      </c>
      <c r="M660" s="8">
        <v>42.5</v>
      </c>
      <c r="N660" s="20">
        <f>ROUND(Table5[[#This Row],[Etotal]]/3600,2)</f>
        <v>3.95</v>
      </c>
      <c r="O660" s="11">
        <f>(2*3.14*Table5[[#This Row],[Motor speed]]*Table5[[#This Row],[Motor torque]])/(60*1000)/Table5[[#This Row],[Overall efficiency of enery conversion ]]*1000</f>
        <v>14204.346548836231</v>
      </c>
      <c r="P660" s="30">
        <f t="shared" si="43"/>
        <v>147.96194321704408</v>
      </c>
      <c r="Q660" s="35">
        <f t="shared" si="44"/>
        <v>1.4796194321704408</v>
      </c>
      <c r="R660" s="36">
        <f t="shared" si="45"/>
        <v>8.1003125570085981</v>
      </c>
      <c r="S660" s="37">
        <f t="shared" si="46"/>
        <v>243.00937671025795</v>
      </c>
    </row>
    <row r="661" spans="12:19">
      <c r="L661" s="15">
        <v>658</v>
      </c>
      <c r="M661" s="8">
        <v>43.2</v>
      </c>
      <c r="N661" s="20">
        <f>ROUND(Table5[[#This Row],[Etotal]]/3600,2)</f>
        <v>3.8</v>
      </c>
      <c r="O661" s="11">
        <f>(2*3.14*Table5[[#This Row],[Motor speed]]*Table5[[#This Row],[Motor torque]])/(60*1000)/Table5[[#This Row],[Overall efficiency of enery conversion ]]*1000</f>
        <v>13693.598517828446</v>
      </c>
      <c r="P661" s="30">
        <f t="shared" si="43"/>
        <v>142.64165122737964</v>
      </c>
      <c r="Q661" s="35">
        <f t="shared" si="44"/>
        <v>1.4264165122737964</v>
      </c>
      <c r="R661" s="36">
        <f t="shared" si="45"/>
        <v>7.5282570460031639</v>
      </c>
      <c r="S661" s="37">
        <f t="shared" si="46"/>
        <v>225.84771138009492</v>
      </c>
    </row>
    <row r="662" spans="12:19">
      <c r="L662" s="15">
        <v>659</v>
      </c>
      <c r="M662" s="8">
        <v>43.7</v>
      </c>
      <c r="N662" s="20">
        <f>ROUND(Table5[[#This Row],[Etotal]]/3600,2)</f>
        <v>3.56</v>
      </c>
      <c r="O662" s="11">
        <f>(2*3.14*Table5[[#This Row],[Motor speed]]*Table5[[#This Row],[Motor torque]])/(60*1000)/Table5[[#This Row],[Overall efficiency of enery conversion ]]*1000</f>
        <v>12829.961769427044</v>
      </c>
      <c r="P662" s="30">
        <f t="shared" si="43"/>
        <v>133.64543509819836</v>
      </c>
      <c r="Q662" s="35">
        <f t="shared" si="44"/>
        <v>1.3364543509819837</v>
      </c>
      <c r="R662" s="36">
        <f t="shared" si="45"/>
        <v>6.6086078593570976</v>
      </c>
      <c r="S662" s="37">
        <f t="shared" si="46"/>
        <v>198.25823578071294</v>
      </c>
    </row>
    <row r="663" spans="12:19">
      <c r="L663" s="15">
        <v>660</v>
      </c>
      <c r="M663" s="8">
        <v>44.1</v>
      </c>
      <c r="N663" s="20">
        <f>ROUND(Table5[[#This Row],[Etotal]]/3600,2)</f>
        <v>3.49</v>
      </c>
      <c r="O663" s="11">
        <f>(2*3.14*Table5[[#This Row],[Motor speed]]*Table5[[#This Row],[Motor torque]])/(60*1000)/Table5[[#This Row],[Overall efficiency of enery conversion ]]*1000</f>
        <v>12580.487637981696</v>
      </c>
      <c r="P663" s="30">
        <f t="shared" si="43"/>
        <v>131.04674622897599</v>
      </c>
      <c r="Q663" s="35">
        <f t="shared" si="44"/>
        <v>1.3104674622897599</v>
      </c>
      <c r="R663" s="36">
        <f t="shared" si="45"/>
        <v>6.3541023879646046</v>
      </c>
      <c r="S663" s="37">
        <f t="shared" si="46"/>
        <v>190.62307163893814</v>
      </c>
    </row>
    <row r="664" spans="12:19">
      <c r="L664" s="15">
        <v>661</v>
      </c>
      <c r="M664" s="8">
        <v>44.4</v>
      </c>
      <c r="N664" s="20">
        <f>ROUND(Table5[[#This Row],[Etotal]]/3600,2)</f>
        <v>3.54</v>
      </c>
      <c r="O664" s="11">
        <f>(2*3.14*Table5[[#This Row],[Motor speed]]*Table5[[#This Row],[Motor torque]])/(60*1000)/Table5[[#This Row],[Overall efficiency of enery conversion ]]*1000</f>
        <v>12734.903495770643</v>
      </c>
      <c r="P664" s="30">
        <f t="shared" si="43"/>
        <v>132.65524474761085</v>
      </c>
      <c r="Q664" s="35">
        <f t="shared" si="44"/>
        <v>1.3265524474761086</v>
      </c>
      <c r="R664" s="36">
        <f t="shared" si="45"/>
        <v>6.5110431648479583</v>
      </c>
      <c r="S664" s="37">
        <f t="shared" si="46"/>
        <v>195.33129494543874</v>
      </c>
    </row>
    <row r="665" spans="12:19">
      <c r="L665" s="15">
        <v>662</v>
      </c>
      <c r="M665" s="8">
        <v>44.8</v>
      </c>
      <c r="N665" s="20">
        <f>ROUND(Table5[[#This Row],[Etotal]]/3600,2)</f>
        <v>3.6</v>
      </c>
      <c r="O665" s="11">
        <f>(2*3.14*Table5[[#This Row],[Motor speed]]*Table5[[#This Row],[Motor torque]])/(60*1000)/Table5[[#This Row],[Overall efficiency of enery conversion ]]*1000</f>
        <v>12942.970749801039</v>
      </c>
      <c r="P665" s="30">
        <f t="shared" si="43"/>
        <v>134.82261197709417</v>
      </c>
      <c r="Q665" s="35">
        <f t="shared" si="44"/>
        <v>1.3482261197709418</v>
      </c>
      <c r="R665" s="36">
        <f t="shared" si="45"/>
        <v>6.7255405791206559</v>
      </c>
      <c r="S665" s="37">
        <f t="shared" si="46"/>
        <v>201.76621737361967</v>
      </c>
    </row>
    <row r="666" spans="12:19">
      <c r="L666" s="15">
        <v>663</v>
      </c>
      <c r="M666" s="8">
        <v>45.1</v>
      </c>
      <c r="N666" s="20">
        <f>ROUND(Table5[[#This Row],[Etotal]]/3600,2)</f>
        <v>3.7</v>
      </c>
      <c r="O666" s="11">
        <f>(2*3.14*Table5[[#This Row],[Motor speed]]*Table5[[#This Row],[Motor torque]])/(60*1000)/Table5[[#This Row],[Overall efficiency of enery conversion ]]*1000</f>
        <v>13334.527781345509</v>
      </c>
      <c r="P666" s="30">
        <f t="shared" si="43"/>
        <v>138.90133105568239</v>
      </c>
      <c r="Q666" s="35">
        <f t="shared" si="44"/>
        <v>1.3890133105568239</v>
      </c>
      <c r="R666" s="36">
        <f t="shared" si="45"/>
        <v>7.1386245145449019</v>
      </c>
      <c r="S666" s="37">
        <f t="shared" si="46"/>
        <v>214.15873543634706</v>
      </c>
    </row>
    <row r="667" spans="12:19">
      <c r="L667" s="15">
        <v>664</v>
      </c>
      <c r="M667" s="8">
        <v>45.6</v>
      </c>
      <c r="N667" s="20">
        <f>ROUND(Table5[[#This Row],[Etotal]]/3600,2)</f>
        <v>3.84</v>
      </c>
      <c r="O667" s="11">
        <f>(2*3.14*Table5[[#This Row],[Motor speed]]*Table5[[#This Row],[Motor torque]])/(60*1000)/Table5[[#This Row],[Overall efficiency of enery conversion ]]*1000</f>
        <v>13839.566573271764</v>
      </c>
      <c r="P667" s="30">
        <f t="shared" si="43"/>
        <v>144.1621518049142</v>
      </c>
      <c r="Q667" s="35">
        <f t="shared" si="44"/>
        <v>1.4416215180491421</v>
      </c>
      <c r="R667" s="36">
        <f t="shared" si="45"/>
        <v>7.6896086248185567</v>
      </c>
      <c r="S667" s="37">
        <f t="shared" si="46"/>
        <v>230.68825874455669</v>
      </c>
    </row>
    <row r="668" spans="12:19">
      <c r="L668" s="15">
        <v>665</v>
      </c>
      <c r="M668" s="8">
        <v>46</v>
      </c>
      <c r="N668" s="20">
        <f>ROUND(Table5[[#This Row],[Etotal]]/3600,2)</f>
        <v>3.91</v>
      </c>
      <c r="O668" s="11">
        <f>(2*3.14*Table5[[#This Row],[Motor speed]]*Table5[[#This Row],[Motor torque]])/(60*1000)/Table5[[#This Row],[Overall efficiency of enery conversion ]]*1000</f>
        <v>14059.383424445616</v>
      </c>
      <c r="P668" s="30">
        <f t="shared" si="43"/>
        <v>146.4519106713085</v>
      </c>
      <c r="Q668" s="35">
        <f t="shared" si="44"/>
        <v>1.4645191067130849</v>
      </c>
      <c r="R668" s="36">
        <f t="shared" si="45"/>
        <v>7.935819991532461</v>
      </c>
      <c r="S668" s="37">
        <f t="shared" si="46"/>
        <v>238.07459974597384</v>
      </c>
    </row>
    <row r="669" spans="12:19">
      <c r="L669" s="15">
        <v>666</v>
      </c>
      <c r="M669" s="8">
        <v>46.5</v>
      </c>
      <c r="N669" s="20">
        <f>ROUND(Table5[[#This Row],[Etotal]]/3600,2)</f>
        <v>4.12</v>
      </c>
      <c r="O669" s="11">
        <f>(2*3.14*Table5[[#This Row],[Motor speed]]*Table5[[#This Row],[Motor torque]])/(60*1000)/Table5[[#This Row],[Overall efficiency of enery conversion ]]*1000</f>
        <v>14820.021793929101</v>
      </c>
      <c r="P669" s="30">
        <f t="shared" si="43"/>
        <v>154.3752270200948</v>
      </c>
      <c r="Q669" s="35">
        <f t="shared" si="44"/>
        <v>1.5437522702009481</v>
      </c>
      <c r="R669" s="36">
        <f t="shared" si="45"/>
        <v>8.8177329654771484</v>
      </c>
      <c r="S669" s="37">
        <f t="shared" si="46"/>
        <v>264.53198896431445</v>
      </c>
    </row>
    <row r="670" spans="12:19">
      <c r="L670" s="15">
        <v>667</v>
      </c>
      <c r="M670" s="8">
        <v>47</v>
      </c>
      <c r="N670" s="20">
        <f>ROUND(Table5[[#This Row],[Etotal]]/3600,2)</f>
        <v>4.2</v>
      </c>
      <c r="O670" s="11">
        <f>(2*3.14*Table5[[#This Row],[Motor speed]]*Table5[[#This Row],[Motor torque]])/(60*1000)/Table5[[#This Row],[Overall efficiency of enery conversion ]]*1000</f>
        <v>15107.679903882032</v>
      </c>
      <c r="P670" s="30">
        <f t="shared" si="43"/>
        <v>157.37166566543783</v>
      </c>
      <c r="Q670" s="35">
        <f t="shared" si="44"/>
        <v>1.5737166566543783</v>
      </c>
      <c r="R670" s="36">
        <f t="shared" si="45"/>
        <v>9.1633612270963081</v>
      </c>
      <c r="S670" s="37">
        <f t="shared" si="46"/>
        <v>274.90083681288922</v>
      </c>
    </row>
    <row r="671" spans="12:19">
      <c r="L671" s="15">
        <v>668</v>
      </c>
      <c r="M671" s="8">
        <v>47.5</v>
      </c>
      <c r="N671" s="20">
        <f>ROUND(Table5[[#This Row],[Etotal]]/3600,2)</f>
        <v>4.28</v>
      </c>
      <c r="O671" s="11">
        <f>(2*3.14*Table5[[#This Row],[Motor speed]]*Table5[[#This Row],[Motor torque]])/(60*1000)/Table5[[#This Row],[Overall efficiency of enery conversion ]]*1000</f>
        <v>15399.454688815704</v>
      </c>
      <c r="P671" s="30">
        <f t="shared" si="43"/>
        <v>160.41098634183024</v>
      </c>
      <c r="Q671" s="35">
        <f t="shared" si="44"/>
        <v>1.6041098634183024</v>
      </c>
      <c r="R671" s="36">
        <f t="shared" si="45"/>
        <v>9.5207232794887737</v>
      </c>
      <c r="S671" s="37">
        <f t="shared" si="46"/>
        <v>285.6216983846632</v>
      </c>
    </row>
    <row r="672" spans="12:19">
      <c r="L672" s="15">
        <v>669</v>
      </c>
      <c r="M672" s="8">
        <v>48</v>
      </c>
      <c r="N672" s="20">
        <f>ROUND(Table5[[#This Row],[Etotal]]/3600,2)</f>
        <v>4.43</v>
      </c>
      <c r="O672" s="11">
        <f>(2*3.14*Table5[[#This Row],[Motor speed]]*Table5[[#This Row],[Motor torque]])/(60*1000)/Table5[[#This Row],[Overall efficiency of enery conversion ]]*1000</f>
        <v>15944.28723363001</v>
      </c>
      <c r="P672" s="30">
        <f t="shared" si="43"/>
        <v>166.08632535031259</v>
      </c>
      <c r="Q672" s="35">
        <f t="shared" si="44"/>
        <v>1.660863253503126</v>
      </c>
      <c r="R672" s="36">
        <f t="shared" si="45"/>
        <v>10.206326963296858</v>
      </c>
      <c r="S672" s="37">
        <f t="shared" si="46"/>
        <v>306.18980889890577</v>
      </c>
    </row>
    <row r="673" spans="12:19">
      <c r="L673" s="15">
        <v>670</v>
      </c>
      <c r="M673" s="8">
        <v>48.6</v>
      </c>
      <c r="N673" s="20">
        <f>ROUND(Table5[[#This Row],[Etotal]]/3600,2)</f>
        <v>4.53</v>
      </c>
      <c r="O673" s="11">
        <f>(2*3.14*Table5[[#This Row],[Motor speed]]*Table5[[#This Row],[Motor torque]])/(60*1000)/Table5[[#This Row],[Overall efficiency of enery conversion ]]*1000</f>
        <v>16308.074237093862</v>
      </c>
      <c r="P673" s="30">
        <f t="shared" si="43"/>
        <v>169.87577330306107</v>
      </c>
      <c r="Q673" s="35">
        <f t="shared" si="44"/>
        <v>1.6987577330306107</v>
      </c>
      <c r="R673" s="36">
        <f t="shared" si="45"/>
        <v>10.677377991465809</v>
      </c>
      <c r="S673" s="37">
        <f t="shared" si="46"/>
        <v>320.32133974397425</v>
      </c>
    </row>
    <row r="674" spans="12:19">
      <c r="L674" s="15">
        <v>671</v>
      </c>
      <c r="M674" s="8">
        <v>49.1</v>
      </c>
      <c r="N674" s="20">
        <f>ROUND(Table5[[#This Row],[Etotal]]/3600,2)</f>
        <v>4.62</v>
      </c>
      <c r="O674" s="11">
        <f>(2*3.14*Table5[[#This Row],[Motor speed]]*Table5[[#This Row],[Motor torque]])/(60*1000)/Table5[[#This Row],[Overall efficiency of enery conversion ]]*1000</f>
        <v>16615.909360541857</v>
      </c>
      <c r="P674" s="30">
        <f t="shared" si="43"/>
        <v>173.082389172311</v>
      </c>
      <c r="Q674" s="35">
        <f t="shared" si="44"/>
        <v>1.73082389172311</v>
      </c>
      <c r="R674" s="36">
        <f t="shared" si="45"/>
        <v>11.084279973390268</v>
      </c>
      <c r="S674" s="37">
        <f t="shared" si="46"/>
        <v>332.52839920170805</v>
      </c>
    </row>
    <row r="675" spans="12:19">
      <c r="L675" s="15">
        <v>672</v>
      </c>
      <c r="M675" s="8">
        <v>49.7</v>
      </c>
      <c r="N675" s="20">
        <f>ROUND(Table5[[#This Row],[Etotal]]/3600,2)</f>
        <v>4.8600000000000003</v>
      </c>
      <c r="O675" s="11">
        <f>(2*3.14*Table5[[#This Row],[Motor speed]]*Table5[[#This Row],[Motor torque]])/(60*1000)/Table5[[#This Row],[Overall efficiency of enery conversion ]]*1000</f>
        <v>17506.416975510649</v>
      </c>
      <c r="P675" s="30">
        <f t="shared" si="43"/>
        <v>182.35851016156926</v>
      </c>
      <c r="Q675" s="35">
        <f t="shared" si="44"/>
        <v>1.8235851016156925</v>
      </c>
      <c r="R675" s="36">
        <f t="shared" si="45"/>
        <v>12.304211704488448</v>
      </c>
      <c r="S675" s="37">
        <f t="shared" si="46"/>
        <v>369.12635113465348</v>
      </c>
    </row>
    <row r="676" spans="12:19">
      <c r="L676" s="15">
        <v>673</v>
      </c>
      <c r="M676" s="8">
        <v>50.3</v>
      </c>
      <c r="N676" s="20">
        <f>ROUND(Table5[[#This Row],[Etotal]]/3600,2)</f>
        <v>4.83</v>
      </c>
      <c r="O676" s="11">
        <f>(2*3.14*Table5[[#This Row],[Motor speed]]*Table5[[#This Row],[Motor torque]])/(60*1000)/Table5[[#This Row],[Overall efficiency of enery conversion ]]*1000</f>
        <v>17372.343536394157</v>
      </c>
      <c r="P676" s="30">
        <f t="shared" si="43"/>
        <v>180.96191183743915</v>
      </c>
      <c r="Q676" s="35">
        <f t="shared" si="44"/>
        <v>1.8096191183743915</v>
      </c>
      <c r="R676" s="36">
        <f t="shared" si="45"/>
        <v>12.116469008268606</v>
      </c>
      <c r="S676" s="37">
        <f t="shared" si="46"/>
        <v>363.49407024805816</v>
      </c>
    </row>
    <row r="677" spans="12:19">
      <c r="L677" s="15">
        <v>674</v>
      </c>
      <c r="M677" s="8">
        <v>50.8</v>
      </c>
      <c r="N677" s="20">
        <f>ROUND(Table5[[#This Row],[Etotal]]/3600,2)</f>
        <v>4.7699999999999996</v>
      </c>
      <c r="O677" s="11">
        <f>(2*3.14*Table5[[#This Row],[Motor speed]]*Table5[[#This Row],[Motor torque]])/(60*1000)/Table5[[#This Row],[Overall efficiency of enery conversion ]]*1000</f>
        <v>17168.146822036717</v>
      </c>
      <c r="P677" s="30">
        <f t="shared" si="43"/>
        <v>178.83486272954914</v>
      </c>
      <c r="Q677" s="35">
        <f t="shared" si="44"/>
        <v>1.7883486272954914</v>
      </c>
      <c r="R677" s="36">
        <f t="shared" si="45"/>
        <v>11.833306007173773</v>
      </c>
      <c r="S677" s="37">
        <f t="shared" si="46"/>
        <v>354.99918021521319</v>
      </c>
    </row>
    <row r="678" spans="12:19">
      <c r="L678" s="15">
        <v>675</v>
      </c>
      <c r="M678" s="8">
        <v>51.2</v>
      </c>
      <c r="N678" s="20">
        <f>ROUND(Table5[[#This Row],[Etotal]]/3600,2)</f>
        <v>4.91</v>
      </c>
      <c r="O678" s="11">
        <f>(2*3.14*Table5[[#This Row],[Motor speed]]*Table5[[#This Row],[Motor torque]])/(60*1000)/Table5[[#This Row],[Overall efficiency of enery conversion ]]*1000</f>
        <v>17690.799231006557</v>
      </c>
      <c r="P678" s="30">
        <f t="shared" si="43"/>
        <v>184.27915865631829</v>
      </c>
      <c r="Q678" s="35">
        <f t="shared" si="44"/>
        <v>1.842791586563183</v>
      </c>
      <c r="R678" s="36">
        <f t="shared" si="45"/>
        <v>12.564759076579794</v>
      </c>
      <c r="S678" s="37">
        <f t="shared" si="46"/>
        <v>376.94277229739379</v>
      </c>
    </row>
    <row r="679" spans="12:19">
      <c r="L679" s="15">
        <v>676</v>
      </c>
      <c r="M679" s="8">
        <v>51.8</v>
      </c>
      <c r="N679" s="20">
        <f>ROUND(Table5[[#This Row],[Etotal]]/3600,2)</f>
        <v>5.0999999999999996</v>
      </c>
      <c r="O679" s="11">
        <f>(2*3.14*Table5[[#This Row],[Motor speed]]*Table5[[#This Row],[Motor torque]])/(60*1000)/Table5[[#This Row],[Overall efficiency of enery conversion ]]*1000</f>
        <v>18353.643519914636</v>
      </c>
      <c r="P679" s="30">
        <f t="shared" si="43"/>
        <v>191.18378666577746</v>
      </c>
      <c r="Q679" s="35">
        <f t="shared" si="44"/>
        <v>1.9118378666577747</v>
      </c>
      <c r="R679" s="36">
        <f t="shared" si="45"/>
        <v>13.52395890503024</v>
      </c>
      <c r="S679" s="37">
        <f t="shared" si="46"/>
        <v>405.71876715090718</v>
      </c>
    </row>
    <row r="680" spans="12:19">
      <c r="L680" s="15">
        <v>677</v>
      </c>
      <c r="M680" s="8">
        <v>52.3</v>
      </c>
      <c r="N680" s="20">
        <f>ROUND(Table5[[#This Row],[Etotal]]/3600,2)</f>
        <v>5.19</v>
      </c>
      <c r="O680" s="11">
        <f>(2*3.14*Table5[[#This Row],[Motor speed]]*Table5[[#This Row],[Motor torque]])/(60*1000)/Table5[[#This Row],[Overall efficiency of enery conversion ]]*1000</f>
        <v>18689.759324592058</v>
      </c>
      <c r="P680" s="30">
        <f t="shared" si="43"/>
        <v>194.68499296450059</v>
      </c>
      <c r="Q680" s="35">
        <f t="shared" si="44"/>
        <v>1.9468499296450059</v>
      </c>
      <c r="R680" s="36">
        <f t="shared" si="45"/>
        <v>14.023831199667429</v>
      </c>
      <c r="S680" s="37">
        <f t="shared" si="46"/>
        <v>420.71493599002287</v>
      </c>
    </row>
    <row r="681" spans="12:19">
      <c r="L681" s="15">
        <v>678</v>
      </c>
      <c r="M681" s="8">
        <v>52.9</v>
      </c>
      <c r="N681" s="20">
        <f>ROUND(Table5[[#This Row],[Etotal]]/3600,2)</f>
        <v>5.31</v>
      </c>
      <c r="O681" s="11">
        <f>(2*3.14*Table5[[#This Row],[Motor speed]]*Table5[[#This Row],[Motor torque]])/(60*1000)/Table5[[#This Row],[Overall efficiency of enery conversion ]]*1000</f>
        <v>19099.148926538379</v>
      </c>
      <c r="P681" s="30">
        <f t="shared" si="43"/>
        <v>198.94946798477477</v>
      </c>
      <c r="Q681" s="35">
        <f t="shared" si="44"/>
        <v>1.9894946798477477</v>
      </c>
      <c r="R681" s="36">
        <f t="shared" si="45"/>
        <v>14.64492960022722</v>
      </c>
      <c r="S681" s="37">
        <f t="shared" si="46"/>
        <v>439.34788800681662</v>
      </c>
    </row>
    <row r="682" spans="12:19">
      <c r="L682" s="15">
        <v>679</v>
      </c>
      <c r="M682" s="8">
        <v>53.4</v>
      </c>
      <c r="N682" s="20">
        <f>ROUND(Table5[[#This Row],[Etotal]]/3600,2)</f>
        <v>5.4</v>
      </c>
      <c r="O682" s="11">
        <f>(2*3.14*Table5[[#This Row],[Motor speed]]*Table5[[#This Row],[Motor torque]])/(60*1000)/Table5[[#This Row],[Overall efficiency of enery conversion ]]*1000</f>
        <v>19445.400510551372</v>
      </c>
      <c r="P682" s="30">
        <f t="shared" si="43"/>
        <v>202.55625531824344</v>
      </c>
      <c r="Q682" s="35">
        <f t="shared" si="44"/>
        <v>2.0255625531824344</v>
      </c>
      <c r="R682" s="36">
        <f t="shared" si="45"/>
        <v>15.180743530363287</v>
      </c>
      <c r="S682" s="37">
        <f t="shared" si="46"/>
        <v>455.42230591089861</v>
      </c>
    </row>
    <row r="683" spans="12:19">
      <c r="L683" s="15">
        <v>680</v>
      </c>
      <c r="M683" s="8">
        <v>54</v>
      </c>
      <c r="N683" s="20">
        <f>ROUND(Table5[[#This Row],[Etotal]]/3600,2)</f>
        <v>5.52</v>
      </c>
      <c r="O683" s="11">
        <f>(2*3.14*Table5[[#This Row],[Motor speed]]*Table5[[#This Row],[Motor torque]])/(60*1000)/Table5[[#This Row],[Overall efficiency of enery conversion ]]*1000</f>
        <v>19867.080226680635</v>
      </c>
      <c r="P683" s="30">
        <f t="shared" si="43"/>
        <v>206.94875236125662</v>
      </c>
      <c r="Q683" s="35">
        <f t="shared" si="44"/>
        <v>2.0694875236125663</v>
      </c>
      <c r="R683" s="36">
        <f t="shared" si="45"/>
        <v>15.846280858435865</v>
      </c>
      <c r="S683" s="37">
        <f t="shared" si="46"/>
        <v>475.38842575307592</v>
      </c>
    </row>
    <row r="684" spans="12:19">
      <c r="L684" s="15">
        <v>681</v>
      </c>
      <c r="M684" s="8">
        <v>54.5</v>
      </c>
      <c r="N684" s="20">
        <f>ROUND(Table5[[#This Row],[Etotal]]/3600,2)</f>
        <v>5.54</v>
      </c>
      <c r="O684" s="11">
        <f>(2*3.14*Table5[[#This Row],[Motor speed]]*Table5[[#This Row],[Motor torque]])/(60*1000)/Table5[[#This Row],[Overall efficiency of enery conversion ]]*1000</f>
        <v>19941.07742309125</v>
      </c>
      <c r="P684" s="30">
        <f t="shared" si="43"/>
        <v>207.71955649053385</v>
      </c>
      <c r="Q684" s="35">
        <f t="shared" si="44"/>
        <v>2.0771955649053386</v>
      </c>
      <c r="R684" s="36">
        <f t="shared" si="45"/>
        <v>15.964543234990911</v>
      </c>
      <c r="S684" s="37">
        <f t="shared" si="46"/>
        <v>478.93629704972733</v>
      </c>
    </row>
    <row r="685" spans="12:19">
      <c r="L685" s="15">
        <v>682</v>
      </c>
      <c r="M685" s="8">
        <v>55</v>
      </c>
      <c r="N685" s="20">
        <f>ROUND(Table5[[#This Row],[Etotal]]/3600,2)</f>
        <v>5.72</v>
      </c>
      <c r="O685" s="11">
        <f>(2*3.14*Table5[[#This Row],[Motor speed]]*Table5[[#This Row],[Motor torque]])/(60*1000)/Table5[[#This Row],[Overall efficiency of enery conversion ]]*1000</f>
        <v>20585.052474513057</v>
      </c>
      <c r="P685" s="30">
        <f t="shared" si="43"/>
        <v>214.42762994284433</v>
      </c>
      <c r="Q685" s="35">
        <f t="shared" si="44"/>
        <v>2.1442762994284434</v>
      </c>
      <c r="R685" s="36">
        <f t="shared" si="45"/>
        <v>17.012307138674995</v>
      </c>
      <c r="S685" s="37">
        <f t="shared" si="46"/>
        <v>510.36921416024984</v>
      </c>
    </row>
    <row r="686" spans="12:19">
      <c r="L686" s="15">
        <v>683</v>
      </c>
      <c r="M686" s="8">
        <v>55.6</v>
      </c>
      <c r="N686" s="20">
        <f>ROUND(Table5[[#This Row],[Etotal]]/3600,2)</f>
        <v>6</v>
      </c>
      <c r="O686" s="11">
        <f>(2*3.14*Table5[[#This Row],[Motor speed]]*Table5[[#This Row],[Motor torque]])/(60*1000)/Table5[[#This Row],[Overall efficiency of enery conversion ]]*1000</f>
        <v>21601.674837145143</v>
      </c>
      <c r="P686" s="30">
        <f t="shared" si="43"/>
        <v>225.01744622026192</v>
      </c>
      <c r="Q686" s="35">
        <f t="shared" si="44"/>
        <v>2.2501744622026192</v>
      </c>
      <c r="R686" s="36">
        <f t="shared" si="45"/>
        <v>18.734154908290733</v>
      </c>
      <c r="S686" s="37">
        <f t="shared" si="46"/>
        <v>562.02464724872198</v>
      </c>
    </row>
    <row r="687" spans="12:19">
      <c r="L687" s="15">
        <v>684</v>
      </c>
      <c r="M687" s="8">
        <v>56.2</v>
      </c>
      <c r="N687" s="20">
        <f>ROUND(Table5[[#This Row],[Etotal]]/3600,2)</f>
        <v>5.96</v>
      </c>
      <c r="O687" s="11">
        <f>(2*3.14*Table5[[#This Row],[Motor speed]]*Table5[[#This Row],[Motor torque]])/(60*1000)/Table5[[#This Row],[Overall efficiency of enery conversion ]]*1000</f>
        <v>21472.085799231143</v>
      </c>
      <c r="P687" s="30">
        <f t="shared" si="43"/>
        <v>223.66756040865775</v>
      </c>
      <c r="Q687" s="35">
        <f t="shared" si="44"/>
        <v>2.2366756040865776</v>
      </c>
      <c r="R687" s="36">
        <f t="shared" si="45"/>
        <v>18.510055704289407</v>
      </c>
      <c r="S687" s="37">
        <f t="shared" si="46"/>
        <v>555.30167112868219</v>
      </c>
    </row>
    <row r="688" spans="12:19">
      <c r="L688" s="15">
        <v>685</v>
      </c>
      <c r="M688" s="8">
        <v>56.7</v>
      </c>
      <c r="N688" s="20">
        <f>ROUND(Table5[[#This Row],[Etotal]]/3600,2)</f>
        <v>6.07</v>
      </c>
      <c r="O688" s="11">
        <f>(2*3.14*Table5[[#This Row],[Motor speed]]*Table5[[#This Row],[Motor torque]])/(60*1000)/Table5[[#This Row],[Overall efficiency of enery conversion ]]*1000</f>
        <v>21850.016511053422</v>
      </c>
      <c r="P688" s="30">
        <f t="shared" si="43"/>
        <v>227.60433865680648</v>
      </c>
      <c r="Q688" s="35">
        <f t="shared" si="44"/>
        <v>2.2760433865680647</v>
      </c>
      <c r="R688" s="36">
        <f t="shared" si="45"/>
        <v>19.167381940898832</v>
      </c>
      <c r="S688" s="37">
        <f t="shared" si="46"/>
        <v>575.02145822696491</v>
      </c>
    </row>
    <row r="689" spans="12:19">
      <c r="L689" s="15">
        <v>686</v>
      </c>
      <c r="M689" s="8">
        <v>57.3</v>
      </c>
      <c r="N689" s="20">
        <f>ROUND(Table5[[#This Row],[Etotal]]/3600,2)</f>
        <v>6.36</v>
      </c>
      <c r="O689" s="11">
        <f>(2*3.14*Table5[[#This Row],[Motor speed]]*Table5[[#This Row],[Motor torque]])/(60*1000)/Table5[[#This Row],[Overall efficiency of enery conversion ]]*1000</f>
        <v>22904.334998527989</v>
      </c>
      <c r="P689" s="30">
        <f t="shared" si="43"/>
        <v>238.58682290133322</v>
      </c>
      <c r="Q689" s="35">
        <f t="shared" si="44"/>
        <v>2.3858682290133322</v>
      </c>
      <c r="R689" s="36">
        <f t="shared" si="45"/>
        <v>21.061758662996294</v>
      </c>
      <c r="S689" s="37">
        <f t="shared" si="46"/>
        <v>631.85275988988883</v>
      </c>
    </row>
    <row r="690" spans="12:19">
      <c r="L690" s="15">
        <v>687</v>
      </c>
      <c r="M690" s="8">
        <v>57.9</v>
      </c>
      <c r="N690" s="20">
        <f>ROUND(Table5[[#This Row],[Etotal]]/3600,2)</f>
        <v>6.33</v>
      </c>
      <c r="O690" s="11">
        <f>(2*3.14*Table5[[#This Row],[Motor speed]]*Table5[[#This Row],[Motor torque]])/(60*1000)/Table5[[#This Row],[Overall efficiency of enery conversion ]]*1000</f>
        <v>22777.39605342536</v>
      </c>
      <c r="P690" s="30">
        <f t="shared" si="43"/>
        <v>237.26454222318083</v>
      </c>
      <c r="Q690" s="35">
        <f t="shared" si="44"/>
        <v>2.3726454222318081</v>
      </c>
      <c r="R690" s="36">
        <f t="shared" si="45"/>
        <v>20.828951308658954</v>
      </c>
      <c r="S690" s="37">
        <f t="shared" si="46"/>
        <v>624.86853925976868</v>
      </c>
    </row>
    <row r="691" spans="12:19">
      <c r="L691" s="15">
        <v>688</v>
      </c>
      <c r="M691" s="8">
        <v>58.4</v>
      </c>
      <c r="N691" s="20">
        <f>ROUND(Table5[[#This Row],[Etotal]]/3600,2)</f>
        <v>6.18</v>
      </c>
      <c r="O691" s="11">
        <f>(2*3.14*Table5[[#This Row],[Motor speed]]*Table5[[#This Row],[Motor torque]])/(60*1000)/Table5[[#This Row],[Overall efficiency of enery conversion ]]*1000</f>
        <v>22263.915710716039</v>
      </c>
      <c r="P691" s="30">
        <f t="shared" si="43"/>
        <v>231.91578865329208</v>
      </c>
      <c r="Q691" s="35">
        <f t="shared" si="44"/>
        <v>2.319157886532921</v>
      </c>
      <c r="R691" s="36">
        <f t="shared" si="45"/>
        <v>19.900425219871021</v>
      </c>
      <c r="S691" s="37">
        <f t="shared" si="46"/>
        <v>597.01275659613066</v>
      </c>
    </row>
    <row r="692" spans="12:19">
      <c r="L692" s="15">
        <v>689</v>
      </c>
      <c r="M692" s="8">
        <v>58.8</v>
      </c>
      <c r="N692" s="20">
        <f>ROUND(Table5[[#This Row],[Etotal]]/3600,2)</f>
        <v>5.85</v>
      </c>
      <c r="O692" s="11">
        <f>(2*3.14*Table5[[#This Row],[Motor speed]]*Table5[[#This Row],[Motor torque]])/(60*1000)/Table5[[#This Row],[Overall efficiency of enery conversion ]]*1000</f>
        <v>21052.874021247164</v>
      </c>
      <c r="P692" s="30">
        <f t="shared" si="43"/>
        <v>219.30077105465796</v>
      </c>
      <c r="Q692" s="35">
        <f t="shared" si="44"/>
        <v>2.1930077105465795</v>
      </c>
      <c r="R692" s="36">
        <f t="shared" si="45"/>
        <v>17.794346428511975</v>
      </c>
      <c r="S692" s="37">
        <f t="shared" si="46"/>
        <v>533.83039285535926</v>
      </c>
    </row>
    <row r="693" spans="12:19">
      <c r="L693" s="15">
        <v>690</v>
      </c>
      <c r="M693" s="8">
        <v>58.9</v>
      </c>
      <c r="N693" s="20">
        <f>ROUND(Table5[[#This Row],[Etotal]]/3600,2)</f>
        <v>4.7699999999999996</v>
      </c>
      <c r="O693" s="11">
        <f>(2*3.14*Table5[[#This Row],[Motor speed]]*Table5[[#This Row],[Motor torque]])/(60*1000)/Table5[[#This Row],[Overall efficiency of enery conversion ]]*1000</f>
        <v>17158.728721993975</v>
      </c>
      <c r="P693" s="30">
        <f t="shared" si="43"/>
        <v>178.73675752077057</v>
      </c>
      <c r="Q693" s="35">
        <f t="shared" si="44"/>
        <v>1.7873675752077056</v>
      </c>
      <c r="R693" s="36">
        <f t="shared" si="45"/>
        <v>11.820326540944331</v>
      </c>
      <c r="S693" s="37">
        <f t="shared" si="46"/>
        <v>354.60979622832991</v>
      </c>
    </row>
    <row r="694" spans="12:19">
      <c r="L694" s="15">
        <v>691</v>
      </c>
      <c r="M694" s="8">
        <v>58.4</v>
      </c>
      <c r="N694" s="20">
        <f>ROUND(Table5[[#This Row],[Etotal]]/3600,2)</f>
        <v>4.25</v>
      </c>
      <c r="O694" s="11">
        <f>(2*3.14*Table5[[#This Row],[Motor speed]]*Table5[[#This Row],[Motor torque]])/(60*1000)/Table5[[#This Row],[Overall efficiency of enery conversion ]]*1000</f>
        <v>15298.939865305407</v>
      </c>
      <c r="P694" s="30">
        <f t="shared" si="43"/>
        <v>159.36395693026466</v>
      </c>
      <c r="Q694" s="35">
        <f t="shared" si="44"/>
        <v>1.5936395693026466</v>
      </c>
      <c r="R694" s="36">
        <f t="shared" si="45"/>
        <v>9.3968421843343624</v>
      </c>
      <c r="S694" s="37">
        <f t="shared" si="46"/>
        <v>281.90526553003087</v>
      </c>
    </row>
    <row r="695" spans="12:19">
      <c r="L695" s="15">
        <v>692</v>
      </c>
      <c r="M695" s="8">
        <v>58.1</v>
      </c>
      <c r="N695" s="20">
        <f>ROUND(Table5[[#This Row],[Etotal]]/3600,2)</f>
        <v>4.1900000000000004</v>
      </c>
      <c r="O695" s="11">
        <f>(2*3.14*Table5[[#This Row],[Motor speed]]*Table5[[#This Row],[Motor torque]])/(60*1000)/Table5[[#This Row],[Overall efficiency of enery conversion ]]*1000</f>
        <v>15101.777794798541</v>
      </c>
      <c r="P695" s="30">
        <f t="shared" si="43"/>
        <v>157.31018536248482</v>
      </c>
      <c r="Q695" s="35">
        <f t="shared" si="44"/>
        <v>1.5731018536248482</v>
      </c>
      <c r="R695" s="36">
        <f t="shared" si="45"/>
        <v>9.1562029349483538</v>
      </c>
      <c r="S695" s="37">
        <f t="shared" si="46"/>
        <v>274.68608804845064</v>
      </c>
    </row>
    <row r="696" spans="12:19">
      <c r="L696" s="15">
        <v>693</v>
      </c>
      <c r="M696" s="8">
        <v>57.6</v>
      </c>
      <c r="N696" s="20">
        <f>ROUND(Table5[[#This Row],[Etotal]]/3600,2)</f>
        <v>3.61</v>
      </c>
      <c r="O696" s="11">
        <f>(2*3.14*Table5[[#This Row],[Motor speed]]*Table5[[#This Row],[Motor torque]])/(60*1000)/Table5[[#This Row],[Overall efficiency of enery conversion ]]*1000</f>
        <v>12985.180309845615</v>
      </c>
      <c r="P696" s="30">
        <f t="shared" si="43"/>
        <v>135.26229489422516</v>
      </c>
      <c r="Q696" s="35">
        <f t="shared" si="44"/>
        <v>1.3526229489422517</v>
      </c>
      <c r="R696" s="36">
        <f t="shared" si="45"/>
        <v>6.7694787154193623</v>
      </c>
      <c r="S696" s="37">
        <f t="shared" si="46"/>
        <v>203.08436146258086</v>
      </c>
    </row>
    <row r="697" spans="12:19">
      <c r="L697" s="15">
        <v>694</v>
      </c>
      <c r="M697" s="8">
        <v>56.9</v>
      </c>
      <c r="N697" s="20">
        <f>ROUND(Table5[[#This Row],[Etotal]]/3600,2)</f>
        <v>3.41</v>
      </c>
      <c r="O697" s="11">
        <f>(2*3.14*Table5[[#This Row],[Motor speed]]*Table5[[#This Row],[Motor torque]])/(60*1000)/Table5[[#This Row],[Overall efficiency of enery conversion ]]*1000</f>
        <v>12266.0260213827</v>
      </c>
      <c r="P697" s="30">
        <f t="shared" si="43"/>
        <v>127.77110438940313</v>
      </c>
      <c r="Q697" s="35">
        <f t="shared" si="44"/>
        <v>1.2777110438940313</v>
      </c>
      <c r="R697" s="36">
        <f t="shared" si="45"/>
        <v>6.0404183932484683</v>
      </c>
      <c r="S697" s="37">
        <f t="shared" si="46"/>
        <v>181.21255179745404</v>
      </c>
    </row>
    <row r="698" spans="12:19">
      <c r="L698" s="15">
        <v>695</v>
      </c>
      <c r="M698" s="8">
        <v>56.3</v>
      </c>
      <c r="N698" s="20">
        <f>ROUND(Table5[[#This Row],[Etotal]]/3600,2)</f>
        <v>3.39</v>
      </c>
      <c r="O698" s="11">
        <f>(2*3.14*Table5[[#This Row],[Motor speed]]*Table5[[#This Row],[Motor torque]])/(60*1000)/Table5[[#This Row],[Overall efficiency of enery conversion ]]*1000</f>
        <v>12205.331771253235</v>
      </c>
      <c r="P698" s="30">
        <f t="shared" si="43"/>
        <v>127.1388726172212</v>
      </c>
      <c r="Q698" s="35">
        <f t="shared" si="44"/>
        <v>1.2713887261722119</v>
      </c>
      <c r="R698" s="36">
        <f t="shared" si="45"/>
        <v>5.980788384239859</v>
      </c>
      <c r="S698" s="37">
        <f t="shared" si="46"/>
        <v>179.42365152719577</v>
      </c>
    </row>
    <row r="699" spans="12:19">
      <c r="L699" s="15">
        <v>696</v>
      </c>
      <c r="M699" s="8">
        <v>55.7</v>
      </c>
      <c r="N699" s="20">
        <f>ROUND(Table5[[#This Row],[Etotal]]/3600,2)</f>
        <v>3.45</v>
      </c>
      <c r="O699" s="11">
        <f>(2*3.14*Table5[[#This Row],[Motor speed]]*Table5[[#This Row],[Motor torque]])/(60*1000)/Table5[[#This Row],[Overall efficiency of enery conversion ]]*1000</f>
        <v>12434.340654604124</v>
      </c>
      <c r="P699" s="30">
        <f t="shared" si="43"/>
        <v>129.52438181879296</v>
      </c>
      <c r="Q699" s="35">
        <f t="shared" si="44"/>
        <v>1.2952438181879296</v>
      </c>
      <c r="R699" s="36">
        <f t="shared" si="45"/>
        <v>6.2073292296499716</v>
      </c>
      <c r="S699" s="37">
        <f t="shared" si="46"/>
        <v>186.21987688949915</v>
      </c>
    </row>
    <row r="700" spans="12:19">
      <c r="L700" s="15">
        <v>697</v>
      </c>
      <c r="M700" s="8">
        <v>55.2</v>
      </c>
      <c r="N700" s="20">
        <f>ROUND(Table5[[#This Row],[Etotal]]/3600,2)</f>
        <v>3.69</v>
      </c>
      <c r="O700" s="11">
        <f>(2*3.14*Table5[[#This Row],[Motor speed]]*Table5[[#This Row],[Motor torque]])/(60*1000)/Table5[[#This Row],[Overall efficiency of enery conversion ]]*1000</f>
        <v>13288.919072297702</v>
      </c>
      <c r="P700" s="30">
        <f t="shared" si="43"/>
        <v>138.4262403364344</v>
      </c>
      <c r="Q700" s="35">
        <f t="shared" si="44"/>
        <v>1.384262403364344</v>
      </c>
      <c r="R700" s="36">
        <f t="shared" si="45"/>
        <v>7.089874885061711</v>
      </c>
      <c r="S700" s="37">
        <f t="shared" si="46"/>
        <v>212.69624655185135</v>
      </c>
    </row>
    <row r="701" spans="12:19">
      <c r="L701" s="15">
        <v>698</v>
      </c>
      <c r="M701" s="8">
        <v>54.9</v>
      </c>
      <c r="N701" s="20">
        <f>ROUND(Table5[[#This Row],[Etotal]]/3600,2)</f>
        <v>3.88</v>
      </c>
      <c r="O701" s="11">
        <f>(2*3.14*Table5[[#This Row],[Motor speed]]*Table5[[#This Row],[Motor torque]])/(60*1000)/Table5[[#This Row],[Overall efficiency of enery conversion ]]*1000</f>
        <v>13964.839553355623</v>
      </c>
      <c r="P701" s="30">
        <f t="shared" si="43"/>
        <v>145.46707868078775</v>
      </c>
      <c r="Q701" s="35">
        <f t="shared" si="44"/>
        <v>1.4546707868078774</v>
      </c>
      <c r="R701" s="36">
        <f t="shared" si="45"/>
        <v>7.8294482625713231</v>
      </c>
      <c r="S701" s="37">
        <f t="shared" si="46"/>
        <v>234.8834478771397</v>
      </c>
    </row>
    <row r="702" spans="12:19">
      <c r="L702" s="15">
        <v>699</v>
      </c>
      <c r="M702" s="8">
        <v>54.6</v>
      </c>
      <c r="N702" s="20">
        <f>ROUND(Table5[[#This Row],[Etotal]]/3600,2)</f>
        <v>3.91</v>
      </c>
      <c r="O702" s="11">
        <f>(2*3.14*Table5[[#This Row],[Motor speed]]*Table5[[#This Row],[Motor torque]])/(60*1000)/Table5[[#This Row],[Overall efficiency of enery conversion ]]*1000</f>
        <v>14066.916155790372</v>
      </c>
      <c r="P702" s="30">
        <f t="shared" si="43"/>
        <v>146.53037662281636</v>
      </c>
      <c r="Q702" s="35">
        <f t="shared" si="44"/>
        <v>1.4653037662281636</v>
      </c>
      <c r="R702" s="36">
        <f t="shared" si="45"/>
        <v>7.944325971093031</v>
      </c>
      <c r="S702" s="37">
        <f t="shared" si="46"/>
        <v>238.32977913279092</v>
      </c>
    </row>
    <row r="703" spans="12:19">
      <c r="L703" s="15">
        <v>700</v>
      </c>
      <c r="M703" s="8">
        <v>54.4</v>
      </c>
      <c r="N703" s="20">
        <f>ROUND(Table5[[#This Row],[Etotal]]/3600,2)</f>
        <v>4.1900000000000004</v>
      </c>
      <c r="O703" s="11">
        <f>(2*3.14*Table5[[#This Row],[Motor speed]]*Table5[[#This Row],[Motor torque]])/(60*1000)/Table5[[#This Row],[Overall efficiency of enery conversion ]]*1000</f>
        <v>15074.474477560436</v>
      </c>
      <c r="P703" s="30">
        <f t="shared" si="43"/>
        <v>157.02577580792121</v>
      </c>
      <c r="Q703" s="35">
        <f t="shared" si="44"/>
        <v>1.5702577580792121</v>
      </c>
      <c r="R703" s="36">
        <f t="shared" si="45"/>
        <v>9.1231248791894277</v>
      </c>
      <c r="S703" s="37">
        <f t="shared" si="46"/>
        <v>273.69374637568285</v>
      </c>
    </row>
    <row r="704" spans="12:19">
      <c r="L704" s="15">
        <v>701</v>
      </c>
      <c r="M704" s="8">
        <v>54.4</v>
      </c>
      <c r="N704" s="20">
        <f>ROUND(Table5[[#This Row],[Etotal]]/3600,2)</f>
        <v>4.42</v>
      </c>
      <c r="O704" s="11">
        <f>(2*3.14*Table5[[#This Row],[Motor speed]]*Table5[[#This Row],[Motor torque]])/(60*1000)/Table5[[#This Row],[Overall efficiency of enery conversion ]]*1000</f>
        <v>15920.725265210091</v>
      </c>
      <c r="P704" s="30">
        <f t="shared" si="43"/>
        <v>165.84088817927179</v>
      </c>
      <c r="Q704" s="35">
        <f t="shared" si="44"/>
        <v>1.6584088817927178</v>
      </c>
      <c r="R704" s="36">
        <f t="shared" si="45"/>
        <v>10.176184071073198</v>
      </c>
      <c r="S704" s="37">
        <f t="shared" si="46"/>
        <v>305.28552213219592</v>
      </c>
    </row>
    <row r="705" spans="12:19">
      <c r="L705" s="15">
        <v>702</v>
      </c>
      <c r="M705" s="8">
        <v>54.4</v>
      </c>
      <c r="N705" s="20">
        <f>ROUND(Table5[[#This Row],[Etotal]]/3600,2)</f>
        <v>4.34</v>
      </c>
      <c r="O705" s="11">
        <f>(2*3.14*Table5[[#This Row],[Motor speed]]*Table5[[#This Row],[Motor torque]])/(60*1000)/Table5[[#This Row],[Overall efficiency of enery conversion ]]*1000</f>
        <v>15638.641669326873</v>
      </c>
      <c r="P705" s="30">
        <f t="shared" si="43"/>
        <v>162.90251738882159</v>
      </c>
      <c r="Q705" s="35">
        <f t="shared" si="44"/>
        <v>1.629025173888216</v>
      </c>
      <c r="R705" s="36">
        <f t="shared" si="45"/>
        <v>9.8187751634976692</v>
      </c>
      <c r="S705" s="37">
        <f t="shared" si="46"/>
        <v>294.56325490493009</v>
      </c>
    </row>
    <row r="706" spans="12:19">
      <c r="L706" s="15">
        <v>703</v>
      </c>
      <c r="M706" s="8">
        <v>54.3</v>
      </c>
      <c r="N706" s="20">
        <f>ROUND(Table5[[#This Row],[Etotal]]/3600,2)</f>
        <v>4.17</v>
      </c>
      <c r="O706" s="11">
        <f>(2*3.14*Table5[[#This Row],[Motor speed]]*Table5[[#This Row],[Motor torque]])/(60*1000)/Table5[[#This Row],[Overall efficiency of enery conversion ]]*1000</f>
        <v>15012.298367708414</v>
      </c>
      <c r="P706" s="30">
        <f t="shared" si="43"/>
        <v>156.37810799696265</v>
      </c>
      <c r="Q706" s="35">
        <f t="shared" si="44"/>
        <v>1.5637810799696266</v>
      </c>
      <c r="R706" s="36">
        <f t="shared" si="45"/>
        <v>9.0480216844625936</v>
      </c>
      <c r="S706" s="37">
        <f t="shared" si="46"/>
        <v>271.44065053387783</v>
      </c>
    </row>
    <row r="707" spans="12:19">
      <c r="L707" s="15">
        <v>704</v>
      </c>
      <c r="M707" s="8">
        <v>54.2</v>
      </c>
      <c r="N707" s="20">
        <f>ROUND(Table5[[#This Row],[Etotal]]/3600,2)</f>
        <v>3.92</v>
      </c>
      <c r="O707" s="11">
        <f>(2*3.14*Table5[[#This Row],[Motor speed]]*Table5[[#This Row],[Motor torque]])/(60*1000)/Table5[[#This Row],[Overall efficiency of enery conversion ]]*1000</f>
        <v>14107.172929275202</v>
      </c>
      <c r="P707" s="30">
        <f t="shared" si="43"/>
        <v>146.94971801328336</v>
      </c>
      <c r="Q707" s="35">
        <f t="shared" si="44"/>
        <v>1.4694971801328336</v>
      </c>
      <c r="R707" s="36">
        <f t="shared" si="45"/>
        <v>7.9898612609478938</v>
      </c>
      <c r="S707" s="37">
        <f t="shared" si="46"/>
        <v>239.69583782843682</v>
      </c>
    </row>
    <row r="708" spans="12:19">
      <c r="L708" s="15">
        <v>705</v>
      </c>
      <c r="M708" s="8">
        <v>53.9</v>
      </c>
      <c r="N708" s="20">
        <f>ROUND(Table5[[#This Row],[Etotal]]/3600,2)</f>
        <v>3.56</v>
      </c>
      <c r="O708" s="11">
        <f>(2*3.14*Table5[[#This Row],[Motor speed]]*Table5[[#This Row],[Motor torque]])/(60*1000)/Table5[[#This Row],[Overall efficiency of enery conversion ]]*1000</f>
        <v>12809.056443703223</v>
      </c>
      <c r="P708" s="30">
        <f t="shared" ref="P708:P771" si="47">O708/96</f>
        <v>133.42767128857523</v>
      </c>
      <c r="Q708" s="35">
        <f t="shared" ref="Q708:Q771" si="48">P708/100</f>
        <v>1.3342767128857522</v>
      </c>
      <c r="R708" s="36">
        <f t="shared" ref="R708:R771" si="49">P708*P708*0.00037</f>
        <v>6.5870890822320698</v>
      </c>
      <c r="S708" s="37">
        <f t="shared" ref="S708:S771" si="50">R708*30</f>
        <v>197.6126724669621</v>
      </c>
    </row>
    <row r="709" spans="12:19">
      <c r="L709" s="15">
        <v>706</v>
      </c>
      <c r="M709" s="8">
        <v>53.5</v>
      </c>
      <c r="N709" s="20">
        <f>ROUND(Table5[[#This Row],[Etotal]]/3600,2)</f>
        <v>3.42</v>
      </c>
      <c r="O709" s="11">
        <f>(2*3.14*Table5[[#This Row],[Motor speed]]*Table5[[#This Row],[Motor torque]])/(60*1000)/Table5[[#This Row],[Overall efficiency of enery conversion ]]*1000</f>
        <v>12302.374631299237</v>
      </c>
      <c r="P709" s="30">
        <f t="shared" si="47"/>
        <v>128.14973574270039</v>
      </c>
      <c r="Q709" s="35">
        <f t="shared" si="48"/>
        <v>1.2814973574270039</v>
      </c>
      <c r="R709" s="36">
        <f t="shared" si="49"/>
        <v>6.0762712652418571</v>
      </c>
      <c r="S709" s="37">
        <f t="shared" si="50"/>
        <v>182.28813795725571</v>
      </c>
    </row>
    <row r="710" spans="12:19">
      <c r="L710" s="15">
        <v>707</v>
      </c>
      <c r="M710" s="8">
        <v>53.1</v>
      </c>
      <c r="N710" s="20">
        <f>ROUND(Table5[[#This Row],[Etotal]]/3600,2)</f>
        <v>3.28</v>
      </c>
      <c r="O710" s="11">
        <f>(2*3.14*Table5[[#This Row],[Motor speed]]*Table5[[#This Row],[Motor torque]])/(60*1000)/Table5[[#This Row],[Overall efficiency of enery conversion ]]*1000</f>
        <v>11802.840148587889</v>
      </c>
      <c r="P710" s="30">
        <f t="shared" si="47"/>
        <v>122.94625154779051</v>
      </c>
      <c r="Q710" s="35">
        <f t="shared" si="48"/>
        <v>1.2294625154779051</v>
      </c>
      <c r="R710" s="36">
        <f t="shared" si="49"/>
        <v>5.5928388847714547</v>
      </c>
      <c r="S710" s="37">
        <f t="shared" si="50"/>
        <v>167.78516654314365</v>
      </c>
    </row>
    <row r="711" spans="12:19">
      <c r="L711" s="15">
        <v>708</v>
      </c>
      <c r="M711" s="8">
        <v>52.6</v>
      </c>
      <c r="N711" s="20">
        <f>ROUND(Table5[[#This Row],[Etotal]]/3600,2)</f>
        <v>3.05</v>
      </c>
      <c r="O711" s="11">
        <f>(2*3.14*Table5[[#This Row],[Motor speed]]*Table5[[#This Row],[Motor torque]])/(60*1000)/Table5[[#This Row],[Overall efficiency of enery conversion ]]*1000</f>
        <v>10983.876357318004</v>
      </c>
      <c r="P711" s="30">
        <f t="shared" si="47"/>
        <v>114.41537872206254</v>
      </c>
      <c r="Q711" s="35">
        <f t="shared" si="48"/>
        <v>1.1441537872206253</v>
      </c>
      <c r="R711" s="36">
        <f t="shared" si="49"/>
        <v>4.8436251886018109</v>
      </c>
      <c r="S711" s="37">
        <f t="shared" si="50"/>
        <v>145.30875565805434</v>
      </c>
    </row>
    <row r="712" spans="12:19">
      <c r="L712" s="15">
        <v>709</v>
      </c>
      <c r="M712" s="8">
        <v>52.1</v>
      </c>
      <c r="N712" s="20">
        <f>ROUND(Table5[[#This Row],[Etotal]]/3600,2)</f>
        <v>3.13</v>
      </c>
      <c r="O712" s="11">
        <f>(2*3.14*Table5[[#This Row],[Motor speed]]*Table5[[#This Row],[Motor torque]])/(60*1000)/Table5[[#This Row],[Overall efficiency of enery conversion ]]*1000</f>
        <v>11260.519528433484</v>
      </c>
      <c r="P712" s="30">
        <f t="shared" si="47"/>
        <v>117.29707842118212</v>
      </c>
      <c r="Q712" s="35">
        <f t="shared" si="48"/>
        <v>1.1729707842118211</v>
      </c>
      <c r="R712" s="36">
        <f t="shared" si="49"/>
        <v>5.0906837042736308</v>
      </c>
      <c r="S712" s="37">
        <f t="shared" si="50"/>
        <v>152.72051112820893</v>
      </c>
    </row>
    <row r="713" spans="12:19">
      <c r="L713" s="15">
        <v>710</v>
      </c>
      <c r="M713" s="8">
        <v>51.7</v>
      </c>
      <c r="N713" s="20">
        <f>ROUND(Table5[[#This Row],[Etotal]]/3600,2)</f>
        <v>3.44</v>
      </c>
      <c r="O713" s="11">
        <f>(2*3.14*Table5[[#This Row],[Motor speed]]*Table5[[#This Row],[Motor torque]])/(60*1000)/Table5[[#This Row],[Overall efficiency of enery conversion ]]*1000</f>
        <v>12389.137500108469</v>
      </c>
      <c r="P713" s="30">
        <f t="shared" si="47"/>
        <v>129.05351562612989</v>
      </c>
      <c r="Q713" s="35">
        <f t="shared" si="48"/>
        <v>1.290535156261299</v>
      </c>
      <c r="R713" s="36">
        <f t="shared" si="49"/>
        <v>6.1622796613215884</v>
      </c>
      <c r="S713" s="37">
        <f t="shared" si="50"/>
        <v>184.86838983964765</v>
      </c>
    </row>
    <row r="714" spans="12:19">
      <c r="L714" s="15">
        <v>711</v>
      </c>
      <c r="M714" s="8">
        <v>51.6</v>
      </c>
      <c r="N714" s="20">
        <f>ROUND(Table5[[#This Row],[Etotal]]/3600,2)</f>
        <v>3.72</v>
      </c>
      <c r="O714" s="11">
        <f>(2*3.14*Table5[[#This Row],[Motor speed]]*Table5[[#This Row],[Motor torque]])/(60*1000)/Table5[[#This Row],[Overall efficiency of enery conversion ]]*1000</f>
        <v>13404.307468023719</v>
      </c>
      <c r="P714" s="30">
        <f t="shared" si="47"/>
        <v>139.62820279191374</v>
      </c>
      <c r="Q714" s="35">
        <f t="shared" si="48"/>
        <v>1.3962820279191375</v>
      </c>
      <c r="R714" s="36">
        <f t="shared" si="49"/>
        <v>7.2135329555129211</v>
      </c>
      <c r="S714" s="37">
        <f t="shared" si="50"/>
        <v>216.40598866538764</v>
      </c>
    </row>
    <row r="715" spans="12:19">
      <c r="L715" s="15">
        <v>712</v>
      </c>
      <c r="M715" s="8">
        <v>51.5</v>
      </c>
      <c r="N715" s="20">
        <f>ROUND(Table5[[#This Row],[Etotal]]/3600,2)</f>
        <v>4</v>
      </c>
      <c r="O715" s="11">
        <f>(2*3.14*Table5[[#This Row],[Motor speed]]*Table5[[#This Row],[Motor torque]])/(60*1000)/Table5[[#This Row],[Overall efficiency of enery conversion ]]*1000</f>
        <v>14415.509931108041</v>
      </c>
      <c r="P715" s="30">
        <f t="shared" si="47"/>
        <v>150.16156178237543</v>
      </c>
      <c r="Q715" s="35">
        <f t="shared" si="48"/>
        <v>1.5016156178237543</v>
      </c>
      <c r="R715" s="36">
        <f t="shared" si="49"/>
        <v>8.3429430156611968</v>
      </c>
      <c r="S715" s="37">
        <f t="shared" si="50"/>
        <v>250.28829046983591</v>
      </c>
    </row>
    <row r="716" spans="12:19">
      <c r="L716" s="15">
        <v>713</v>
      </c>
      <c r="M716" s="8">
        <v>51.7</v>
      </c>
      <c r="N716" s="20">
        <f>ROUND(Table5[[#This Row],[Etotal]]/3600,2)</f>
        <v>4.4800000000000004</v>
      </c>
      <c r="O716" s="11">
        <f>(2*3.14*Table5[[#This Row],[Motor speed]]*Table5[[#This Row],[Motor torque]])/(60*1000)/Table5[[#This Row],[Overall efficiency of enery conversion ]]*1000</f>
        <v>16142.301226216428</v>
      </c>
      <c r="P716" s="30">
        <f t="shared" si="47"/>
        <v>168.14897110642113</v>
      </c>
      <c r="Q716" s="35">
        <f t="shared" si="48"/>
        <v>1.6814897110642113</v>
      </c>
      <c r="R716" s="36">
        <f t="shared" si="49"/>
        <v>10.461408299134778</v>
      </c>
      <c r="S716" s="37">
        <f t="shared" si="50"/>
        <v>313.84224897404334</v>
      </c>
    </row>
    <row r="717" spans="12:19">
      <c r="L717" s="15">
        <v>714</v>
      </c>
      <c r="M717" s="8">
        <v>52</v>
      </c>
      <c r="N717" s="20">
        <f>ROUND(Table5[[#This Row],[Etotal]]/3600,2)</f>
        <v>4.6100000000000003</v>
      </c>
      <c r="O717" s="11">
        <f>(2*3.14*Table5[[#This Row],[Motor speed]]*Table5[[#This Row],[Motor torque]])/(60*1000)/Table5[[#This Row],[Overall efficiency of enery conversion ]]*1000</f>
        <v>16600.071817622265</v>
      </c>
      <c r="P717" s="30">
        <f t="shared" si="47"/>
        <v>172.91741476689859</v>
      </c>
      <c r="Q717" s="35">
        <f t="shared" si="48"/>
        <v>1.7291741476689859</v>
      </c>
      <c r="R717" s="36">
        <f t="shared" si="49"/>
        <v>11.063159961977025</v>
      </c>
      <c r="S717" s="37">
        <f t="shared" si="50"/>
        <v>331.89479885931075</v>
      </c>
    </row>
    <row r="718" spans="12:19">
      <c r="L718" s="15">
        <v>715</v>
      </c>
      <c r="M718" s="8">
        <v>52.3</v>
      </c>
      <c r="N718" s="20">
        <f>ROUND(Table5[[#This Row],[Etotal]]/3600,2)</f>
        <v>4.8099999999999996</v>
      </c>
      <c r="O718" s="11">
        <f>(2*3.14*Table5[[#This Row],[Motor speed]]*Table5[[#This Row],[Motor torque]])/(60*1000)/Table5[[#This Row],[Overall efficiency of enery conversion ]]*1000</f>
        <v>17333.787627469603</v>
      </c>
      <c r="P718" s="30">
        <f t="shared" si="47"/>
        <v>180.56028778614169</v>
      </c>
      <c r="Q718" s="35">
        <f t="shared" si="48"/>
        <v>1.8056028778614168</v>
      </c>
      <c r="R718" s="36">
        <f t="shared" si="49"/>
        <v>12.062746484403293</v>
      </c>
      <c r="S718" s="37">
        <f t="shared" si="50"/>
        <v>361.88239453209877</v>
      </c>
    </row>
    <row r="719" spans="12:19">
      <c r="L719" s="15">
        <v>716</v>
      </c>
      <c r="M719" s="8">
        <v>52.7</v>
      </c>
      <c r="N719" s="20">
        <f>ROUND(Table5[[#This Row],[Etotal]]/3600,2)</f>
        <v>4.74</v>
      </c>
      <c r="O719" s="11">
        <f>(2*3.14*Table5[[#This Row],[Motor speed]]*Table5[[#This Row],[Motor torque]])/(60*1000)/Table5[[#This Row],[Overall efficiency of enery conversion ]]*1000</f>
        <v>17049.06872657808</v>
      </c>
      <c r="P719" s="30">
        <f t="shared" si="47"/>
        <v>177.59446590185499</v>
      </c>
      <c r="Q719" s="35">
        <f t="shared" si="48"/>
        <v>1.7759446590185499</v>
      </c>
      <c r="R719" s="36">
        <f t="shared" si="49"/>
        <v>11.6697238980171</v>
      </c>
      <c r="S719" s="37">
        <f t="shared" si="50"/>
        <v>350.09171694051298</v>
      </c>
    </row>
    <row r="720" spans="12:19">
      <c r="L720" s="15">
        <v>717</v>
      </c>
      <c r="M720" s="8">
        <v>52.9</v>
      </c>
      <c r="N720" s="20">
        <f>ROUND(Table5[[#This Row],[Etotal]]/3600,2)</f>
        <v>4.62</v>
      </c>
      <c r="O720" s="11">
        <f>(2*3.14*Table5[[#This Row],[Motor speed]]*Table5[[#This Row],[Motor torque]])/(60*1000)/Table5[[#This Row],[Overall efficiency of enery conversion ]]*1000</f>
        <v>16630.398926538375</v>
      </c>
      <c r="P720" s="30">
        <f t="shared" si="47"/>
        <v>173.2333221514414</v>
      </c>
      <c r="Q720" s="35">
        <f t="shared" si="48"/>
        <v>1.732333221514414</v>
      </c>
      <c r="R720" s="36">
        <f t="shared" si="49"/>
        <v>11.103620044341278</v>
      </c>
      <c r="S720" s="37">
        <f t="shared" si="50"/>
        <v>333.10860133023834</v>
      </c>
    </row>
    <row r="721" spans="12:19">
      <c r="L721" s="15">
        <v>718</v>
      </c>
      <c r="M721" s="8">
        <v>53.1</v>
      </c>
      <c r="N721" s="20">
        <f>ROUND(Table5[[#This Row],[Etotal]]/3600,2)</f>
        <v>4.66</v>
      </c>
      <c r="O721" s="11">
        <f>(2*3.14*Table5[[#This Row],[Motor speed]]*Table5[[#This Row],[Motor torque]])/(60*1000)/Table5[[#This Row],[Overall efficiency of enery conversion ]]*1000</f>
        <v>16759.007445374282</v>
      </c>
      <c r="P721" s="30">
        <f t="shared" si="47"/>
        <v>174.57299422264876</v>
      </c>
      <c r="Q721" s="35">
        <f t="shared" si="48"/>
        <v>1.7457299422264876</v>
      </c>
      <c r="R721" s="36">
        <f t="shared" si="49"/>
        <v>11.276020215388554</v>
      </c>
      <c r="S721" s="37">
        <f t="shared" si="50"/>
        <v>338.28060646165665</v>
      </c>
    </row>
    <row r="722" spans="12:19">
      <c r="L722" s="15">
        <v>719</v>
      </c>
      <c r="M722" s="8">
        <v>53.3</v>
      </c>
      <c r="N722" s="20">
        <f>ROUND(Table5[[#This Row],[Etotal]]/3600,2)</f>
        <v>4.46</v>
      </c>
      <c r="O722" s="11">
        <f>(2*3.14*Table5[[#This Row],[Motor speed]]*Table5[[#This Row],[Motor torque]])/(60*1000)/Table5[[#This Row],[Overall efficiency of enery conversion ]]*1000</f>
        <v>16059.221019975766</v>
      </c>
      <c r="P722" s="30">
        <f t="shared" si="47"/>
        <v>167.28355229141422</v>
      </c>
      <c r="Q722" s="35">
        <f t="shared" si="48"/>
        <v>1.6728355229141423</v>
      </c>
      <c r="R722" s="36">
        <f t="shared" si="49"/>
        <v>10.354001140876697</v>
      </c>
      <c r="S722" s="37">
        <f t="shared" si="50"/>
        <v>310.6200342263009</v>
      </c>
    </row>
    <row r="723" spans="12:19">
      <c r="L723" s="15">
        <v>720</v>
      </c>
      <c r="M723" s="8">
        <v>53.3</v>
      </c>
      <c r="N723" s="20">
        <f>ROUND(Table5[[#This Row],[Etotal]]/3600,2)</f>
        <v>4.2300000000000004</v>
      </c>
      <c r="O723" s="11">
        <f>(2*3.14*Table5[[#This Row],[Motor speed]]*Table5[[#This Row],[Motor torque]])/(60*1000)/Table5[[#This Row],[Overall efficiency of enery conversion ]]*1000</f>
        <v>15230.081921046971</v>
      </c>
      <c r="P723" s="30">
        <f t="shared" si="47"/>
        <v>158.6466866775726</v>
      </c>
      <c r="Q723" s="35">
        <f t="shared" si="48"/>
        <v>1.586466866775726</v>
      </c>
      <c r="R723" s="36">
        <f t="shared" si="49"/>
        <v>9.3124453416956001</v>
      </c>
      <c r="S723" s="37">
        <f t="shared" si="50"/>
        <v>279.37336025086802</v>
      </c>
    </row>
    <row r="724" spans="12:19">
      <c r="L724" s="15">
        <v>721</v>
      </c>
      <c r="M724" s="8">
        <v>53.3</v>
      </c>
      <c r="N724" s="20">
        <f>ROUND(Table5[[#This Row],[Etotal]]/3600,2)</f>
        <v>4.2300000000000004</v>
      </c>
      <c r="O724" s="11">
        <f>(2*3.14*Table5[[#This Row],[Motor speed]]*Table5[[#This Row],[Motor torque]])/(60*1000)/Table5[[#This Row],[Overall efficiency of enery conversion ]]*1000</f>
        <v>15230.081921046971</v>
      </c>
      <c r="P724" s="30">
        <f t="shared" si="47"/>
        <v>158.6466866775726</v>
      </c>
      <c r="Q724" s="35">
        <f t="shared" si="48"/>
        <v>1.586466866775726</v>
      </c>
      <c r="R724" s="36">
        <f t="shared" si="49"/>
        <v>9.3124453416956001</v>
      </c>
      <c r="S724" s="37">
        <f t="shared" si="50"/>
        <v>279.37336025086802</v>
      </c>
    </row>
    <row r="725" spans="12:19">
      <c r="L725" s="15">
        <v>722</v>
      </c>
      <c r="M725" s="8">
        <v>53.3</v>
      </c>
      <c r="N725" s="20">
        <f>ROUND(Table5[[#This Row],[Etotal]]/3600,2)</f>
        <v>4.3099999999999996</v>
      </c>
      <c r="O725" s="11">
        <f>(2*3.14*Table5[[#This Row],[Motor speed]]*Table5[[#This Row],[Motor torque]])/(60*1000)/Table5[[#This Row],[Overall efficiency of enery conversion ]]*1000</f>
        <v>15506.461620689903</v>
      </c>
      <c r="P725" s="30">
        <f t="shared" si="47"/>
        <v>161.52564188218648</v>
      </c>
      <c r="Q725" s="35">
        <f t="shared" si="48"/>
        <v>1.6152564188218648</v>
      </c>
      <c r="R725" s="36">
        <f t="shared" si="49"/>
        <v>9.6534972046173717</v>
      </c>
      <c r="S725" s="37">
        <f t="shared" si="50"/>
        <v>289.60491613852116</v>
      </c>
    </row>
    <row r="726" spans="12:19">
      <c r="L726" s="15">
        <v>723</v>
      </c>
      <c r="M726" s="8">
        <v>53.4</v>
      </c>
      <c r="N726" s="20">
        <f>ROUND(Table5[[#This Row],[Etotal]]/3600,2)</f>
        <v>4.4800000000000004</v>
      </c>
      <c r="O726" s="11">
        <f>(2*3.14*Table5[[#This Row],[Motor speed]]*Table5[[#This Row],[Motor torque]])/(60*1000)/Table5[[#This Row],[Overall efficiency of enery conversion ]]*1000</f>
        <v>16122.621682574063</v>
      </c>
      <c r="P726" s="30">
        <f t="shared" si="47"/>
        <v>167.94397586014648</v>
      </c>
      <c r="Q726" s="35">
        <f t="shared" si="48"/>
        <v>1.6794397586014649</v>
      </c>
      <c r="R726" s="36">
        <f t="shared" si="49"/>
        <v>10.435916240253981</v>
      </c>
      <c r="S726" s="37">
        <f t="shared" si="50"/>
        <v>313.07748720761941</v>
      </c>
    </row>
    <row r="727" spans="12:19">
      <c r="L727" s="15">
        <v>724</v>
      </c>
      <c r="M727" s="8">
        <v>53.5</v>
      </c>
      <c r="N727" s="20">
        <f>ROUND(Table5[[#This Row],[Etotal]]/3600,2)</f>
        <v>4.7300000000000004</v>
      </c>
      <c r="O727" s="11">
        <f>(2*3.14*Table5[[#This Row],[Motor speed]]*Table5[[#This Row],[Motor torque]])/(60*1000)/Table5[[#This Row],[Overall efficiency of enery conversion ]]*1000</f>
        <v>17018.459749971782</v>
      </c>
      <c r="P727" s="30">
        <f t="shared" si="47"/>
        <v>177.27562239553939</v>
      </c>
      <c r="Q727" s="35">
        <f t="shared" si="48"/>
        <v>1.7727562239553938</v>
      </c>
      <c r="R727" s="36">
        <f t="shared" si="49"/>
        <v>11.627859129418571</v>
      </c>
      <c r="S727" s="37">
        <f t="shared" si="50"/>
        <v>348.83577388255713</v>
      </c>
    </row>
    <row r="728" spans="12:19">
      <c r="L728" s="15">
        <v>725</v>
      </c>
      <c r="M728" s="8">
        <v>53.8</v>
      </c>
      <c r="N728" s="20">
        <f>ROUND(Table5[[#This Row],[Etotal]]/3600,2)</f>
        <v>5.17</v>
      </c>
      <c r="O728" s="11">
        <f>(2*3.14*Table5[[#This Row],[Motor speed]]*Table5[[#This Row],[Motor torque]])/(60*1000)/Table5[[#This Row],[Overall efficiency of enery conversion ]]*1000</f>
        <v>18609.87777193317</v>
      </c>
      <c r="P728" s="30">
        <f t="shared" si="47"/>
        <v>193.85289345763718</v>
      </c>
      <c r="Q728" s="35">
        <f t="shared" si="48"/>
        <v>1.9385289345763719</v>
      </c>
      <c r="R728" s="36">
        <f t="shared" si="49"/>
        <v>13.90420939170227</v>
      </c>
      <c r="S728" s="37">
        <f t="shared" si="50"/>
        <v>417.12628175106812</v>
      </c>
    </row>
    <row r="729" spans="12:19">
      <c r="L729" s="15">
        <v>726</v>
      </c>
      <c r="M729" s="8">
        <v>54.3</v>
      </c>
      <c r="N729" s="20">
        <f>ROUND(Table5[[#This Row],[Etotal]]/3600,2)</f>
        <v>5.5</v>
      </c>
      <c r="O729" s="11">
        <f>(2*3.14*Table5[[#This Row],[Motor speed]]*Table5[[#This Row],[Motor torque]])/(60*1000)/Table5[[#This Row],[Overall efficiency of enery conversion ]]*1000</f>
        <v>19798.904385351765</v>
      </c>
      <c r="P729" s="30">
        <f t="shared" si="47"/>
        <v>206.23858734741421</v>
      </c>
      <c r="Q729" s="35">
        <f t="shared" si="48"/>
        <v>2.0623858734741423</v>
      </c>
      <c r="R729" s="36">
        <f t="shared" si="49"/>
        <v>15.73771131709109</v>
      </c>
      <c r="S729" s="37">
        <f t="shared" si="50"/>
        <v>472.13133951273272</v>
      </c>
    </row>
    <row r="730" spans="12:19">
      <c r="L730" s="15">
        <v>727</v>
      </c>
      <c r="M730" s="8">
        <v>54.8</v>
      </c>
      <c r="N730" s="20">
        <f>ROUND(Table5[[#This Row],[Etotal]]/3600,2)</f>
        <v>5.84</v>
      </c>
      <c r="O730" s="11">
        <f>(2*3.14*Table5[[#This Row],[Motor speed]]*Table5[[#This Row],[Motor torque]])/(60*1000)/Table5[[#This Row],[Overall efficiency of enery conversion ]]*1000</f>
        <v>21008.243152860872</v>
      </c>
      <c r="P730" s="30">
        <f t="shared" si="47"/>
        <v>218.8358661756341</v>
      </c>
      <c r="Q730" s="35">
        <f t="shared" si="48"/>
        <v>2.1883586617563409</v>
      </c>
      <c r="R730" s="36">
        <f t="shared" si="49"/>
        <v>17.718980440190812</v>
      </c>
      <c r="S730" s="37">
        <f t="shared" si="50"/>
        <v>531.56941320572435</v>
      </c>
    </row>
    <row r="731" spans="12:19">
      <c r="L731" s="15">
        <v>728</v>
      </c>
      <c r="M731" s="8">
        <v>55.5</v>
      </c>
      <c r="N731" s="20">
        <f>ROUND(Table5[[#This Row],[Etotal]]/3600,2)</f>
        <v>6.3</v>
      </c>
      <c r="O731" s="11">
        <f>(2*3.14*Table5[[#This Row],[Motor speed]]*Table5[[#This Row],[Motor torque]])/(60*1000)/Table5[[#This Row],[Overall efficiency of enery conversion ]]*1000</f>
        <v>22677.967732386591</v>
      </c>
      <c r="P731" s="30">
        <f t="shared" si="47"/>
        <v>236.22883054569365</v>
      </c>
      <c r="Q731" s="35">
        <f t="shared" si="48"/>
        <v>2.3622883054569366</v>
      </c>
      <c r="R731" s="36">
        <f t="shared" si="49"/>
        <v>20.647502340964838</v>
      </c>
      <c r="S731" s="37">
        <f t="shared" si="50"/>
        <v>619.42507022894517</v>
      </c>
    </row>
    <row r="732" spans="12:19">
      <c r="L732" s="15">
        <v>729</v>
      </c>
      <c r="M732" s="8">
        <v>56.3</v>
      </c>
      <c r="N732" s="20">
        <f>ROUND(Table5[[#This Row],[Etotal]]/3600,2)</f>
        <v>6.55</v>
      </c>
      <c r="O732" s="11">
        <f>(2*3.14*Table5[[#This Row],[Motor speed]]*Table5[[#This Row],[Motor torque]])/(60*1000)/Table5[[#This Row],[Overall efficiency of enery conversion ]]*1000</f>
        <v>23590.827202885244</v>
      </c>
      <c r="P732" s="30">
        <f t="shared" si="47"/>
        <v>245.73778336338796</v>
      </c>
      <c r="Q732" s="35">
        <f t="shared" si="48"/>
        <v>2.4573778336338794</v>
      </c>
      <c r="R732" s="36">
        <f t="shared" si="49"/>
        <v>22.343211523770016</v>
      </c>
      <c r="S732" s="37">
        <f t="shared" si="50"/>
        <v>670.29634571310044</v>
      </c>
    </row>
    <row r="733" spans="12:19">
      <c r="L733" s="15">
        <v>730</v>
      </c>
      <c r="M733" s="8">
        <v>57.1</v>
      </c>
      <c r="N733" s="20">
        <f>ROUND(Table5[[#This Row],[Etotal]]/3600,2)</f>
        <v>6.73</v>
      </c>
      <c r="O733" s="11">
        <f>(2*3.14*Table5[[#This Row],[Motor speed]]*Table5[[#This Row],[Motor torque]])/(60*1000)/Table5[[#This Row],[Overall efficiency of enery conversion ]]*1000</f>
        <v>24228.523184060934</v>
      </c>
      <c r="P733" s="30">
        <f t="shared" si="47"/>
        <v>252.38044983396807</v>
      </c>
      <c r="Q733" s="35">
        <f t="shared" si="48"/>
        <v>2.5238044983396808</v>
      </c>
      <c r="R733" s="36">
        <f t="shared" si="49"/>
        <v>23.567479839606545</v>
      </c>
      <c r="S733" s="37">
        <f t="shared" si="50"/>
        <v>707.02439518819631</v>
      </c>
    </row>
    <row r="734" spans="12:19">
      <c r="L734" s="15">
        <v>731</v>
      </c>
      <c r="M734" s="8">
        <v>57.9</v>
      </c>
      <c r="N734" s="20">
        <f>ROUND(Table5[[#This Row],[Etotal]]/3600,2)</f>
        <v>7.08</v>
      </c>
      <c r="O734" s="11">
        <f>(2*3.14*Table5[[#This Row],[Motor speed]]*Table5[[#This Row],[Motor torque]])/(60*1000)/Table5[[#This Row],[Overall efficiency of enery conversion ]]*1000</f>
        <v>25479.487263255232</v>
      </c>
      <c r="P734" s="30">
        <f t="shared" si="47"/>
        <v>265.41132565890865</v>
      </c>
      <c r="Q734" s="35">
        <f t="shared" si="48"/>
        <v>2.6541132565890866</v>
      </c>
      <c r="R734" s="36">
        <f t="shared" si="49"/>
        <v>26.063973561567124</v>
      </c>
      <c r="S734" s="37">
        <f t="shared" si="50"/>
        <v>781.9192068470137</v>
      </c>
    </row>
    <row r="735" spans="12:19">
      <c r="L735" s="15">
        <v>732</v>
      </c>
      <c r="M735" s="8">
        <v>58.8</v>
      </c>
      <c r="N735" s="20">
        <f>ROUND(Table5[[#This Row],[Etotal]]/3600,2)</f>
        <v>7.29</v>
      </c>
      <c r="O735" s="11">
        <f>(2*3.14*Table5[[#This Row],[Motor speed]]*Table5[[#This Row],[Motor torque]])/(60*1000)/Table5[[#This Row],[Overall efficiency of enery conversion ]]*1000</f>
        <v>26236.160095601292</v>
      </c>
      <c r="P735" s="30">
        <f t="shared" si="47"/>
        <v>273.29333432918014</v>
      </c>
      <c r="Q735" s="35">
        <f t="shared" si="48"/>
        <v>2.7329333432918013</v>
      </c>
      <c r="R735" s="36">
        <f t="shared" si="49"/>
        <v>27.635021237841581</v>
      </c>
      <c r="S735" s="37">
        <f t="shared" si="50"/>
        <v>829.05063713524748</v>
      </c>
    </row>
    <row r="736" spans="12:19">
      <c r="L736" s="15">
        <v>733</v>
      </c>
      <c r="M736" s="8">
        <v>59.6</v>
      </c>
      <c r="N736" s="20">
        <f>ROUND(Table5[[#This Row],[Etotal]]/3600,2)</f>
        <v>7.31</v>
      </c>
      <c r="O736" s="11">
        <f>(2*3.14*Table5[[#This Row],[Motor speed]]*Table5[[#This Row],[Motor torque]])/(60*1000)/Table5[[#This Row],[Overall efficiency of enery conversion ]]*1000</f>
        <v>26304.663896387716</v>
      </c>
      <c r="P736" s="30">
        <f t="shared" si="47"/>
        <v>274.00691558737202</v>
      </c>
      <c r="Q736" s="35">
        <f t="shared" si="48"/>
        <v>2.7400691558737202</v>
      </c>
      <c r="R736" s="36">
        <f t="shared" si="49"/>
        <v>27.779522222190931</v>
      </c>
      <c r="S736" s="37">
        <f t="shared" si="50"/>
        <v>833.38566666572797</v>
      </c>
    </row>
    <row r="737" spans="12:19">
      <c r="L737" s="15">
        <v>734</v>
      </c>
      <c r="M737" s="8">
        <v>60.4</v>
      </c>
      <c r="N737" s="20">
        <f>ROUND(Table5[[#This Row],[Etotal]]/3600,2)</f>
        <v>7.41</v>
      </c>
      <c r="O737" s="11">
        <f>(2*3.14*Table5[[#This Row],[Motor speed]]*Table5[[#This Row],[Motor torque]])/(60*1000)/Table5[[#This Row],[Overall efficiency of enery conversion ]]*1000</f>
        <v>26683.134254900087</v>
      </c>
      <c r="P737" s="30">
        <f t="shared" si="47"/>
        <v>277.94931515520926</v>
      </c>
      <c r="Q737" s="35">
        <f t="shared" si="48"/>
        <v>2.7794931515520926</v>
      </c>
      <c r="R737" s="36">
        <f t="shared" si="49"/>
        <v>28.584654064242439</v>
      </c>
      <c r="S737" s="37">
        <f t="shared" si="50"/>
        <v>857.53962192727317</v>
      </c>
    </row>
    <row r="738" spans="12:19">
      <c r="L738" s="15">
        <v>735</v>
      </c>
      <c r="M738" s="8">
        <v>61.1</v>
      </c>
      <c r="N738" s="20">
        <f>ROUND(Table5[[#This Row],[Etotal]]/3600,2)</f>
        <v>7.05</v>
      </c>
      <c r="O738" s="11">
        <f>(2*3.14*Table5[[#This Row],[Motor speed]]*Table5[[#This Row],[Motor torque]])/(60*1000)/Table5[[#This Row],[Overall efficiency of enery conversion ]]*1000</f>
        <v>25394.862933809687</v>
      </c>
      <c r="P738" s="30">
        <f t="shared" si="47"/>
        <v>264.52982222718424</v>
      </c>
      <c r="Q738" s="35">
        <f t="shared" si="48"/>
        <v>2.6452982222718422</v>
      </c>
      <c r="R738" s="36">
        <f t="shared" si="49"/>
        <v>25.891129933591909</v>
      </c>
      <c r="S738" s="37">
        <f t="shared" si="50"/>
        <v>776.73389800775726</v>
      </c>
    </row>
    <row r="739" spans="12:19">
      <c r="L739" s="15">
        <v>736</v>
      </c>
      <c r="M739" s="8">
        <v>61.5</v>
      </c>
      <c r="N739" s="20">
        <f>ROUND(Table5[[#This Row],[Etotal]]/3600,2)</f>
        <v>6.53</v>
      </c>
      <c r="O739" s="11">
        <f>(2*3.14*Table5[[#This Row],[Motor speed]]*Table5[[#This Row],[Motor torque]])/(60*1000)/Table5[[#This Row],[Overall efficiency of enery conversion ]]*1000</f>
        <v>23504.926112173205</v>
      </c>
      <c r="P739" s="30">
        <f t="shared" si="47"/>
        <v>244.84298033513755</v>
      </c>
      <c r="Q739" s="35">
        <f t="shared" si="48"/>
        <v>2.4484298033513756</v>
      </c>
      <c r="R739" s="36">
        <f t="shared" si="49"/>
        <v>22.180791457175246</v>
      </c>
      <c r="S739" s="37">
        <f t="shared" si="50"/>
        <v>665.42374371525739</v>
      </c>
    </row>
    <row r="740" spans="12:19">
      <c r="L740" s="15">
        <v>737</v>
      </c>
      <c r="M740" s="8">
        <v>61.7</v>
      </c>
      <c r="N740" s="20">
        <f>ROUND(Table5[[#This Row],[Etotal]]/3600,2)</f>
        <v>6.22</v>
      </c>
      <c r="O740" s="11">
        <f>(2*3.14*Table5[[#This Row],[Motor speed]]*Table5[[#This Row],[Motor torque]])/(60*1000)/Table5[[#This Row],[Overall efficiency of enery conversion ]]*1000</f>
        <v>22390.391491857656</v>
      </c>
      <c r="P740" s="30">
        <f t="shared" si="47"/>
        <v>233.23324470685057</v>
      </c>
      <c r="Q740" s="35">
        <f t="shared" si="48"/>
        <v>2.3323324470685058</v>
      </c>
      <c r="R740" s="36">
        <f t="shared" si="49"/>
        <v>20.127166181499689</v>
      </c>
      <c r="S740" s="37">
        <f t="shared" si="50"/>
        <v>603.81498544499073</v>
      </c>
    </row>
    <row r="741" spans="12:19">
      <c r="L741" s="15">
        <v>738</v>
      </c>
      <c r="M741" s="8">
        <v>61.8</v>
      </c>
      <c r="N741" s="20">
        <f>ROUND(Table5[[#This Row],[Etotal]]/3600,2)</f>
        <v>5.97</v>
      </c>
      <c r="O741" s="11">
        <f>(2*3.14*Table5[[#This Row],[Motor speed]]*Table5[[#This Row],[Motor torque]])/(60*1000)/Table5[[#This Row],[Overall efficiency of enery conversion ]]*1000</f>
        <v>21509.881782737826</v>
      </c>
      <c r="P741" s="30">
        <f t="shared" si="47"/>
        <v>224.06126857018569</v>
      </c>
      <c r="Q741" s="35">
        <f t="shared" si="48"/>
        <v>2.2406126857018567</v>
      </c>
      <c r="R741" s="36">
        <f t="shared" si="49"/>
        <v>18.575277267113925</v>
      </c>
      <c r="S741" s="37">
        <f t="shared" si="50"/>
        <v>557.25831801341781</v>
      </c>
    </row>
    <row r="742" spans="12:19">
      <c r="L742" s="15">
        <v>739</v>
      </c>
      <c r="M742" s="8">
        <v>61.8</v>
      </c>
      <c r="N742" s="20">
        <f>ROUND(Table5[[#This Row],[Etotal]]/3600,2)</f>
        <v>5.62</v>
      </c>
      <c r="O742" s="11">
        <f>(2*3.14*Table5[[#This Row],[Motor speed]]*Table5[[#This Row],[Motor torque]])/(60*1000)/Table5[[#This Row],[Overall efficiency of enery conversion ]]*1000</f>
        <v>20228.060736739099</v>
      </c>
      <c r="P742" s="30">
        <f t="shared" si="47"/>
        <v>210.70896600769893</v>
      </c>
      <c r="Q742" s="35">
        <f t="shared" si="48"/>
        <v>2.1070896600769893</v>
      </c>
      <c r="R742" s="36">
        <f t="shared" si="49"/>
        <v>16.42735929173244</v>
      </c>
      <c r="S742" s="37">
        <f t="shared" si="50"/>
        <v>492.82077875197319</v>
      </c>
    </row>
    <row r="743" spans="12:19">
      <c r="L743" s="15">
        <v>740</v>
      </c>
      <c r="M743" s="8">
        <v>61.6</v>
      </c>
      <c r="N743" s="20">
        <f>ROUND(Table5[[#This Row],[Etotal]]/3600,2)</f>
        <v>5.13</v>
      </c>
      <c r="O743" s="11">
        <f>(2*3.14*Table5[[#This Row],[Motor speed]]*Table5[[#This Row],[Motor torque]])/(60*1000)/Table5[[#This Row],[Overall efficiency of enery conversion ]]*1000</f>
        <v>18476.733312237371</v>
      </c>
      <c r="P743" s="30">
        <f t="shared" si="47"/>
        <v>192.46597200247263</v>
      </c>
      <c r="Q743" s="35">
        <f t="shared" si="48"/>
        <v>1.9246597200247262</v>
      </c>
      <c r="R743" s="36">
        <f t="shared" si="49"/>
        <v>13.705965640176933</v>
      </c>
      <c r="S743" s="37">
        <f t="shared" si="50"/>
        <v>411.17896920530796</v>
      </c>
    </row>
    <row r="744" spans="12:19">
      <c r="L744" s="15">
        <v>741</v>
      </c>
      <c r="M744" s="8">
        <v>61.2</v>
      </c>
      <c r="N744" s="20">
        <f>ROUND(Table5[[#This Row],[Etotal]]/3600,2)</f>
        <v>4.79</v>
      </c>
      <c r="O744" s="11">
        <f>(2*3.14*Table5[[#This Row],[Motor speed]]*Table5[[#This Row],[Motor torque]])/(60*1000)/Table5[[#This Row],[Overall efficiency of enery conversion ]]*1000</f>
        <v>17229.18596578942</v>
      </c>
      <c r="P744" s="30">
        <f t="shared" si="47"/>
        <v>179.47068714363979</v>
      </c>
      <c r="Q744" s="35">
        <f t="shared" si="48"/>
        <v>1.7947068714363978</v>
      </c>
      <c r="R744" s="36">
        <f t="shared" si="49"/>
        <v>11.917599191209787</v>
      </c>
      <c r="S744" s="37">
        <f t="shared" si="50"/>
        <v>357.52797573629363</v>
      </c>
    </row>
    <row r="745" spans="12:19">
      <c r="L745" s="15">
        <v>742</v>
      </c>
      <c r="M745" s="8">
        <v>60.8</v>
      </c>
      <c r="N745" s="20">
        <f>ROUND(Table5[[#This Row],[Etotal]]/3600,2)</f>
        <v>4.71</v>
      </c>
      <c r="O745" s="11">
        <f>(2*3.14*Table5[[#This Row],[Motor speed]]*Table5[[#This Row],[Motor torque]])/(60*1000)/Table5[[#This Row],[Overall efficiency of enery conversion ]]*1000</f>
        <v>16943.32386697851</v>
      </c>
      <c r="P745" s="30">
        <f t="shared" si="47"/>
        <v>176.49295694769282</v>
      </c>
      <c r="Q745" s="35">
        <f t="shared" si="48"/>
        <v>1.7649295694769283</v>
      </c>
      <c r="R745" s="36">
        <f t="shared" si="49"/>
        <v>11.525412625291855</v>
      </c>
      <c r="S745" s="37">
        <f t="shared" si="50"/>
        <v>345.76237875875563</v>
      </c>
    </row>
    <row r="746" spans="12:19">
      <c r="L746" s="15">
        <v>743</v>
      </c>
      <c r="M746" s="8">
        <v>60.4</v>
      </c>
      <c r="N746" s="20">
        <f>ROUND(Table5[[#This Row],[Etotal]]/3600,2)</f>
        <v>4.37</v>
      </c>
      <c r="O746" s="11">
        <f>(2*3.14*Table5[[#This Row],[Motor speed]]*Table5[[#This Row],[Motor torque]])/(60*1000)/Table5[[#This Row],[Overall efficiency of enery conversion ]]*1000</f>
        <v>15721.282753114747</v>
      </c>
      <c r="P746" s="30">
        <f t="shared" si="47"/>
        <v>163.76336201161195</v>
      </c>
      <c r="Q746" s="35">
        <f t="shared" si="48"/>
        <v>1.6376336201161195</v>
      </c>
      <c r="R746" s="36">
        <f t="shared" si="49"/>
        <v>9.922822332818118</v>
      </c>
      <c r="S746" s="37">
        <f t="shared" si="50"/>
        <v>297.68466998454352</v>
      </c>
    </row>
    <row r="747" spans="12:19">
      <c r="L747" s="15">
        <v>744</v>
      </c>
      <c r="M747" s="8">
        <v>59.8</v>
      </c>
      <c r="N747" s="20">
        <f>ROUND(Table5[[#This Row],[Etotal]]/3600,2)</f>
        <v>4.25</v>
      </c>
      <c r="O747" s="11">
        <f>(2*3.14*Table5[[#This Row],[Motor speed]]*Table5[[#This Row],[Motor torque]])/(60*1000)/Table5[[#This Row],[Overall efficiency of enery conversion ]]*1000</f>
        <v>15313.277069331632</v>
      </c>
      <c r="P747" s="30">
        <f t="shared" si="47"/>
        <v>159.51330280553785</v>
      </c>
      <c r="Q747" s="35">
        <f t="shared" si="48"/>
        <v>1.5951330280553784</v>
      </c>
      <c r="R747" s="36">
        <f t="shared" si="49"/>
        <v>9.4144626956145459</v>
      </c>
      <c r="S747" s="37">
        <f t="shared" si="50"/>
        <v>282.4338808684364</v>
      </c>
    </row>
    <row r="748" spans="12:19">
      <c r="L748" s="15">
        <v>745</v>
      </c>
      <c r="M748" s="8">
        <v>59.4</v>
      </c>
      <c r="N748" s="20">
        <f>ROUND(Table5[[#This Row],[Etotal]]/3600,2)</f>
        <v>4.3499999999999996</v>
      </c>
      <c r="O748" s="11">
        <f>(2*3.14*Table5[[#This Row],[Motor speed]]*Table5[[#This Row],[Motor torque]])/(60*1000)/Table5[[#This Row],[Overall efficiency of enery conversion ]]*1000</f>
        <v>15661.488995095398</v>
      </c>
      <c r="P748" s="30">
        <f t="shared" si="47"/>
        <v>163.14051036557706</v>
      </c>
      <c r="Q748" s="35">
        <f t="shared" si="48"/>
        <v>1.6314051036557706</v>
      </c>
      <c r="R748" s="36">
        <f t="shared" si="49"/>
        <v>9.8474856652661522</v>
      </c>
      <c r="S748" s="37">
        <f t="shared" si="50"/>
        <v>295.42456995798454</v>
      </c>
    </row>
    <row r="749" spans="12:19">
      <c r="L749" s="15">
        <v>746</v>
      </c>
      <c r="M749" s="8">
        <v>58.9</v>
      </c>
      <c r="N749" s="20">
        <f>ROUND(Table5[[#This Row],[Etotal]]/3600,2)</f>
        <v>4.26</v>
      </c>
      <c r="O749" s="11">
        <f>(2*3.14*Table5[[#This Row],[Motor speed]]*Table5[[#This Row],[Motor torque]])/(60*1000)/Table5[[#This Row],[Overall efficiency of enery conversion ]]*1000</f>
        <v>15326.222420796741</v>
      </c>
      <c r="P749" s="30">
        <f t="shared" si="47"/>
        <v>159.64815021663273</v>
      </c>
      <c r="Q749" s="35">
        <f t="shared" si="48"/>
        <v>1.5964815021663272</v>
      </c>
      <c r="R749" s="36">
        <f t="shared" si="49"/>
        <v>9.4303867910092354</v>
      </c>
      <c r="S749" s="37">
        <f t="shared" si="50"/>
        <v>282.91160373027708</v>
      </c>
    </row>
    <row r="750" spans="12:19">
      <c r="L750" s="15">
        <v>747</v>
      </c>
      <c r="M750" s="8">
        <v>58.5</v>
      </c>
      <c r="N750" s="20">
        <f>ROUND(Table5[[#This Row],[Etotal]]/3600,2)</f>
        <v>4.2699999999999996</v>
      </c>
      <c r="O750" s="11">
        <f>(2*3.14*Table5[[#This Row],[Motor speed]]*Table5[[#This Row],[Motor torque]])/(60*1000)/Table5[[#This Row],[Overall efficiency of enery conversion ]]*1000</f>
        <v>15365.069303344797</v>
      </c>
      <c r="P750" s="30">
        <f t="shared" si="47"/>
        <v>160.05280524317496</v>
      </c>
      <c r="Q750" s="35">
        <f t="shared" si="48"/>
        <v>1.6005280524317496</v>
      </c>
      <c r="R750" s="36">
        <f t="shared" si="49"/>
        <v>9.4782531724975865</v>
      </c>
      <c r="S750" s="37">
        <f t="shared" si="50"/>
        <v>284.34759517492762</v>
      </c>
    </row>
    <row r="751" spans="12:19">
      <c r="L751" s="15">
        <v>748</v>
      </c>
      <c r="M751" s="8">
        <v>58.1</v>
      </c>
      <c r="N751" s="20">
        <f>ROUND(Table5[[#This Row],[Etotal]]/3600,2)</f>
        <v>4.45</v>
      </c>
      <c r="O751" s="11">
        <f>(2*3.14*Table5[[#This Row],[Motor speed]]*Table5[[#This Row],[Motor torque]])/(60*1000)/Table5[[#This Row],[Overall efficiency of enery conversion ]]*1000</f>
        <v>16005.586080872899</v>
      </c>
      <c r="P751" s="30">
        <f t="shared" si="47"/>
        <v>166.72485500909269</v>
      </c>
      <c r="Q751" s="35">
        <f t="shared" si="48"/>
        <v>1.6672485500909269</v>
      </c>
      <c r="R751" s="36">
        <f t="shared" si="49"/>
        <v>10.284955592787103</v>
      </c>
      <c r="S751" s="37">
        <f t="shared" si="50"/>
        <v>308.5486677836131</v>
      </c>
    </row>
    <row r="752" spans="12:19">
      <c r="L752" s="15">
        <v>749</v>
      </c>
      <c r="M752" s="8">
        <v>57.9</v>
      </c>
      <c r="N752" s="20">
        <f>ROUND(Table5[[#This Row],[Etotal]]/3600,2)</f>
        <v>4.58</v>
      </c>
      <c r="O752" s="11">
        <f>(2*3.14*Table5[[#This Row],[Motor speed]]*Table5[[#This Row],[Motor torque]])/(60*1000)/Table5[[#This Row],[Overall efficiency of enery conversion ]]*1000</f>
        <v>16472.516563822337</v>
      </c>
      <c r="P752" s="30">
        <f t="shared" si="47"/>
        <v>171.58871420648268</v>
      </c>
      <c r="Q752" s="35">
        <f t="shared" si="48"/>
        <v>1.7158871420648267</v>
      </c>
      <c r="R752" s="36">
        <f t="shared" si="49"/>
        <v>10.893794131922576</v>
      </c>
      <c r="S752" s="37">
        <f t="shared" si="50"/>
        <v>326.8138239576773</v>
      </c>
    </row>
    <row r="753" spans="12:19">
      <c r="L753" s="15">
        <v>750</v>
      </c>
      <c r="M753" s="8">
        <v>57.7</v>
      </c>
      <c r="N753" s="20">
        <f>ROUND(Table5[[#This Row],[Etotal]]/3600,2)</f>
        <v>4.54</v>
      </c>
      <c r="O753" s="11">
        <f>(2*3.14*Table5[[#This Row],[Motor speed]]*Table5[[#This Row],[Motor torque]])/(60*1000)/Table5[[#This Row],[Overall efficiency of enery conversion ]]*1000</f>
        <v>16337.719612304238</v>
      </c>
      <c r="P753" s="30">
        <f t="shared" si="47"/>
        <v>170.1845792948358</v>
      </c>
      <c r="Q753" s="35">
        <f t="shared" si="48"/>
        <v>1.7018457929483579</v>
      </c>
      <c r="R753" s="36">
        <f t="shared" si="49"/>
        <v>10.716232681011293</v>
      </c>
      <c r="S753" s="37">
        <f t="shared" si="50"/>
        <v>321.4869804303388</v>
      </c>
    </row>
    <row r="754" spans="12:19">
      <c r="L754" s="15">
        <v>751</v>
      </c>
      <c r="M754" s="8">
        <v>57.5</v>
      </c>
      <c r="N754" s="20">
        <f>ROUND(Table5[[#This Row],[Etotal]]/3600,2)</f>
        <v>4.5</v>
      </c>
      <c r="O754" s="11">
        <f>(2*3.14*Table5[[#This Row],[Motor speed]]*Table5[[#This Row],[Motor torque]])/(60*1000)/Table5[[#This Row],[Overall efficiency of enery conversion ]]*1000</f>
        <v>16203.73128085895</v>
      </c>
      <c r="P754" s="30">
        <f t="shared" si="47"/>
        <v>168.78886750894739</v>
      </c>
      <c r="Q754" s="35">
        <f t="shared" si="48"/>
        <v>1.6878886750894739</v>
      </c>
      <c r="R754" s="36">
        <f t="shared" si="49"/>
        <v>10.541182264132608</v>
      </c>
      <c r="S754" s="37">
        <f t="shared" si="50"/>
        <v>316.23546792397826</v>
      </c>
    </row>
    <row r="755" spans="12:19">
      <c r="L755" s="15">
        <v>752</v>
      </c>
      <c r="M755" s="8">
        <v>57.3</v>
      </c>
      <c r="N755" s="20">
        <f>ROUND(Table5[[#This Row],[Etotal]]/3600,2)</f>
        <v>4.38</v>
      </c>
      <c r="O755" s="11">
        <f>(2*3.14*Table5[[#This Row],[Motor speed]]*Table5[[#This Row],[Motor torque]])/(60*1000)/Table5[[#This Row],[Overall efficiency of enery conversion ]]*1000</f>
        <v>15773.427626127233</v>
      </c>
      <c r="P755" s="30">
        <f t="shared" si="47"/>
        <v>164.30653777215869</v>
      </c>
      <c r="Q755" s="35">
        <f t="shared" si="48"/>
        <v>1.6430653777215869</v>
      </c>
      <c r="R755" s="36">
        <f t="shared" si="49"/>
        <v>9.9887561912293101</v>
      </c>
      <c r="S755" s="37">
        <f t="shared" si="50"/>
        <v>299.66268573687933</v>
      </c>
    </row>
    <row r="756" spans="12:19">
      <c r="L756" s="15">
        <v>753</v>
      </c>
      <c r="M756" s="8">
        <v>57</v>
      </c>
      <c r="N756" s="20">
        <f>ROUND(Table5[[#This Row],[Etotal]]/3600,2)</f>
        <v>4.24</v>
      </c>
      <c r="O756" s="11">
        <f>(2*3.14*Table5[[#This Row],[Motor speed]]*Table5[[#This Row],[Motor torque]])/(60*1000)/Table5[[#This Row],[Overall efficiency of enery conversion ]]*1000</f>
        <v>15281.148706507785</v>
      </c>
      <c r="P756" s="30">
        <f t="shared" si="47"/>
        <v>159.17863235945609</v>
      </c>
      <c r="Q756" s="35">
        <f t="shared" si="48"/>
        <v>1.5917863235945608</v>
      </c>
      <c r="R756" s="36">
        <f t="shared" si="49"/>
        <v>9.3749996899359456</v>
      </c>
      <c r="S756" s="37">
        <f t="shared" si="50"/>
        <v>281.24999069807836</v>
      </c>
    </row>
    <row r="757" spans="12:19">
      <c r="L757" s="15">
        <v>754</v>
      </c>
      <c r="M757" s="8">
        <v>56.7</v>
      </c>
      <c r="N757" s="20">
        <f>ROUND(Table5[[#This Row],[Etotal]]/3600,2)</f>
        <v>4.1900000000000004</v>
      </c>
      <c r="O757" s="11">
        <f>(2*3.14*Table5[[#This Row],[Motor speed]]*Table5[[#This Row],[Motor torque]])/(60*1000)/Table5[[#This Row],[Overall efficiency of enery conversion ]]*1000</f>
        <v>15087.788250183863</v>
      </c>
      <c r="P757" s="30">
        <f t="shared" si="47"/>
        <v>157.16446093941525</v>
      </c>
      <c r="Q757" s="35">
        <f t="shared" si="48"/>
        <v>1.5716446093941525</v>
      </c>
      <c r="R757" s="36">
        <f t="shared" si="49"/>
        <v>9.1392470794794836</v>
      </c>
      <c r="S757" s="37">
        <f t="shared" si="50"/>
        <v>274.17741238438452</v>
      </c>
    </row>
    <row r="758" spans="12:19">
      <c r="L758" s="15">
        <v>755</v>
      </c>
      <c r="M758" s="8">
        <v>56.4</v>
      </c>
      <c r="N758" s="20">
        <f>ROUND(Table5[[#This Row],[Etotal]]/3600,2)</f>
        <v>4.46</v>
      </c>
      <c r="O758" s="11">
        <f>(2*3.14*Table5[[#This Row],[Motor speed]]*Table5[[#This Row],[Motor torque]])/(60*1000)/Table5[[#This Row],[Overall efficiency of enery conversion ]]*1000</f>
        <v>16066.032922325598</v>
      </c>
      <c r="P758" s="30">
        <f t="shared" si="47"/>
        <v>167.3545096075583</v>
      </c>
      <c r="Q758" s="35">
        <f t="shared" si="48"/>
        <v>1.6735450960755829</v>
      </c>
      <c r="R758" s="36">
        <f t="shared" si="49"/>
        <v>10.362786797814939</v>
      </c>
      <c r="S758" s="37">
        <f t="shared" si="50"/>
        <v>310.88360393444816</v>
      </c>
    </row>
    <row r="759" spans="12:19">
      <c r="L759" s="15">
        <v>756</v>
      </c>
      <c r="M759" s="8">
        <v>56.4</v>
      </c>
      <c r="N759" s="20">
        <f>ROUND(Table5[[#This Row],[Etotal]]/3600,2)</f>
        <v>5.03</v>
      </c>
      <c r="O759" s="11">
        <f>(2*3.14*Table5[[#This Row],[Motor speed]]*Table5[[#This Row],[Motor torque]])/(60*1000)/Table5[[#This Row],[Overall efficiency of enery conversion ]]*1000</f>
        <v>18113.213136566304</v>
      </c>
      <c r="P759" s="30">
        <f t="shared" si="47"/>
        <v>188.67930350589901</v>
      </c>
      <c r="Q759" s="35">
        <f t="shared" si="48"/>
        <v>1.8867930350589901</v>
      </c>
      <c r="R759" s="36">
        <f t="shared" si="49"/>
        <v>13.171955441444329</v>
      </c>
      <c r="S759" s="37">
        <f t="shared" si="50"/>
        <v>395.15866324332984</v>
      </c>
    </row>
    <row r="760" spans="12:19">
      <c r="L760" s="15">
        <v>757</v>
      </c>
      <c r="M760" s="8">
        <v>56.6</v>
      </c>
      <c r="N760" s="20">
        <f>ROUND(Table5[[#This Row],[Etotal]]/3600,2)</f>
        <v>5.4</v>
      </c>
      <c r="O760" s="11">
        <f>(2*3.14*Table5[[#This Row],[Motor speed]]*Table5[[#This Row],[Motor torque]])/(60*1000)/Table5[[#This Row],[Overall efficiency of enery conversion ]]*1000</f>
        <v>19426.103360269866</v>
      </c>
      <c r="P760" s="30">
        <f t="shared" si="47"/>
        <v>202.35524333614444</v>
      </c>
      <c r="Q760" s="35">
        <f t="shared" si="48"/>
        <v>2.0235524333614445</v>
      </c>
      <c r="R760" s="36">
        <f t="shared" si="49"/>
        <v>15.150628467083184</v>
      </c>
      <c r="S760" s="37">
        <f t="shared" si="50"/>
        <v>454.51885401249552</v>
      </c>
    </row>
    <row r="761" spans="12:19">
      <c r="L761" s="15">
        <v>758</v>
      </c>
      <c r="M761" s="8">
        <v>56.9</v>
      </c>
      <c r="N761" s="20">
        <f>ROUND(Table5[[#This Row],[Etotal]]/3600,2)</f>
        <v>5.78</v>
      </c>
      <c r="O761" s="11">
        <f>(2*3.14*Table5[[#This Row],[Motor speed]]*Table5[[#This Row],[Motor torque]])/(60*1000)/Table5[[#This Row],[Overall efficiency of enery conversion ]]*1000</f>
        <v>20822.388917833028</v>
      </c>
      <c r="P761" s="30">
        <f t="shared" si="47"/>
        <v>216.89988456076071</v>
      </c>
      <c r="Q761" s="35">
        <f t="shared" si="48"/>
        <v>2.1689988456076073</v>
      </c>
      <c r="R761" s="36">
        <f t="shared" si="49"/>
        <v>17.406857171314389</v>
      </c>
      <c r="S761" s="37">
        <f t="shared" si="50"/>
        <v>522.20571513943162</v>
      </c>
    </row>
    <row r="762" spans="12:19">
      <c r="L762" s="15">
        <v>759</v>
      </c>
      <c r="M762" s="8">
        <v>57.4</v>
      </c>
      <c r="N762" s="20">
        <f>ROUND(Table5[[#This Row],[Etotal]]/3600,2)</f>
        <v>6.38</v>
      </c>
      <c r="O762" s="11">
        <f>(2*3.14*Table5[[#This Row],[Motor speed]]*Table5[[#This Row],[Motor torque]])/(60*1000)/Table5[[#This Row],[Overall efficiency of enery conversion ]]*1000</f>
        <v>22982.752032161785</v>
      </c>
      <c r="P762" s="30">
        <f t="shared" si="47"/>
        <v>239.40366700168525</v>
      </c>
      <c r="Q762" s="35">
        <f t="shared" si="48"/>
        <v>2.3940366700168525</v>
      </c>
      <c r="R762" s="36">
        <f t="shared" si="49"/>
        <v>21.206222836325907</v>
      </c>
      <c r="S762" s="37">
        <f t="shared" si="50"/>
        <v>636.18668508977726</v>
      </c>
    </row>
    <row r="763" spans="12:19">
      <c r="L763" s="15">
        <v>760</v>
      </c>
      <c r="M763" s="8">
        <v>58.1</v>
      </c>
      <c r="N763" s="20">
        <f>ROUND(Table5[[#This Row],[Etotal]]/3600,2)</f>
        <v>6.87</v>
      </c>
      <c r="O763" s="11">
        <f>(2*3.14*Table5[[#This Row],[Motor speed]]*Table5[[#This Row],[Motor torque]])/(60*1000)/Table5[[#This Row],[Overall efficiency of enery conversion ]]*1000</f>
        <v>24742.399512924985</v>
      </c>
      <c r="P763" s="30">
        <f t="shared" si="47"/>
        <v>257.73332825963524</v>
      </c>
      <c r="Q763" s="35">
        <f t="shared" si="48"/>
        <v>2.5773332825963524</v>
      </c>
      <c r="R763" s="36">
        <f t="shared" si="49"/>
        <v>24.57779334344189</v>
      </c>
      <c r="S763" s="37">
        <f t="shared" si="50"/>
        <v>737.33380030325668</v>
      </c>
    </row>
    <row r="764" spans="12:19">
      <c r="L764" s="15">
        <v>761</v>
      </c>
      <c r="M764" s="8">
        <v>58.9</v>
      </c>
      <c r="N764" s="20">
        <f>ROUND(Table5[[#This Row],[Etotal]]/3600,2)</f>
        <v>7.31</v>
      </c>
      <c r="O764" s="11">
        <f>(2*3.14*Table5[[#This Row],[Motor speed]]*Table5[[#This Row],[Motor torque]])/(60*1000)/Table5[[#This Row],[Overall efficiency of enery conversion ]]*1000</f>
        <v>26321.260227980107</v>
      </c>
      <c r="P764" s="30">
        <f t="shared" si="47"/>
        <v>274.17979404145944</v>
      </c>
      <c r="Q764" s="35">
        <f t="shared" si="48"/>
        <v>2.7417979404145942</v>
      </c>
      <c r="R764" s="36">
        <f t="shared" si="49"/>
        <v>27.814587000428336</v>
      </c>
      <c r="S764" s="37">
        <f t="shared" si="50"/>
        <v>834.43761001285009</v>
      </c>
    </row>
    <row r="765" spans="12:19">
      <c r="L765" s="15">
        <v>762</v>
      </c>
      <c r="M765" s="8">
        <v>59.8</v>
      </c>
      <c r="N765" s="20">
        <f>ROUND(Table5[[#This Row],[Etotal]]/3600,2)</f>
        <v>7.53</v>
      </c>
      <c r="O765" s="11">
        <f>(2*3.14*Table5[[#This Row],[Motor speed]]*Table5[[#This Row],[Motor torque]])/(60*1000)/Table5[[#This Row],[Overall efficiency of enery conversion ]]*1000</f>
        <v>27096.489629718108</v>
      </c>
      <c r="P765" s="30">
        <f t="shared" si="47"/>
        <v>282.2551003095636</v>
      </c>
      <c r="Q765" s="35">
        <f t="shared" si="48"/>
        <v>2.822551003095636</v>
      </c>
      <c r="R765" s="36">
        <f t="shared" si="49"/>
        <v>29.477138410781873</v>
      </c>
      <c r="S765" s="37">
        <f t="shared" si="50"/>
        <v>884.31415232345614</v>
      </c>
    </row>
    <row r="766" spans="12:19">
      <c r="L766" s="15">
        <v>763</v>
      </c>
      <c r="M766" s="8">
        <v>60.6</v>
      </c>
      <c r="N766" s="20">
        <f>ROUND(Table5[[#This Row],[Etotal]]/3600,2)</f>
        <v>7.55</v>
      </c>
      <c r="O766" s="11">
        <f>(2*3.14*Table5[[#This Row],[Motor speed]]*Table5[[#This Row],[Motor torque]])/(60*1000)/Table5[[#This Row],[Overall efficiency of enery conversion ]]*1000</f>
        <v>27171.355680031931</v>
      </c>
      <c r="P766" s="30">
        <f t="shared" si="47"/>
        <v>283.03495500033262</v>
      </c>
      <c r="Q766" s="35">
        <f t="shared" si="48"/>
        <v>2.830349550003326</v>
      </c>
      <c r="R766" s="36">
        <f t="shared" si="49"/>
        <v>29.640250728254912</v>
      </c>
      <c r="S766" s="37">
        <f t="shared" si="50"/>
        <v>889.2075218476474</v>
      </c>
    </row>
    <row r="767" spans="12:19">
      <c r="L767" s="15">
        <v>764</v>
      </c>
      <c r="M767" s="8">
        <v>61.4</v>
      </c>
      <c r="N767" s="20">
        <f>ROUND(Table5[[#This Row],[Etotal]]/3600,2)</f>
        <v>7.74</v>
      </c>
      <c r="O767" s="11">
        <f>(2*3.14*Table5[[#This Row],[Motor speed]]*Table5[[#This Row],[Motor torque]])/(60*1000)/Table5[[#This Row],[Overall efficiency of enery conversion ]]*1000</f>
        <v>27879.978993105669</v>
      </c>
      <c r="P767" s="30">
        <f t="shared" si="47"/>
        <v>290.41644784485072</v>
      </c>
      <c r="Q767" s="35">
        <f t="shared" si="48"/>
        <v>2.9041644784485072</v>
      </c>
      <c r="R767" s="36">
        <f t="shared" si="49"/>
        <v>31.206433876163729</v>
      </c>
      <c r="S767" s="37">
        <f t="shared" si="50"/>
        <v>936.19301628491189</v>
      </c>
    </row>
    <row r="768" spans="12:19">
      <c r="L768" s="15">
        <v>765</v>
      </c>
      <c r="M768" s="8">
        <v>62.2</v>
      </c>
      <c r="N768" s="20">
        <f>ROUND(Table5[[#This Row],[Etotal]]/3600,2)</f>
        <v>7.95</v>
      </c>
      <c r="O768" s="11">
        <f>(2*3.14*Table5[[#This Row],[Motor speed]]*Table5[[#This Row],[Motor torque]])/(60*1000)/Table5[[#This Row],[Overall efficiency of enery conversion ]]*1000</f>
        <v>28602.369868736299</v>
      </c>
      <c r="P768" s="30">
        <f t="shared" si="47"/>
        <v>297.94135279933647</v>
      </c>
      <c r="Q768" s="35">
        <f t="shared" si="48"/>
        <v>2.9794135279933647</v>
      </c>
      <c r="R768" s="36">
        <f t="shared" si="49"/>
        <v>32.844548391922508</v>
      </c>
      <c r="S768" s="37">
        <f t="shared" si="50"/>
        <v>985.33645175767526</v>
      </c>
    </row>
    <row r="769" spans="12:19">
      <c r="L769" s="32">
        <v>766</v>
      </c>
      <c r="M769" s="33">
        <v>63</v>
      </c>
      <c r="N769" s="34">
        <f>ROUND(Table5[[#This Row],[Etotal]]/3600,2)</f>
        <v>8.06</v>
      </c>
      <c r="O769" s="34">
        <f>(2*3.14*Table5[[#This Row],[Motor speed]]*Table5[[#This Row],[Motor torque]])/(60*1000)/Table5[[#This Row],[Overall efficiency of enery conversion ]]*1000</f>
        <v>29012.029995084566</v>
      </c>
      <c r="P769" s="34">
        <f t="shared" si="47"/>
        <v>302.20864578213087</v>
      </c>
      <c r="Q769" s="34">
        <f t="shared" si="48"/>
        <v>3.0220864578213087</v>
      </c>
      <c r="R769" s="34">
        <f t="shared" si="49"/>
        <v>33.792124266623695</v>
      </c>
      <c r="S769" s="34">
        <f t="shared" si="50"/>
        <v>1013.7637279987108</v>
      </c>
    </row>
    <row r="770" spans="12:19">
      <c r="L770" s="15">
        <v>767</v>
      </c>
      <c r="M770" s="8">
        <v>63.7</v>
      </c>
      <c r="N770" s="20">
        <f>ROUND(Table5[[#This Row],[Etotal]]/3600,2)</f>
        <v>7.87</v>
      </c>
      <c r="O770" s="11">
        <f>(2*3.14*Table5[[#This Row],[Motor speed]]*Table5[[#This Row],[Motor torque]])/(60*1000)/Table5[[#This Row],[Overall efficiency of enery conversion ]]*1000</f>
        <v>28343.047922777681</v>
      </c>
      <c r="P770" s="30">
        <f t="shared" si="47"/>
        <v>295.24008252893418</v>
      </c>
      <c r="Q770" s="35">
        <f t="shared" si="48"/>
        <v>2.9524008252893417</v>
      </c>
      <c r="R770" s="36">
        <f t="shared" si="49"/>
        <v>32.251681342725988</v>
      </c>
      <c r="S770" s="37">
        <f t="shared" si="50"/>
        <v>967.55044028177963</v>
      </c>
    </row>
    <row r="771" spans="12:19">
      <c r="L771" s="15">
        <v>768</v>
      </c>
      <c r="M771" s="8">
        <v>64.2</v>
      </c>
      <c r="N771" s="20">
        <f>ROUND(Table5[[#This Row],[Etotal]]/3600,2)</f>
        <v>7.35</v>
      </c>
      <c r="O771" s="11">
        <f>(2*3.14*Table5[[#This Row],[Motor speed]]*Table5[[#This Row],[Motor torque]])/(60*1000)/Table5[[#This Row],[Overall efficiency of enery conversion ]]*1000</f>
        <v>26474.955825578767</v>
      </c>
      <c r="P771" s="30">
        <f t="shared" si="47"/>
        <v>275.78078984977884</v>
      </c>
      <c r="Q771" s="35">
        <f t="shared" si="48"/>
        <v>2.7578078984977883</v>
      </c>
      <c r="R771" s="36">
        <f t="shared" si="49"/>
        <v>28.140366298562117</v>
      </c>
      <c r="S771" s="37">
        <f t="shared" si="50"/>
        <v>844.2109889568635</v>
      </c>
    </row>
    <row r="772" spans="12:19">
      <c r="L772" s="15">
        <v>769</v>
      </c>
      <c r="M772" s="8">
        <v>64.400000000000006</v>
      </c>
      <c r="N772" s="20">
        <f>ROUND(Table5[[#This Row],[Etotal]]/3600,2)</f>
        <v>6.75</v>
      </c>
      <c r="O772" s="11">
        <f>(2*3.14*Table5[[#This Row],[Motor speed]]*Table5[[#This Row],[Motor torque]])/(60*1000)/Table5[[#This Row],[Overall efficiency of enery conversion ]]*1000</f>
        <v>24316.591493096657</v>
      </c>
      <c r="P772" s="30">
        <f t="shared" ref="P772:P835" si="51">O772/96</f>
        <v>253.29782805309017</v>
      </c>
      <c r="Q772" s="35">
        <f t="shared" ref="Q772:Q835" si="52">P772/100</f>
        <v>2.5329782805309016</v>
      </c>
      <c r="R772" s="36">
        <f t="shared" ref="R772:R835" si="53">P772*P772*0.00037</f>
        <v>23.739122187672749</v>
      </c>
      <c r="S772" s="37">
        <f t="shared" ref="S772:S835" si="54">R772*30</f>
        <v>712.17366563018243</v>
      </c>
    </row>
    <row r="773" spans="12:19">
      <c r="L773" s="15">
        <v>770</v>
      </c>
      <c r="M773" s="8">
        <v>64.400000000000006</v>
      </c>
      <c r="N773" s="20">
        <f>ROUND(Table5[[#This Row],[Etotal]]/3600,2)</f>
        <v>5.92</v>
      </c>
      <c r="O773" s="11">
        <f>(2*3.14*Table5[[#This Row],[Motor speed]]*Table5[[#This Row],[Motor torque]])/(60*1000)/Table5[[#This Row],[Overall efficiency of enery conversion ]]*1000</f>
        <v>21311.156710487961</v>
      </c>
      <c r="P773" s="30">
        <f t="shared" si="51"/>
        <v>221.99121573424961</v>
      </c>
      <c r="Q773" s="35">
        <f t="shared" si="52"/>
        <v>2.2199121573424963</v>
      </c>
      <c r="R773" s="36">
        <f t="shared" si="53"/>
        <v>18.233636949372954</v>
      </c>
      <c r="S773" s="37">
        <f t="shared" si="54"/>
        <v>547.0091084811886</v>
      </c>
    </row>
    <row r="774" spans="12:19">
      <c r="L774" s="15">
        <v>771</v>
      </c>
      <c r="M774" s="8">
        <v>64</v>
      </c>
      <c r="N774" s="20">
        <f>ROUND(Table5[[#This Row],[Etotal]]/3600,2)</f>
        <v>5.18</v>
      </c>
      <c r="O774" s="11">
        <f>(2*3.14*Table5[[#This Row],[Motor speed]]*Table5[[#This Row],[Motor torque]])/(60*1000)/Table5[[#This Row],[Overall efficiency of enery conversion ]]*1000</f>
        <v>18663.809242496904</v>
      </c>
      <c r="P774" s="30">
        <f t="shared" si="51"/>
        <v>194.41467960934276</v>
      </c>
      <c r="Q774" s="35">
        <f t="shared" si="52"/>
        <v>1.9441467960934276</v>
      </c>
      <c r="R774" s="36">
        <f t="shared" si="53"/>
        <v>13.984915029613255</v>
      </c>
      <c r="S774" s="37">
        <f t="shared" si="54"/>
        <v>419.54745088839763</v>
      </c>
    </row>
    <row r="775" spans="12:19">
      <c r="L775" s="15">
        <v>772</v>
      </c>
      <c r="M775" s="8">
        <v>63.5</v>
      </c>
      <c r="N775" s="20">
        <f>ROUND(Table5[[#This Row],[Etotal]]/3600,2)</f>
        <v>4.9000000000000004</v>
      </c>
      <c r="O775" s="11">
        <f>(2*3.14*Table5[[#This Row],[Motor speed]]*Table5[[#This Row],[Motor torque]])/(60*1000)/Table5[[#This Row],[Overall efficiency of enery conversion ]]*1000</f>
        <v>17623.077131765076</v>
      </c>
      <c r="P775" s="30">
        <f t="shared" si="51"/>
        <v>183.57372012255288</v>
      </c>
      <c r="Q775" s="35">
        <f t="shared" si="52"/>
        <v>1.8357372012255289</v>
      </c>
      <c r="R775" s="36">
        <f t="shared" si="53"/>
        <v>12.468744966264351</v>
      </c>
      <c r="S775" s="37">
        <f t="shared" si="54"/>
        <v>374.06234898793053</v>
      </c>
    </row>
    <row r="776" spans="12:19">
      <c r="L776" s="15">
        <v>773</v>
      </c>
      <c r="M776" s="8">
        <v>62.9</v>
      </c>
      <c r="N776" s="20">
        <f>ROUND(Table5[[#This Row],[Etotal]]/3600,2)</f>
        <v>4.59</v>
      </c>
      <c r="O776" s="11">
        <f>(2*3.14*Table5[[#This Row],[Motor speed]]*Table5[[#This Row],[Motor torque]])/(60*1000)/Table5[[#This Row],[Overall efficiency of enery conversion ]]*1000</f>
        <v>16525.689454729487</v>
      </c>
      <c r="P776" s="30">
        <f t="shared" si="51"/>
        <v>172.14259848676548</v>
      </c>
      <c r="Q776" s="35">
        <f t="shared" si="52"/>
        <v>1.7214259848676547</v>
      </c>
      <c r="R776" s="36">
        <f t="shared" si="53"/>
        <v>10.964237459097028</v>
      </c>
      <c r="S776" s="37">
        <f t="shared" si="54"/>
        <v>328.92712377291082</v>
      </c>
    </row>
    <row r="777" spans="12:19">
      <c r="L777" s="15">
        <v>774</v>
      </c>
      <c r="M777" s="8">
        <v>62.3</v>
      </c>
      <c r="N777" s="20">
        <f>ROUND(Table5[[#This Row],[Etotal]]/3600,2)</f>
        <v>4.6500000000000004</v>
      </c>
      <c r="O777" s="11">
        <f>(2*3.14*Table5[[#This Row],[Motor speed]]*Table5[[#This Row],[Motor torque]])/(60*1000)/Table5[[#This Row],[Overall efficiency of enery conversion ]]*1000</f>
        <v>16740.871854463498</v>
      </c>
      <c r="P777" s="30">
        <f t="shared" si="51"/>
        <v>174.38408181732811</v>
      </c>
      <c r="Q777" s="35">
        <f t="shared" si="52"/>
        <v>1.7438408181732812</v>
      </c>
      <c r="R777" s="36">
        <f t="shared" si="53"/>
        <v>11.251628956770857</v>
      </c>
      <c r="S777" s="37">
        <f t="shared" si="54"/>
        <v>337.54886870312572</v>
      </c>
    </row>
    <row r="778" spans="12:19">
      <c r="L778" s="15">
        <v>775</v>
      </c>
      <c r="M778" s="8">
        <v>61.8</v>
      </c>
      <c r="N778" s="20">
        <f>ROUND(Table5[[#This Row],[Etotal]]/3600,2)</f>
        <v>4.91</v>
      </c>
      <c r="O778" s="11">
        <f>(2*3.14*Table5[[#This Row],[Motor speed]]*Table5[[#This Row],[Motor torque]])/(60*1000)/Table5[[#This Row],[Overall efficiency of enery conversion ]]*1000</f>
        <v>17664.418644741614</v>
      </c>
      <c r="P778" s="30">
        <f t="shared" si="51"/>
        <v>184.00436088272514</v>
      </c>
      <c r="Q778" s="35">
        <f t="shared" si="52"/>
        <v>1.8400436088272514</v>
      </c>
      <c r="R778" s="36">
        <f t="shared" si="53"/>
        <v>12.527313784828255</v>
      </c>
      <c r="S778" s="37">
        <f t="shared" si="54"/>
        <v>375.81941354484763</v>
      </c>
    </row>
    <row r="779" spans="12:19">
      <c r="L779" s="15">
        <v>776</v>
      </c>
      <c r="M779" s="8">
        <v>61.5</v>
      </c>
      <c r="N779" s="20">
        <f>ROUND(Table5[[#This Row],[Etotal]]/3600,2)</f>
        <v>5.2</v>
      </c>
      <c r="O779" s="11">
        <f>(2*3.14*Table5[[#This Row],[Motor speed]]*Table5[[#This Row],[Motor torque]])/(60*1000)/Table5[[#This Row],[Overall efficiency of enery conversion ]]*1000</f>
        <v>18721.431310660919</v>
      </c>
      <c r="P779" s="30">
        <f t="shared" si="51"/>
        <v>195.01490948605124</v>
      </c>
      <c r="Q779" s="35">
        <f t="shared" si="52"/>
        <v>1.9501490948605125</v>
      </c>
      <c r="R779" s="36">
        <f t="shared" si="53"/>
        <v>14.071401521085519</v>
      </c>
      <c r="S779" s="37">
        <f t="shared" si="54"/>
        <v>422.14204563256556</v>
      </c>
    </row>
    <row r="780" spans="12:19">
      <c r="L780" s="15">
        <v>777</v>
      </c>
      <c r="M780" s="8">
        <v>61.3</v>
      </c>
      <c r="N780" s="20">
        <f>ROUND(Table5[[#This Row],[Etotal]]/3600,2)</f>
        <v>5.51</v>
      </c>
      <c r="O780" s="11">
        <f>(2*3.14*Table5[[#This Row],[Motor speed]]*Table5[[#This Row],[Motor torque]])/(60*1000)/Table5[[#This Row],[Overall efficiency of enery conversion ]]*1000</f>
        <v>19844.087309363353</v>
      </c>
      <c r="P780" s="30">
        <f t="shared" si="51"/>
        <v>206.70924280586826</v>
      </c>
      <c r="Q780" s="35">
        <f t="shared" si="52"/>
        <v>2.0670924280586824</v>
      </c>
      <c r="R780" s="36">
        <f t="shared" si="53"/>
        <v>15.809623092708897</v>
      </c>
      <c r="S780" s="37">
        <f t="shared" si="54"/>
        <v>474.28869278126689</v>
      </c>
    </row>
    <row r="781" spans="12:19">
      <c r="L781" s="15">
        <v>778</v>
      </c>
      <c r="M781" s="8">
        <v>61.3</v>
      </c>
      <c r="N781" s="20">
        <f>ROUND(Table5[[#This Row],[Etotal]]/3600,2)</f>
        <v>5.69</v>
      </c>
      <c r="O781" s="11">
        <f>(2*3.14*Table5[[#This Row],[Motor speed]]*Table5[[#This Row],[Motor torque]])/(60*1000)/Table5[[#This Row],[Overall efficiency of enery conversion ]]*1000</f>
        <v>20479.81247214428</v>
      </c>
      <c r="P781" s="30">
        <f t="shared" si="51"/>
        <v>213.33137991816957</v>
      </c>
      <c r="Q781" s="35">
        <f t="shared" si="52"/>
        <v>2.1333137991816957</v>
      </c>
      <c r="R781" s="36">
        <f t="shared" si="53"/>
        <v>16.838802733382451</v>
      </c>
      <c r="S781" s="37">
        <f t="shared" si="54"/>
        <v>505.1640820014735</v>
      </c>
    </row>
    <row r="782" spans="12:19">
      <c r="L782" s="15">
        <v>779</v>
      </c>
      <c r="M782" s="8">
        <v>61.2</v>
      </c>
      <c r="N782" s="20">
        <f>ROUND(Table5[[#This Row],[Etotal]]/3600,2)</f>
        <v>5.23</v>
      </c>
      <c r="O782" s="11">
        <f>(2*3.14*Table5[[#This Row],[Motor speed]]*Table5[[#This Row],[Motor torque]])/(60*1000)/Table5[[#This Row],[Overall efficiency of enery conversion ]]*1000</f>
        <v>18815.906192632519</v>
      </c>
      <c r="P782" s="30">
        <f t="shared" si="51"/>
        <v>195.99902283992208</v>
      </c>
      <c r="Q782" s="35">
        <f t="shared" si="52"/>
        <v>1.9599902283992208</v>
      </c>
      <c r="R782" s="36">
        <f t="shared" si="53"/>
        <v>14.21377827305559</v>
      </c>
      <c r="S782" s="37">
        <f t="shared" si="54"/>
        <v>426.41334819166769</v>
      </c>
    </row>
    <row r="783" spans="12:19">
      <c r="L783" s="15">
        <v>780</v>
      </c>
      <c r="M783" s="8">
        <v>60.9</v>
      </c>
      <c r="N783" s="20">
        <f>ROUND(Table5[[#This Row],[Etotal]]/3600,2)</f>
        <v>4.7300000000000004</v>
      </c>
      <c r="O783" s="11">
        <f>(2*3.14*Table5[[#This Row],[Motor speed]]*Table5[[#This Row],[Motor torque]])/(60*1000)/Table5[[#This Row],[Overall efficiency of enery conversion ]]*1000</f>
        <v>17014.468991743375</v>
      </c>
      <c r="P783" s="30">
        <f t="shared" si="51"/>
        <v>177.23405199732682</v>
      </c>
      <c r="Q783" s="35">
        <f t="shared" si="52"/>
        <v>1.7723405199732682</v>
      </c>
      <c r="R783" s="36">
        <f t="shared" si="53"/>
        <v>11.622406399334723</v>
      </c>
      <c r="S783" s="37">
        <f t="shared" si="54"/>
        <v>348.6721919800417</v>
      </c>
    </row>
    <row r="784" spans="12:19">
      <c r="L784" s="15">
        <v>781</v>
      </c>
      <c r="M784" s="8">
        <v>60.4</v>
      </c>
      <c r="N784" s="20">
        <f>ROUND(Table5[[#This Row],[Etotal]]/3600,2)</f>
        <v>4.1100000000000003</v>
      </c>
      <c r="O784" s="11">
        <f>(2*3.14*Table5[[#This Row],[Motor speed]]*Table5[[#This Row],[Motor torque]])/(60*1000)/Table5[[#This Row],[Overall efficiency of enery conversion ]]*1000</f>
        <v>14781.695481533146</v>
      </c>
      <c r="P784" s="30">
        <f t="shared" si="51"/>
        <v>153.97599459930362</v>
      </c>
      <c r="Q784" s="35">
        <f t="shared" si="52"/>
        <v>1.5397599459930362</v>
      </c>
      <c r="R784" s="36">
        <f t="shared" si="53"/>
        <v>8.772184557752567</v>
      </c>
      <c r="S784" s="37">
        <f t="shared" si="54"/>
        <v>263.16553673257704</v>
      </c>
    </row>
    <row r="785" spans="12:19">
      <c r="L785" s="15">
        <v>782</v>
      </c>
      <c r="M785" s="8">
        <v>59.7</v>
      </c>
      <c r="N785" s="20">
        <f>ROUND(Table5[[#This Row],[Etotal]]/3600,2)</f>
        <v>3.81</v>
      </c>
      <c r="O785" s="11">
        <f>(2*3.14*Table5[[#This Row],[Motor speed]]*Table5[[#This Row],[Motor torque]])/(60*1000)/Table5[[#This Row],[Overall efficiency of enery conversion ]]*1000</f>
        <v>13698.181434248561</v>
      </c>
      <c r="P785" s="30">
        <f t="shared" si="51"/>
        <v>142.68938994008917</v>
      </c>
      <c r="Q785" s="35">
        <f t="shared" si="52"/>
        <v>1.4268938994008917</v>
      </c>
      <c r="R785" s="36">
        <f t="shared" si="53"/>
        <v>7.533296940545684</v>
      </c>
      <c r="S785" s="37">
        <f t="shared" si="54"/>
        <v>225.99890821637052</v>
      </c>
    </row>
    <row r="786" spans="12:19">
      <c r="L786" s="15">
        <v>783</v>
      </c>
      <c r="M786" s="8">
        <v>59</v>
      </c>
      <c r="N786" s="20">
        <f>ROUND(Table5[[#This Row],[Etotal]]/3600,2)</f>
        <v>3.51</v>
      </c>
      <c r="O786" s="11">
        <f>(2*3.14*Table5[[#This Row],[Motor speed]]*Table5[[#This Row],[Motor torque]])/(60*1000)/Table5[[#This Row],[Overall efficiency of enery conversion ]]*1000</f>
        <v>12639.435339678737</v>
      </c>
      <c r="P786" s="30">
        <f t="shared" si="51"/>
        <v>131.66078478832017</v>
      </c>
      <c r="Q786" s="35">
        <f t="shared" si="52"/>
        <v>1.3166078478832017</v>
      </c>
      <c r="R786" s="36">
        <f t="shared" si="53"/>
        <v>6.4137880328982533</v>
      </c>
      <c r="S786" s="37">
        <f t="shared" si="54"/>
        <v>192.4136409869476</v>
      </c>
    </row>
    <row r="787" spans="12:19">
      <c r="L787" s="15">
        <v>784</v>
      </c>
      <c r="M787" s="8">
        <v>58.2</v>
      </c>
      <c r="N787" s="20">
        <f>ROUND(Table5[[#This Row],[Etotal]]/3600,2)</f>
        <v>3.04</v>
      </c>
      <c r="O787" s="11">
        <f>(2*3.14*Table5[[#This Row],[Motor speed]]*Table5[[#This Row],[Motor torque]])/(60*1000)/Table5[[#This Row],[Overall efficiency of enery conversion ]]*1000</f>
        <v>10942.262955401467</v>
      </c>
      <c r="P787" s="30">
        <f t="shared" si="51"/>
        <v>113.98190578543195</v>
      </c>
      <c r="Q787" s="35">
        <f t="shared" si="52"/>
        <v>1.1398190578543195</v>
      </c>
      <c r="R787" s="36">
        <f t="shared" si="53"/>
        <v>4.8069936931972608</v>
      </c>
      <c r="S787" s="37">
        <f t="shared" si="54"/>
        <v>144.20981079591783</v>
      </c>
    </row>
    <row r="788" spans="12:19">
      <c r="L788" s="15">
        <v>785</v>
      </c>
      <c r="M788" s="8">
        <v>57.2</v>
      </c>
      <c r="N788" s="20">
        <f>ROUND(Table5[[#This Row],[Etotal]]/3600,2)</f>
        <v>2.63</v>
      </c>
      <c r="O788" s="11">
        <f>(2*3.14*Table5[[#This Row],[Motor speed]]*Table5[[#This Row],[Motor torque]])/(60*1000)/Table5[[#This Row],[Overall efficiency of enery conversion ]]*1000</f>
        <v>9479.001516222701</v>
      </c>
      <c r="P788" s="30">
        <f t="shared" si="51"/>
        <v>98.739599127319806</v>
      </c>
      <c r="Q788" s="35">
        <f t="shared" si="52"/>
        <v>0.9873959912731981</v>
      </c>
      <c r="R788" s="36">
        <f t="shared" si="53"/>
        <v>3.6073181212548113</v>
      </c>
      <c r="S788" s="37">
        <f t="shared" si="54"/>
        <v>108.21954363764434</v>
      </c>
    </row>
    <row r="789" spans="12:19">
      <c r="L789" s="15">
        <v>786</v>
      </c>
      <c r="M789" s="8">
        <v>56.2</v>
      </c>
      <c r="N789" s="20">
        <f>ROUND(Table5[[#This Row],[Etotal]]/3600,2)</f>
        <v>2.65</v>
      </c>
      <c r="O789" s="11">
        <f>(2*3.14*Table5[[#This Row],[Motor speed]]*Table5[[#This Row],[Motor torque]])/(60*1000)/Table5[[#This Row],[Overall efficiency of enery conversion ]]*1000</f>
        <v>9523.9787838982338</v>
      </c>
      <c r="P789" s="30">
        <f t="shared" si="51"/>
        <v>99.208112332273274</v>
      </c>
      <c r="Q789" s="35">
        <f t="shared" si="52"/>
        <v>0.99208112332273268</v>
      </c>
      <c r="R789" s="36">
        <f t="shared" si="53"/>
        <v>3.6416323344371921</v>
      </c>
      <c r="S789" s="37">
        <f t="shared" si="54"/>
        <v>109.24897003311577</v>
      </c>
    </row>
    <row r="790" spans="12:19">
      <c r="L790" s="15">
        <v>787</v>
      </c>
      <c r="M790" s="8">
        <v>55.3</v>
      </c>
      <c r="N790" s="20">
        <f>ROUND(Table5[[#This Row],[Etotal]]/3600,2)</f>
        <v>2.59</v>
      </c>
      <c r="O790" s="11">
        <f>(2*3.14*Table5[[#This Row],[Motor speed]]*Table5[[#This Row],[Motor torque]])/(60*1000)/Table5[[#This Row],[Overall efficiency of enery conversion ]]*1000</f>
        <v>9334.168965283523</v>
      </c>
      <c r="P790" s="30">
        <f t="shared" si="51"/>
        <v>97.230926721703369</v>
      </c>
      <c r="Q790" s="35">
        <f t="shared" si="52"/>
        <v>0.9723092672170337</v>
      </c>
      <c r="R790" s="36">
        <f t="shared" si="53"/>
        <v>3.4979256511296626</v>
      </c>
      <c r="S790" s="37">
        <f t="shared" si="54"/>
        <v>104.93776953388988</v>
      </c>
    </row>
    <row r="791" spans="12:19">
      <c r="L791" s="15">
        <v>788</v>
      </c>
      <c r="M791" s="8">
        <v>54.4</v>
      </c>
      <c r="N791" s="20">
        <f>ROUND(Table5[[#This Row],[Etotal]]/3600,2)</f>
        <v>2.46</v>
      </c>
      <c r="O791" s="11">
        <f>(2*3.14*Table5[[#This Row],[Motor speed]]*Table5[[#This Row],[Motor torque]])/(60*1000)/Table5[[#This Row],[Overall efficiency of enery conversion ]]*1000</f>
        <v>8868.6353681296478</v>
      </c>
      <c r="P791" s="30">
        <f t="shared" si="51"/>
        <v>92.381618418017169</v>
      </c>
      <c r="Q791" s="35">
        <f t="shared" si="52"/>
        <v>0.92381618418017164</v>
      </c>
      <c r="R791" s="36">
        <f t="shared" si="53"/>
        <v>3.1577144659668877</v>
      </c>
      <c r="S791" s="37">
        <f t="shared" si="54"/>
        <v>94.731433979006624</v>
      </c>
    </row>
    <row r="792" spans="12:19">
      <c r="L792" s="15">
        <v>789</v>
      </c>
      <c r="M792" s="8">
        <v>53.5</v>
      </c>
      <c r="N792" s="20">
        <f>ROUND(Table5[[#This Row],[Etotal]]/3600,2)</f>
        <v>2.2599999999999998</v>
      </c>
      <c r="O792" s="11">
        <f>(2*3.14*Table5[[#This Row],[Motor speed]]*Table5[[#This Row],[Motor torque]])/(60*1000)/Table5[[#This Row],[Overall efficiency of enery conversion ]]*1000</f>
        <v>8141.1230559999285</v>
      </c>
      <c r="P792" s="30">
        <f t="shared" si="51"/>
        <v>84.803365166665927</v>
      </c>
      <c r="Q792" s="35">
        <f t="shared" si="52"/>
        <v>0.84803365166665923</v>
      </c>
      <c r="R792" s="36">
        <f t="shared" si="53"/>
        <v>2.6608959751286285</v>
      </c>
      <c r="S792" s="37">
        <f t="shared" si="54"/>
        <v>79.826879253858863</v>
      </c>
    </row>
    <row r="793" spans="12:19">
      <c r="L793" s="15">
        <v>790</v>
      </c>
      <c r="M793" s="8">
        <v>52.5</v>
      </c>
      <c r="N793" s="20">
        <f>ROUND(Table5[[#This Row],[Etotal]]/3600,2)</f>
        <v>1.9</v>
      </c>
      <c r="O793" s="11">
        <f>(2*3.14*Table5[[#This Row],[Motor speed]]*Table5[[#This Row],[Motor torque]])/(60*1000)/Table5[[#This Row],[Overall efficiency of enery conversion ]]*1000</f>
        <v>6847.3037401933479</v>
      </c>
      <c r="P793" s="30">
        <f t="shared" si="51"/>
        <v>71.326080627014036</v>
      </c>
      <c r="Q793" s="35">
        <f t="shared" si="52"/>
        <v>0.71326080627014032</v>
      </c>
      <c r="R793" s="36">
        <f t="shared" si="53"/>
        <v>1.8823416177161834</v>
      </c>
      <c r="S793" s="37">
        <f t="shared" si="54"/>
        <v>56.470248531485502</v>
      </c>
    </row>
    <row r="794" spans="12:19">
      <c r="L794" s="15">
        <v>791</v>
      </c>
      <c r="M794" s="8">
        <v>51.4</v>
      </c>
      <c r="N794" s="20">
        <f>ROUND(Table5[[#This Row],[Etotal]]/3600,2)</f>
        <v>1.77</v>
      </c>
      <c r="O794" s="11">
        <f>(2*3.14*Table5[[#This Row],[Motor speed]]*Table5[[#This Row],[Motor torque]])/(60*1000)/Table5[[#This Row],[Overall efficiency of enery conversion ]]*1000</f>
        <v>6360.8090212577681</v>
      </c>
      <c r="P794" s="30">
        <f t="shared" si="51"/>
        <v>66.258427304768418</v>
      </c>
      <c r="Q794" s="35">
        <f t="shared" si="52"/>
        <v>0.66258427304768419</v>
      </c>
      <c r="R794" s="36">
        <f t="shared" si="53"/>
        <v>1.624366299893474</v>
      </c>
      <c r="S794" s="37">
        <f t="shared" si="54"/>
        <v>48.730988996804221</v>
      </c>
    </row>
    <row r="795" spans="12:19">
      <c r="L795" s="15">
        <v>792</v>
      </c>
      <c r="M795" s="8">
        <v>50.4</v>
      </c>
      <c r="N795" s="20">
        <f>ROUND(Table5[[#This Row],[Etotal]]/3600,2)</f>
        <v>1.72</v>
      </c>
      <c r="O795" s="11">
        <f>(2*3.14*Table5[[#This Row],[Motor speed]]*Table5[[#This Row],[Motor torque]])/(60*1000)/Table5[[#This Row],[Overall efficiency of enery conversion ]]*1000</f>
        <v>6198.8041888842909</v>
      </c>
      <c r="P795" s="30">
        <f t="shared" si="51"/>
        <v>64.570876967544692</v>
      </c>
      <c r="Q795" s="35">
        <f t="shared" si="52"/>
        <v>0.64570876967544688</v>
      </c>
      <c r="R795" s="36">
        <f t="shared" si="53"/>
        <v>1.5426773163723835</v>
      </c>
      <c r="S795" s="37">
        <f t="shared" si="54"/>
        <v>46.280319491171504</v>
      </c>
    </row>
    <row r="796" spans="12:19">
      <c r="L796" s="15">
        <v>793</v>
      </c>
      <c r="M796" s="8">
        <v>49.4</v>
      </c>
      <c r="N796" s="20">
        <f>ROUND(Table5[[#This Row],[Etotal]]/3600,2)</f>
        <v>1.75</v>
      </c>
      <c r="O796" s="11">
        <f>(2*3.14*Table5[[#This Row],[Motor speed]]*Table5[[#This Row],[Motor torque]])/(60*1000)/Table5[[#This Row],[Overall efficiency of enery conversion ]]*1000</f>
        <v>6300.2433388674608</v>
      </c>
      <c r="P796" s="30">
        <f t="shared" si="51"/>
        <v>65.627534779869379</v>
      </c>
      <c r="Q796" s="35">
        <f t="shared" si="52"/>
        <v>0.65627534779869379</v>
      </c>
      <c r="R796" s="36">
        <f t="shared" si="53"/>
        <v>1.5935801288746971</v>
      </c>
      <c r="S796" s="37">
        <f t="shared" si="54"/>
        <v>47.807403866240911</v>
      </c>
    </row>
    <row r="797" spans="12:19">
      <c r="L797" s="15">
        <v>794</v>
      </c>
      <c r="M797" s="8">
        <v>48.5</v>
      </c>
      <c r="N797" s="20">
        <f>ROUND(Table5[[#This Row],[Etotal]]/3600,2)</f>
        <v>1.65</v>
      </c>
      <c r="O797" s="11">
        <f>(2*3.14*Table5[[#This Row],[Motor speed]]*Table5[[#This Row],[Motor torque]])/(60*1000)/Table5[[#This Row],[Overall efficiency of enery conversion ]]*1000</f>
        <v>5935.9306375075357</v>
      </c>
      <c r="P797" s="30">
        <f t="shared" si="51"/>
        <v>61.832610807370166</v>
      </c>
      <c r="Q797" s="35">
        <f t="shared" si="52"/>
        <v>0.6183261080737017</v>
      </c>
      <c r="R797" s="36">
        <f t="shared" si="53"/>
        <v>1.4146105509246127</v>
      </c>
      <c r="S797" s="37">
        <f t="shared" si="54"/>
        <v>42.43831652773838</v>
      </c>
    </row>
    <row r="798" spans="12:19">
      <c r="L798" s="15">
        <v>795</v>
      </c>
      <c r="M798" s="8">
        <v>47.5</v>
      </c>
      <c r="N798" s="20">
        <f>ROUND(Table5[[#This Row],[Etotal]]/3600,2)</f>
        <v>1.4</v>
      </c>
      <c r="O798" s="11">
        <f>(2*3.14*Table5[[#This Row],[Motor speed]]*Table5[[#This Row],[Motor torque]])/(60*1000)/Table5[[#This Row],[Overall efficiency of enery conversion ]]*1000</f>
        <v>5054.6610530249054</v>
      </c>
      <c r="P798" s="30">
        <f t="shared" si="51"/>
        <v>52.652719302342767</v>
      </c>
      <c r="Q798" s="35">
        <f t="shared" si="52"/>
        <v>0.52652719302342765</v>
      </c>
      <c r="R798" s="36">
        <f t="shared" si="53"/>
        <v>1.0257542744745805</v>
      </c>
      <c r="S798" s="37">
        <f t="shared" si="54"/>
        <v>30.772628234237413</v>
      </c>
    </row>
    <row r="799" spans="12:19">
      <c r="L799" s="15">
        <v>796</v>
      </c>
      <c r="M799" s="8">
        <v>46.5</v>
      </c>
      <c r="N799" s="20">
        <f>ROUND(Table5[[#This Row],[Etotal]]/3600,2)</f>
        <v>1.3</v>
      </c>
      <c r="O799" s="11">
        <f>(2*3.14*Table5[[#This Row],[Motor speed]]*Table5[[#This Row],[Motor torque]])/(60*1000)/Table5[[#This Row],[Overall efficiency of enery conversion ]]*1000</f>
        <v>4693.0132873128459</v>
      </c>
      <c r="P799" s="30">
        <f t="shared" si="51"/>
        <v>48.885555076175478</v>
      </c>
      <c r="Q799" s="35">
        <f t="shared" si="52"/>
        <v>0.4888555507617548</v>
      </c>
      <c r="R799" s="36">
        <f t="shared" si="53"/>
        <v>0.8842250731891409</v>
      </c>
      <c r="S799" s="37">
        <f t="shared" si="54"/>
        <v>26.526752195674227</v>
      </c>
    </row>
    <row r="800" spans="12:19">
      <c r="L800" s="15">
        <v>797</v>
      </c>
      <c r="M800" s="8">
        <v>45.5</v>
      </c>
      <c r="N800" s="20">
        <f>ROUND(Table5[[#This Row],[Etotal]]/3600,2)</f>
        <v>1.01</v>
      </c>
      <c r="O800" s="11">
        <f>(2*3.14*Table5[[#This Row],[Motor speed]]*Table5[[#This Row],[Motor torque]])/(60*1000)/Table5[[#This Row],[Overall efficiency of enery conversion ]]*1000</f>
        <v>3639.8553740477514</v>
      </c>
      <c r="P800" s="30">
        <f t="shared" si="51"/>
        <v>37.915160146330741</v>
      </c>
      <c r="Q800" s="35">
        <f t="shared" si="52"/>
        <v>0.3791516014633074</v>
      </c>
      <c r="R800" s="36">
        <f t="shared" si="53"/>
        <v>0.53189696650110563</v>
      </c>
      <c r="S800" s="37">
        <f t="shared" si="54"/>
        <v>15.956908995033169</v>
      </c>
    </row>
    <row r="801" spans="12:19">
      <c r="L801" s="15">
        <v>798</v>
      </c>
      <c r="M801" s="8">
        <v>44.3</v>
      </c>
      <c r="N801" s="20">
        <f>ROUND(Table5[[#This Row],[Etotal]]/3600,2)</f>
        <v>0.84</v>
      </c>
      <c r="O801" s="11">
        <f>(2*3.14*Table5[[#This Row],[Motor speed]]*Table5[[#This Row],[Motor torque]])/(60*1000)/Table5[[#This Row],[Overall efficiency of enery conversion ]]*1000</f>
        <v>3035.3952301215136</v>
      </c>
      <c r="P801" s="30">
        <f t="shared" si="51"/>
        <v>31.618700313765768</v>
      </c>
      <c r="Q801" s="35">
        <f t="shared" si="52"/>
        <v>0.31618700313765769</v>
      </c>
      <c r="R801" s="36">
        <f t="shared" si="53"/>
        <v>0.36990461752674064</v>
      </c>
      <c r="S801" s="37">
        <f t="shared" si="54"/>
        <v>11.097138525802219</v>
      </c>
    </row>
    <row r="802" spans="12:19">
      <c r="L802" s="15">
        <v>799</v>
      </c>
      <c r="M802" s="8">
        <v>43.2</v>
      </c>
      <c r="N802" s="20">
        <f>ROUND(Table5[[#This Row],[Etotal]]/3600,2)</f>
        <v>0.75</v>
      </c>
      <c r="O802" s="11">
        <f>(2*3.14*Table5[[#This Row],[Motor speed]]*Table5[[#This Row],[Motor torque]])/(60*1000)/Table5[[#This Row],[Overall efficiency of enery conversion ]]*1000</f>
        <v>2717.2280074314713</v>
      </c>
      <c r="P802" s="30">
        <f t="shared" si="51"/>
        <v>28.304458410744491</v>
      </c>
      <c r="Q802" s="35">
        <f t="shared" si="52"/>
        <v>0.28304458410744493</v>
      </c>
      <c r="R802" s="36">
        <f t="shared" si="53"/>
        <v>0.29642267539245892</v>
      </c>
      <c r="S802" s="37">
        <f t="shared" si="54"/>
        <v>8.8926802617737675</v>
      </c>
    </row>
    <row r="803" spans="12:19">
      <c r="L803" s="15">
        <v>800</v>
      </c>
      <c r="M803" s="8">
        <v>42</v>
      </c>
      <c r="N803" s="20">
        <f>ROUND(Table5[[#This Row],[Etotal]]/3600,2)</f>
        <v>0.48</v>
      </c>
      <c r="O803" s="11">
        <f>(2*3.14*Table5[[#This Row],[Motor speed]]*Table5[[#This Row],[Motor torque]])/(60*1000)/Table5[[#This Row],[Overall efficiency of enery conversion ]]*1000</f>
        <v>1737.6517705100662</v>
      </c>
      <c r="P803" s="30">
        <f t="shared" si="51"/>
        <v>18.100539276146524</v>
      </c>
      <c r="Q803" s="35">
        <f t="shared" si="52"/>
        <v>0.18100539276146524</v>
      </c>
      <c r="R803" s="36">
        <f t="shared" si="53"/>
        <v>0.12122292317230948</v>
      </c>
      <c r="S803" s="37">
        <f t="shared" si="54"/>
        <v>3.6366876951692846</v>
      </c>
    </row>
    <row r="804" spans="12:19">
      <c r="L804" s="15">
        <v>801</v>
      </c>
      <c r="M804" s="8">
        <v>40.700000000000003</v>
      </c>
      <c r="N804" s="20">
        <f>ROUND(Table5[[#This Row],[Etotal]]/3600,2)</f>
        <v>0.51</v>
      </c>
      <c r="O804" s="11">
        <f>(2*3.14*Table5[[#This Row],[Motor speed]]*Table5[[#This Row],[Motor torque]])/(60*1000)/Table5[[#This Row],[Overall efficiency of enery conversion ]]*1000</f>
        <v>1850.4498498025837</v>
      </c>
      <c r="P804" s="30">
        <f t="shared" si="51"/>
        <v>19.275519268776915</v>
      </c>
      <c r="Q804" s="35">
        <f t="shared" si="52"/>
        <v>0.19275519268776914</v>
      </c>
      <c r="R804" s="36">
        <f t="shared" si="53"/>
        <v>0.13747188793996634</v>
      </c>
      <c r="S804" s="37">
        <f t="shared" si="54"/>
        <v>4.1241566381989898</v>
      </c>
    </row>
    <row r="805" spans="12:19">
      <c r="L805" s="15">
        <v>802</v>
      </c>
      <c r="M805" s="8">
        <v>39.6</v>
      </c>
      <c r="N805" s="20">
        <f>ROUND(Table5[[#This Row],[Etotal]]/3600,2)</f>
        <v>0.67</v>
      </c>
      <c r="O805" s="11">
        <f>(2*3.14*Table5[[#This Row],[Motor speed]]*Table5[[#This Row],[Motor torque]])/(60*1000)/Table5[[#This Row],[Overall efficiency of enery conversion ]]*1000</f>
        <v>2417.5493080094088</v>
      </c>
      <c r="P805" s="30">
        <f t="shared" si="51"/>
        <v>25.182805291764677</v>
      </c>
      <c r="Q805" s="35">
        <f t="shared" si="52"/>
        <v>0.25182805291764676</v>
      </c>
      <c r="R805" s="36">
        <f t="shared" si="53"/>
        <v>0.23464426247428447</v>
      </c>
      <c r="S805" s="37">
        <f t="shared" si="54"/>
        <v>7.0393278742285341</v>
      </c>
    </row>
    <row r="806" spans="12:19">
      <c r="L806" s="15">
        <v>803</v>
      </c>
      <c r="M806" s="8">
        <v>38.6</v>
      </c>
      <c r="N806" s="20">
        <f>ROUND(Table5[[#This Row],[Etotal]]/3600,2)</f>
        <v>0.83</v>
      </c>
      <c r="O806" s="11">
        <f>(2*3.14*Table5[[#This Row],[Motor speed]]*Table5[[#This Row],[Motor torque]])/(60*1000)/Table5[[#This Row],[Overall efficiency of enery conversion ]]*1000</f>
        <v>2980.8606119518331</v>
      </c>
      <c r="P806" s="30">
        <f t="shared" si="51"/>
        <v>31.050631374498263</v>
      </c>
      <c r="Q806" s="35">
        <f t="shared" si="52"/>
        <v>0.31050631374498261</v>
      </c>
      <c r="R806" s="36">
        <f t="shared" si="53"/>
        <v>0.35673243223934109</v>
      </c>
      <c r="S806" s="37">
        <f t="shared" si="54"/>
        <v>10.701972967180232</v>
      </c>
    </row>
    <row r="807" spans="12:19">
      <c r="L807" s="15">
        <v>804</v>
      </c>
      <c r="M807" s="8">
        <v>37.799999999999997</v>
      </c>
      <c r="N807" s="20">
        <f>ROUND(Table5[[#This Row],[Etotal]]/3600,2)</f>
        <v>1.21</v>
      </c>
      <c r="O807" s="11">
        <f>(2*3.14*Table5[[#This Row],[Motor speed]]*Table5[[#This Row],[Motor torque]])/(60*1000)/Table5[[#This Row],[Overall efficiency of enery conversion ]]*1000</f>
        <v>4352.227630321062</v>
      </c>
      <c r="P807" s="30">
        <f t="shared" si="51"/>
        <v>45.335704482511062</v>
      </c>
      <c r="Q807" s="35">
        <f t="shared" si="52"/>
        <v>0.45335704482511063</v>
      </c>
      <c r="R807" s="36">
        <f t="shared" si="53"/>
        <v>0.76047065734246211</v>
      </c>
      <c r="S807" s="37">
        <f t="shared" si="54"/>
        <v>22.814119720273862</v>
      </c>
    </row>
    <row r="808" spans="12:19">
      <c r="L808" s="15">
        <v>805</v>
      </c>
      <c r="M808" s="8">
        <v>37.4</v>
      </c>
      <c r="N808" s="20">
        <f>ROUND(Table5[[#This Row],[Etotal]]/3600,2)</f>
        <v>1.56</v>
      </c>
      <c r="O808" s="11">
        <f>(2*3.14*Table5[[#This Row],[Motor speed]]*Table5[[#This Row],[Motor torque]])/(60*1000)/Table5[[#This Row],[Overall efficiency of enery conversion ]]*1000</f>
        <v>5598.0084617769089</v>
      </c>
      <c r="P808" s="30">
        <f t="shared" si="51"/>
        <v>58.312588143509466</v>
      </c>
      <c r="Q808" s="35">
        <f t="shared" si="52"/>
        <v>0.5831258814350947</v>
      </c>
      <c r="R808" s="36">
        <f t="shared" si="53"/>
        <v>1.2581324363179873</v>
      </c>
      <c r="S808" s="37">
        <f t="shared" si="54"/>
        <v>37.743973089539622</v>
      </c>
    </row>
    <row r="809" spans="12:19">
      <c r="L809" s="15">
        <v>806</v>
      </c>
      <c r="M809" s="8">
        <v>37.1</v>
      </c>
      <c r="N809" s="20">
        <f>ROUND(Table5[[#This Row],[Etotal]]/3600,2)</f>
        <v>1.69</v>
      </c>
      <c r="O809" s="11">
        <f>(2*3.14*Table5[[#This Row],[Motor speed]]*Table5[[#This Row],[Motor torque]])/(60*1000)/Table5[[#This Row],[Overall efficiency of enery conversion ]]*1000</f>
        <v>6081.8170139070935</v>
      </c>
      <c r="P809" s="30">
        <f t="shared" si="51"/>
        <v>63.352260561532226</v>
      </c>
      <c r="Q809" s="35">
        <f t="shared" si="52"/>
        <v>0.63352260561532225</v>
      </c>
      <c r="R809" s="36">
        <f t="shared" si="53"/>
        <v>1.4849982997548203</v>
      </c>
      <c r="S809" s="37">
        <f t="shared" si="54"/>
        <v>44.549948992644609</v>
      </c>
    </row>
    <row r="810" spans="12:19">
      <c r="L810" s="15">
        <v>807</v>
      </c>
      <c r="M810" s="8">
        <v>36.9</v>
      </c>
      <c r="N810" s="20">
        <f>ROUND(Table5[[#This Row],[Etotal]]/3600,2)</f>
        <v>1.99</v>
      </c>
      <c r="O810" s="11">
        <f>(2*3.14*Table5[[#This Row],[Motor speed]]*Table5[[#This Row],[Motor torque]])/(60*1000)/Table5[[#This Row],[Overall efficiency of enery conversion ]]*1000</f>
        <v>7165.1803497235815</v>
      </c>
      <c r="P810" s="30">
        <f t="shared" si="51"/>
        <v>74.63729530962064</v>
      </c>
      <c r="Q810" s="35">
        <f t="shared" si="52"/>
        <v>0.74637295309620644</v>
      </c>
      <c r="R810" s="36">
        <f t="shared" si="53"/>
        <v>2.0611685649201421</v>
      </c>
      <c r="S810" s="37">
        <f t="shared" si="54"/>
        <v>61.835056947604265</v>
      </c>
    </row>
    <row r="811" spans="12:19">
      <c r="L811" s="15">
        <v>808</v>
      </c>
      <c r="M811" s="8">
        <v>37</v>
      </c>
      <c r="N811" s="20">
        <f>ROUND(Table5[[#This Row],[Etotal]]/3600,2)</f>
        <v>2.4300000000000002</v>
      </c>
      <c r="O811" s="11">
        <f>(2*3.14*Table5[[#This Row],[Motor speed]]*Table5[[#This Row],[Motor torque]])/(60*1000)/Table5[[#This Row],[Overall efficiency of enery conversion ]]*1000</f>
        <v>8735.4310830528211</v>
      </c>
      <c r="P811" s="30">
        <f t="shared" si="51"/>
        <v>90.994073781800225</v>
      </c>
      <c r="Q811" s="35">
        <f t="shared" si="52"/>
        <v>0.90994073781800222</v>
      </c>
      <c r="R811" s="36">
        <f t="shared" si="53"/>
        <v>3.0635709414608501</v>
      </c>
      <c r="S811" s="37">
        <f t="shared" si="54"/>
        <v>91.907128243825497</v>
      </c>
    </row>
    <row r="812" spans="12:19">
      <c r="L812" s="15">
        <v>809</v>
      </c>
      <c r="M812" s="8">
        <v>37.4</v>
      </c>
      <c r="N812" s="20">
        <f>ROUND(Table5[[#This Row],[Etotal]]/3600,2)</f>
        <v>2.69</v>
      </c>
      <c r="O812" s="11">
        <f>(2*3.14*Table5[[#This Row],[Motor speed]]*Table5[[#This Row],[Motor torque]])/(60*1000)/Table5[[#This Row],[Overall efficiency of enery conversion ]]*1000</f>
        <v>9670.5903773408645</v>
      </c>
      <c r="P812" s="30">
        <f t="shared" si="51"/>
        <v>100.735316430634</v>
      </c>
      <c r="Q812" s="35">
        <f t="shared" si="52"/>
        <v>1.00735316430634</v>
      </c>
      <c r="R812" s="36">
        <f t="shared" si="53"/>
        <v>3.7546134712605852</v>
      </c>
      <c r="S812" s="37">
        <f t="shared" si="54"/>
        <v>112.63840413781756</v>
      </c>
    </row>
    <row r="813" spans="12:19">
      <c r="L813" s="15">
        <v>810</v>
      </c>
      <c r="M813" s="8">
        <v>37.799999999999997</v>
      </c>
      <c r="N813" s="20">
        <f>ROUND(Table5[[#This Row],[Etotal]]/3600,2)</f>
        <v>2.73</v>
      </c>
      <c r="O813" s="11">
        <f>(2*3.14*Table5[[#This Row],[Motor speed]]*Table5[[#This Row],[Motor torque]])/(60*1000)/Table5[[#This Row],[Overall efficiency of enery conversion ]]*1000</f>
        <v>9840.412885519554</v>
      </c>
      <c r="P813" s="30">
        <f t="shared" si="51"/>
        <v>102.50430089082869</v>
      </c>
      <c r="Q813" s="35">
        <f t="shared" si="52"/>
        <v>1.0250430089082869</v>
      </c>
      <c r="R813" s="36">
        <f t="shared" si="53"/>
        <v>3.8876387294134909</v>
      </c>
      <c r="S813" s="37">
        <f t="shared" si="54"/>
        <v>116.62916188240473</v>
      </c>
    </row>
    <row r="814" spans="12:19">
      <c r="L814" s="15">
        <v>811</v>
      </c>
      <c r="M814" s="8">
        <v>38.200000000000003</v>
      </c>
      <c r="N814" s="20">
        <f>ROUND(Table5[[#This Row],[Etotal]]/3600,2)</f>
        <v>2.78</v>
      </c>
      <c r="O814" s="11">
        <f>(2*3.14*Table5[[#This Row],[Motor speed]]*Table5[[#This Row],[Motor torque]])/(60*1000)/Table5[[#This Row],[Overall efficiency of enery conversion ]]*1000</f>
        <v>10012.354342658537</v>
      </c>
      <c r="P814" s="30">
        <f t="shared" si="51"/>
        <v>104.29535773602642</v>
      </c>
      <c r="Q814" s="35">
        <f t="shared" si="52"/>
        <v>1.0429535773602643</v>
      </c>
      <c r="R814" s="36">
        <f t="shared" si="53"/>
        <v>4.0246830087557184</v>
      </c>
      <c r="S814" s="37">
        <f t="shared" si="54"/>
        <v>120.74049026267156</v>
      </c>
    </row>
    <row r="815" spans="12:19">
      <c r="L815" s="15">
        <v>812</v>
      </c>
      <c r="M815" s="8">
        <v>38.6</v>
      </c>
      <c r="N815" s="20">
        <f>ROUND(Table5[[#This Row],[Etotal]]/3600,2)</f>
        <v>2.83</v>
      </c>
      <c r="O815" s="11">
        <f>(2*3.14*Table5[[#This Row],[Motor speed]]*Table5[[#This Row],[Motor torque]])/(60*1000)/Table5[[#This Row],[Overall efficiency of enery conversion ]]*1000</f>
        <v>10186.437171498146</v>
      </c>
      <c r="P815" s="30">
        <f t="shared" si="51"/>
        <v>106.10872053643902</v>
      </c>
      <c r="Q815" s="35">
        <f t="shared" si="52"/>
        <v>1.0610872053643903</v>
      </c>
      <c r="R815" s="36">
        <f t="shared" si="53"/>
        <v>4.1658524123356431</v>
      </c>
      <c r="S815" s="37">
        <f t="shared" si="54"/>
        <v>124.97557237006929</v>
      </c>
    </row>
    <row r="816" spans="12:19">
      <c r="L816" s="15">
        <v>813</v>
      </c>
      <c r="M816" s="8">
        <v>39</v>
      </c>
      <c r="N816" s="20">
        <f>ROUND(Table5[[#This Row],[Etotal]]/3600,2)</f>
        <v>2.93</v>
      </c>
      <c r="O816" s="11">
        <f>(2*3.14*Table5[[#This Row],[Motor speed]]*Table5[[#This Row],[Motor torque]])/(60*1000)/Table5[[#This Row],[Overall efficiency of enery conversion ]]*1000</f>
        <v>10564.912843297916</v>
      </c>
      <c r="P816" s="30">
        <f t="shared" si="51"/>
        <v>110.05117545101996</v>
      </c>
      <c r="Q816" s="35">
        <f t="shared" si="52"/>
        <v>1.1005117545101997</v>
      </c>
      <c r="R816" s="36">
        <f t="shared" si="53"/>
        <v>4.4811666507159353</v>
      </c>
      <c r="S816" s="37">
        <f t="shared" si="54"/>
        <v>134.43499952147806</v>
      </c>
    </row>
    <row r="817" spans="12:19">
      <c r="L817" s="15">
        <v>814</v>
      </c>
      <c r="M817" s="8">
        <v>39.5</v>
      </c>
      <c r="N817" s="20">
        <f>ROUND(Table5[[#This Row],[Etotal]]/3600,2)</f>
        <v>3.17</v>
      </c>
      <c r="O817" s="11">
        <f>(2*3.14*Table5[[#This Row],[Motor speed]]*Table5[[#This Row],[Motor torque]])/(60*1000)/Table5[[#This Row],[Overall efficiency of enery conversion ]]*1000</f>
        <v>11405.355983969186</v>
      </c>
      <c r="P817" s="30">
        <f t="shared" si="51"/>
        <v>118.80579149967902</v>
      </c>
      <c r="Q817" s="35">
        <f t="shared" si="52"/>
        <v>1.1880579149967903</v>
      </c>
      <c r="R817" s="36">
        <f t="shared" si="53"/>
        <v>5.2224819547301253</v>
      </c>
      <c r="S817" s="37">
        <f t="shared" si="54"/>
        <v>156.67445864190375</v>
      </c>
    </row>
    <row r="818" spans="12:19">
      <c r="L818" s="15">
        <v>815</v>
      </c>
      <c r="M818" s="8">
        <v>40.1</v>
      </c>
      <c r="N818" s="20">
        <f>ROUND(Table5[[#This Row],[Etotal]]/3600,2)</f>
        <v>3.25</v>
      </c>
      <c r="O818" s="11">
        <f>(2*3.14*Table5[[#This Row],[Motor speed]]*Table5[[#This Row],[Motor torque]])/(60*1000)/Table5[[#This Row],[Overall efficiency of enery conversion ]]*1000</f>
        <v>11690.433913577754</v>
      </c>
      <c r="P818" s="30">
        <f t="shared" si="51"/>
        <v>121.77535326643493</v>
      </c>
      <c r="Q818" s="35">
        <f t="shared" si="52"/>
        <v>1.2177535326643494</v>
      </c>
      <c r="R818" s="36">
        <f t="shared" si="53"/>
        <v>5.4868175653710596</v>
      </c>
      <c r="S818" s="37">
        <f t="shared" si="54"/>
        <v>164.6045269611318</v>
      </c>
    </row>
    <row r="819" spans="12:19">
      <c r="L819" s="15">
        <v>816</v>
      </c>
      <c r="M819" s="8">
        <v>40.6</v>
      </c>
      <c r="N819" s="20">
        <f>ROUND(Table5[[#This Row],[Etotal]]/3600,2)</f>
        <v>3.31</v>
      </c>
      <c r="O819" s="11">
        <f>(2*3.14*Table5[[#This Row],[Motor speed]]*Table5[[#This Row],[Motor torque]])/(60*1000)/Table5[[#This Row],[Overall efficiency of enery conversion ]]*1000</f>
        <v>11931.859186591664</v>
      </c>
      <c r="P819" s="30">
        <f t="shared" si="51"/>
        <v>124.29019986032984</v>
      </c>
      <c r="Q819" s="35">
        <f t="shared" si="52"/>
        <v>1.2429019986032983</v>
      </c>
      <c r="R819" s="36">
        <f t="shared" si="53"/>
        <v>5.7157798990886715</v>
      </c>
      <c r="S819" s="37">
        <f t="shared" si="54"/>
        <v>171.47339697266014</v>
      </c>
    </row>
    <row r="820" spans="12:19">
      <c r="L820" s="15">
        <v>817</v>
      </c>
      <c r="M820" s="8">
        <v>41.2</v>
      </c>
      <c r="N820" s="20">
        <f>ROUND(Table5[[#This Row],[Etotal]]/3600,2)</f>
        <v>3.57</v>
      </c>
      <c r="O820" s="11">
        <f>(2*3.14*Table5[[#This Row],[Motor speed]]*Table5[[#This Row],[Motor torque]])/(60*1000)/Table5[[#This Row],[Overall efficiency of enery conversion ]]*1000</f>
        <v>12867.177951660224</v>
      </c>
      <c r="P820" s="30">
        <f t="shared" si="51"/>
        <v>134.03310366312732</v>
      </c>
      <c r="Q820" s="35">
        <f t="shared" si="52"/>
        <v>1.3403310366312733</v>
      </c>
      <c r="R820" s="36">
        <f t="shared" si="53"/>
        <v>6.6470029647011346</v>
      </c>
      <c r="S820" s="37">
        <f t="shared" si="54"/>
        <v>199.41008894103405</v>
      </c>
    </row>
    <row r="821" spans="12:19">
      <c r="L821" s="15">
        <v>818</v>
      </c>
      <c r="M821" s="8">
        <v>41.9</v>
      </c>
      <c r="N821" s="20">
        <f>ROUND(Table5[[#This Row],[Etotal]]/3600,2)</f>
        <v>3.73</v>
      </c>
      <c r="O821" s="11">
        <f>(2*3.14*Table5[[#This Row],[Motor speed]]*Table5[[#This Row],[Motor torque]])/(60*1000)/Table5[[#This Row],[Overall efficiency of enery conversion ]]*1000</f>
        <v>13445.383158190065</v>
      </c>
      <c r="P821" s="30">
        <f t="shared" si="51"/>
        <v>140.05607456447984</v>
      </c>
      <c r="Q821" s="35">
        <f t="shared" si="52"/>
        <v>1.4005607456447984</v>
      </c>
      <c r="R821" s="36">
        <f t="shared" si="53"/>
        <v>7.2578104882921206</v>
      </c>
      <c r="S821" s="37">
        <f t="shared" si="54"/>
        <v>217.73431464876361</v>
      </c>
    </row>
    <row r="822" spans="12:19">
      <c r="L822" s="15">
        <v>819</v>
      </c>
      <c r="M822" s="8">
        <v>42.6</v>
      </c>
      <c r="N822" s="20">
        <f>ROUND(Table5[[#This Row],[Etotal]]/3600,2)</f>
        <v>3.96</v>
      </c>
      <c r="O822" s="11">
        <f>(2*3.14*Table5[[#This Row],[Motor speed]]*Table5[[#This Row],[Motor torque]])/(60*1000)/Table5[[#This Row],[Overall efficiency of enery conversion ]]*1000</f>
        <v>14258.937359355141</v>
      </c>
      <c r="P822" s="30">
        <f t="shared" si="51"/>
        <v>148.53059749328273</v>
      </c>
      <c r="Q822" s="35">
        <f t="shared" si="52"/>
        <v>1.4853059749328272</v>
      </c>
      <c r="R822" s="36">
        <f t="shared" si="53"/>
        <v>8.1626952049332786</v>
      </c>
      <c r="S822" s="37">
        <f t="shared" si="54"/>
        <v>244.88085614799837</v>
      </c>
    </row>
    <row r="823" spans="12:19">
      <c r="L823" s="15">
        <v>820</v>
      </c>
      <c r="M823" s="8">
        <v>43.4</v>
      </c>
      <c r="N823" s="20">
        <f>ROUND(Table5[[#This Row],[Etotal]]/3600,2)</f>
        <v>4.1500000000000004</v>
      </c>
      <c r="O823" s="11">
        <f>(2*3.14*Table5[[#This Row],[Motor speed]]*Table5[[#This Row],[Motor torque]])/(60*1000)/Table5[[#This Row],[Overall efficiency of enery conversion ]]*1000</f>
        <v>14926.11095598276</v>
      </c>
      <c r="P823" s="30">
        <f t="shared" si="51"/>
        <v>155.48032245815375</v>
      </c>
      <c r="Q823" s="35">
        <f t="shared" si="52"/>
        <v>1.5548032245815375</v>
      </c>
      <c r="R823" s="36">
        <f t="shared" si="53"/>
        <v>8.9444283485258431</v>
      </c>
      <c r="S823" s="37">
        <f t="shared" si="54"/>
        <v>268.33285045577531</v>
      </c>
    </row>
    <row r="824" spans="12:19">
      <c r="L824" s="15">
        <v>821</v>
      </c>
      <c r="M824" s="8">
        <v>44.2</v>
      </c>
      <c r="N824" s="20">
        <f>ROUND(Table5[[#This Row],[Etotal]]/3600,2)</f>
        <v>4.2699999999999996</v>
      </c>
      <c r="O824" s="11">
        <f>(2*3.14*Table5[[#This Row],[Motor speed]]*Table5[[#This Row],[Motor torque]])/(60*1000)/Table5[[#This Row],[Overall efficiency of enery conversion ]]*1000</f>
        <v>15382.119676603945</v>
      </c>
      <c r="P824" s="30">
        <f t="shared" si="51"/>
        <v>160.23041329795777</v>
      </c>
      <c r="Q824" s="35">
        <f t="shared" si="52"/>
        <v>1.6023041329795777</v>
      </c>
      <c r="R824" s="36">
        <f t="shared" si="53"/>
        <v>9.4993005778847142</v>
      </c>
      <c r="S824" s="37">
        <f t="shared" si="54"/>
        <v>284.9790173365414</v>
      </c>
    </row>
    <row r="825" spans="12:19">
      <c r="L825" s="15">
        <v>822</v>
      </c>
      <c r="M825" s="8">
        <v>45</v>
      </c>
      <c r="N825" s="20">
        <f>ROUND(Table5[[#This Row],[Etotal]]/3600,2)</f>
        <v>4.4000000000000004</v>
      </c>
      <c r="O825" s="11">
        <f>(2*3.14*Table5[[#This Row],[Motor speed]]*Table5[[#This Row],[Motor torque]])/(60*1000)/Table5[[#This Row],[Overall efficiency of enery conversion ]]*1000</f>
        <v>15848.039248446852</v>
      </c>
      <c r="P825" s="30">
        <f t="shared" si="51"/>
        <v>165.08374217132138</v>
      </c>
      <c r="Q825" s="35">
        <f t="shared" si="52"/>
        <v>1.6508374217132138</v>
      </c>
      <c r="R825" s="36">
        <f t="shared" si="53"/>
        <v>10.083477513836305</v>
      </c>
      <c r="S825" s="37">
        <f t="shared" si="54"/>
        <v>302.50432541508917</v>
      </c>
    </row>
    <row r="826" spans="12:19">
      <c r="L826" s="15">
        <v>823</v>
      </c>
      <c r="M826" s="8">
        <v>45.8</v>
      </c>
      <c r="N826" s="20">
        <f>ROUND(Table5[[#This Row],[Etotal]]/3600,2)</f>
        <v>4.7300000000000004</v>
      </c>
      <c r="O826" s="11">
        <f>(2*3.14*Table5[[#This Row],[Motor speed]]*Table5[[#This Row],[Motor torque]])/(60*1000)/Table5[[#This Row],[Overall efficiency of enery conversion ]]*1000</f>
        <v>17036.517547447918</v>
      </c>
      <c r="P826" s="30">
        <f t="shared" si="51"/>
        <v>177.46372445258248</v>
      </c>
      <c r="Q826" s="35">
        <f t="shared" si="52"/>
        <v>1.7746372445258247</v>
      </c>
      <c r="R826" s="36">
        <f t="shared" si="53"/>
        <v>11.652548193735385</v>
      </c>
      <c r="S826" s="37">
        <f t="shared" si="54"/>
        <v>349.57644581206154</v>
      </c>
    </row>
    <row r="827" spans="12:19">
      <c r="L827" s="15">
        <v>824</v>
      </c>
      <c r="M827" s="8">
        <v>46.8</v>
      </c>
      <c r="N827" s="20">
        <f>ROUND(Table5[[#This Row],[Etotal]]/3600,2)</f>
        <v>4.97</v>
      </c>
      <c r="O827" s="11">
        <f>(2*3.14*Table5[[#This Row],[Motor speed]]*Table5[[#This Row],[Motor torque]])/(60*1000)/Table5[[#This Row],[Overall efficiency of enery conversion ]]*1000</f>
        <v>17904.223410067138</v>
      </c>
      <c r="P827" s="30">
        <f t="shared" si="51"/>
        <v>186.50232718819936</v>
      </c>
      <c r="Q827" s="35">
        <f t="shared" si="52"/>
        <v>1.8650232718819937</v>
      </c>
      <c r="R827" s="36">
        <f t="shared" si="53"/>
        <v>12.869753677247241</v>
      </c>
      <c r="S827" s="37">
        <f t="shared" si="54"/>
        <v>386.09261031741721</v>
      </c>
    </row>
    <row r="828" spans="12:19">
      <c r="L828" s="15">
        <v>825</v>
      </c>
      <c r="M828" s="8">
        <v>47.7</v>
      </c>
      <c r="N828" s="20">
        <f>ROUND(Table5[[#This Row],[Etotal]]/3600,2)</f>
        <v>5.13</v>
      </c>
      <c r="O828" s="11">
        <f>(2*3.14*Table5[[#This Row],[Motor speed]]*Table5[[#This Row],[Motor torque]])/(60*1000)/Table5[[#This Row],[Overall efficiency of enery conversion ]]*1000</f>
        <v>18485.4272707686</v>
      </c>
      <c r="P828" s="30">
        <f t="shared" si="51"/>
        <v>192.55653407050625</v>
      </c>
      <c r="Q828" s="35">
        <f t="shared" si="52"/>
        <v>1.9255653407050624</v>
      </c>
      <c r="R828" s="36">
        <f t="shared" si="53"/>
        <v>13.718866960901032</v>
      </c>
      <c r="S828" s="37">
        <f t="shared" si="54"/>
        <v>411.56600882703094</v>
      </c>
    </row>
    <row r="829" spans="12:19">
      <c r="L829" s="15">
        <v>826</v>
      </c>
      <c r="M829" s="8">
        <v>48.7</v>
      </c>
      <c r="N829" s="20">
        <f>ROUND(Table5[[#This Row],[Etotal]]/3600,2)</f>
        <v>5.46</v>
      </c>
      <c r="O829" s="11">
        <f>(2*3.14*Table5[[#This Row],[Motor speed]]*Table5[[#This Row],[Motor torque]])/(60*1000)/Table5[[#This Row],[Overall efficiency of enery conversion ]]*1000</f>
        <v>19652.150869288893</v>
      </c>
      <c r="P829" s="30">
        <f t="shared" si="51"/>
        <v>204.70990488842597</v>
      </c>
      <c r="Q829" s="35">
        <f t="shared" si="52"/>
        <v>2.0470990488842595</v>
      </c>
      <c r="R829" s="36">
        <f t="shared" si="53"/>
        <v>15.505273708988511</v>
      </c>
      <c r="S829" s="37">
        <f t="shared" si="54"/>
        <v>465.15821126965534</v>
      </c>
    </row>
    <row r="830" spans="12:19">
      <c r="L830" s="15">
        <v>827</v>
      </c>
      <c r="M830" s="8">
        <v>49.7</v>
      </c>
      <c r="N830" s="20">
        <f>ROUND(Table5[[#This Row],[Etotal]]/3600,2)</f>
        <v>5.65</v>
      </c>
      <c r="O830" s="11">
        <f>(2*3.14*Table5[[#This Row],[Motor speed]]*Table5[[#This Row],[Motor torque]])/(60*1000)/Table5[[#This Row],[Overall efficiency of enery conversion ]]*1000</f>
        <v>20341.253406932618</v>
      </c>
      <c r="P830" s="30">
        <f t="shared" si="51"/>
        <v>211.88805632221477</v>
      </c>
      <c r="Q830" s="35">
        <f t="shared" si="52"/>
        <v>2.1188805632221475</v>
      </c>
      <c r="R830" s="36">
        <f t="shared" si="53"/>
        <v>16.611722912442239</v>
      </c>
      <c r="S830" s="37">
        <f t="shared" si="54"/>
        <v>498.35168737326717</v>
      </c>
    </row>
    <row r="831" spans="12:19">
      <c r="L831" s="15">
        <v>828</v>
      </c>
      <c r="M831" s="8">
        <v>50.7</v>
      </c>
      <c r="N831" s="20">
        <f>ROUND(Table5[[#This Row],[Etotal]]/3600,2)</f>
        <v>5.7</v>
      </c>
      <c r="O831" s="11">
        <f>(2*3.14*Table5[[#This Row],[Motor speed]]*Table5[[#This Row],[Motor torque]])/(60*1000)/Table5[[#This Row],[Overall efficiency of enery conversion ]]*1000</f>
        <v>20521.973077706636</v>
      </c>
      <c r="P831" s="30">
        <f t="shared" si="51"/>
        <v>213.77055289277746</v>
      </c>
      <c r="Q831" s="35">
        <f t="shared" si="52"/>
        <v>2.1377055289277744</v>
      </c>
      <c r="R831" s="36">
        <f t="shared" si="53"/>
        <v>16.908204235110993</v>
      </c>
      <c r="S831" s="37">
        <f t="shared" si="54"/>
        <v>507.24612705332981</v>
      </c>
    </row>
    <row r="832" spans="12:19">
      <c r="L832" s="15">
        <v>829</v>
      </c>
      <c r="M832" s="8">
        <v>51.6</v>
      </c>
      <c r="N832" s="20">
        <f>ROUND(Table5[[#This Row],[Etotal]]/3600,2)</f>
        <v>5.8</v>
      </c>
      <c r="O832" s="11">
        <f>(2*3.14*Table5[[#This Row],[Motor speed]]*Table5[[#This Row],[Motor torque]])/(60*1000)/Table5[[#This Row],[Overall efficiency of enery conversion ]]*1000</f>
        <v>20896.115911628007</v>
      </c>
      <c r="P832" s="30">
        <f t="shared" si="51"/>
        <v>217.66787407945841</v>
      </c>
      <c r="Q832" s="35">
        <f t="shared" si="52"/>
        <v>2.1766787407945842</v>
      </c>
      <c r="R832" s="36">
        <f t="shared" si="53"/>
        <v>17.530342260320257</v>
      </c>
      <c r="S832" s="37">
        <f t="shared" si="54"/>
        <v>525.91026780960772</v>
      </c>
    </row>
    <row r="833" spans="12:19">
      <c r="L833" s="15">
        <v>830</v>
      </c>
      <c r="M833" s="8">
        <v>52.5</v>
      </c>
      <c r="N833" s="20">
        <f>ROUND(Table5[[#This Row],[Etotal]]/3600,2)</f>
        <v>5.99</v>
      </c>
      <c r="O833" s="11">
        <f>(2*3.14*Table5[[#This Row],[Motor speed]]*Table5[[#This Row],[Motor torque]])/(60*1000)/Table5[[#This Row],[Overall efficiency of enery conversion ]]*1000</f>
        <v>21547.799959475007</v>
      </c>
      <c r="P833" s="30">
        <f t="shared" si="51"/>
        <v>224.45624957786467</v>
      </c>
      <c r="Q833" s="35">
        <f t="shared" si="52"/>
        <v>2.2445624957786467</v>
      </c>
      <c r="R833" s="36">
        <f t="shared" si="53"/>
        <v>18.640824950587447</v>
      </c>
      <c r="S833" s="37">
        <f t="shared" si="54"/>
        <v>559.22474851762342</v>
      </c>
    </row>
    <row r="834" spans="12:19">
      <c r="L834" s="15">
        <v>831</v>
      </c>
      <c r="M834" s="8">
        <v>53.4</v>
      </c>
      <c r="N834" s="20">
        <f>ROUND(Table5[[#This Row],[Etotal]]/3600,2)</f>
        <v>6.09</v>
      </c>
      <c r="O834" s="11">
        <f>(2*3.14*Table5[[#This Row],[Motor speed]]*Table5[[#This Row],[Motor torque]])/(60*1000)/Table5[[#This Row],[Overall efficiency of enery conversion ]]*1000</f>
        <v>21937.48463153436</v>
      </c>
      <c r="P834" s="30">
        <f t="shared" si="51"/>
        <v>228.51546491181625</v>
      </c>
      <c r="Q834" s="35">
        <f t="shared" si="52"/>
        <v>2.2851546491181627</v>
      </c>
      <c r="R834" s="36">
        <f t="shared" si="53"/>
        <v>19.321147550429504</v>
      </c>
      <c r="S834" s="37">
        <f t="shared" si="54"/>
        <v>579.63442651288517</v>
      </c>
    </row>
    <row r="835" spans="12:19">
      <c r="L835" s="15">
        <v>832</v>
      </c>
      <c r="M835" s="8">
        <v>54.2</v>
      </c>
      <c r="N835" s="20">
        <f>ROUND(Table5[[#This Row],[Etotal]]/3600,2)</f>
        <v>6.03</v>
      </c>
      <c r="O835" s="11">
        <f>(2*3.14*Table5[[#This Row],[Motor speed]]*Table5[[#This Row],[Motor torque]])/(60*1000)/Table5[[#This Row],[Overall efficiency of enery conversion ]]*1000</f>
        <v>21695.429072942501</v>
      </c>
      <c r="P835" s="30">
        <f t="shared" si="51"/>
        <v>225.99405284315105</v>
      </c>
      <c r="Q835" s="35">
        <f t="shared" si="52"/>
        <v>2.2599405284315104</v>
      </c>
      <c r="R835" s="36">
        <f t="shared" si="53"/>
        <v>18.897125410574994</v>
      </c>
      <c r="S835" s="37">
        <f t="shared" si="54"/>
        <v>566.91376231724985</v>
      </c>
    </row>
    <row r="836" spans="12:19">
      <c r="L836" s="15">
        <v>833</v>
      </c>
      <c r="M836" s="8">
        <v>54.9</v>
      </c>
      <c r="N836" s="20">
        <f>ROUND(Table5[[#This Row],[Etotal]]/3600,2)</f>
        <v>5.86</v>
      </c>
      <c r="O836" s="11">
        <f>(2*3.14*Table5[[#This Row],[Motor speed]]*Table5[[#This Row],[Motor torque]])/(60*1000)/Table5[[#This Row],[Overall efficiency of enery conversion ]]*1000</f>
        <v>21081.746453166586</v>
      </c>
      <c r="P836" s="30">
        <f t="shared" ref="P836:P899" si="55">O836/96</f>
        <v>219.60152555381862</v>
      </c>
      <c r="Q836" s="35">
        <f t="shared" ref="Q836:Q899" si="56">P836/100</f>
        <v>2.1960152555381862</v>
      </c>
      <c r="R836" s="36">
        <f t="shared" ref="R836:R899" si="57">P836*P836*0.00037</f>
        <v>17.843187109458846</v>
      </c>
      <c r="S836" s="37">
        <f t="shared" ref="S836:S899" si="58">R836*30</f>
        <v>535.29561328376542</v>
      </c>
    </row>
    <row r="837" spans="12:19">
      <c r="L837" s="15">
        <v>834</v>
      </c>
      <c r="M837" s="8">
        <v>55.4</v>
      </c>
      <c r="N837" s="20">
        <f>ROUND(Table5[[#This Row],[Etotal]]/3600,2)</f>
        <v>5.56</v>
      </c>
      <c r="O837" s="11">
        <f>(2*3.14*Table5[[#This Row],[Motor speed]]*Table5[[#This Row],[Motor torque]])/(60*1000)/Table5[[#This Row],[Overall efficiency of enery conversion ]]*1000</f>
        <v>20015.810357332924</v>
      </c>
      <c r="P837" s="30">
        <f t="shared" si="55"/>
        <v>208.4980245555513</v>
      </c>
      <c r="Q837" s="35">
        <f t="shared" si="56"/>
        <v>2.0849802455555131</v>
      </c>
      <c r="R837" s="36">
        <f t="shared" si="57"/>
        <v>16.08442771011989</v>
      </c>
      <c r="S837" s="37">
        <f t="shared" si="58"/>
        <v>482.53283130359671</v>
      </c>
    </row>
    <row r="838" spans="12:19">
      <c r="L838" s="15">
        <v>835</v>
      </c>
      <c r="M838" s="8">
        <v>55.8</v>
      </c>
      <c r="N838" s="20">
        <f>ROUND(Table5[[#This Row],[Etotal]]/3600,2)</f>
        <v>5.56</v>
      </c>
      <c r="O838" s="11">
        <f>(2*3.14*Table5[[#This Row],[Motor speed]]*Table5[[#This Row],[Motor torque]])/(60*1000)/Table5[[#This Row],[Overall efficiency of enery conversion ]]*1000</f>
        <v>20015.915125541014</v>
      </c>
      <c r="P838" s="30">
        <f t="shared" si="55"/>
        <v>208.49911589105224</v>
      </c>
      <c r="Q838" s="35">
        <f t="shared" si="56"/>
        <v>2.0849911589105226</v>
      </c>
      <c r="R838" s="36">
        <f t="shared" si="57"/>
        <v>16.084596091119661</v>
      </c>
      <c r="S838" s="37">
        <f t="shared" si="58"/>
        <v>482.53788273358981</v>
      </c>
    </row>
    <row r="839" spans="12:19">
      <c r="L839" s="15">
        <v>836</v>
      </c>
      <c r="M839" s="8">
        <v>56.2</v>
      </c>
      <c r="N839" s="20">
        <f>ROUND(Table5[[#This Row],[Etotal]]/3600,2)</f>
        <v>5.4</v>
      </c>
      <c r="O839" s="11">
        <f>(2*3.14*Table5[[#This Row],[Motor speed]]*Table5[[#This Row],[Motor torque]])/(60*1000)/Table5[[#This Row],[Overall efficiency of enery conversion ]]*1000</f>
        <v>19432.165089296257</v>
      </c>
      <c r="P839" s="30">
        <f t="shared" si="55"/>
        <v>202.418386346836</v>
      </c>
      <c r="Q839" s="35">
        <f t="shared" si="56"/>
        <v>2.0241838634683602</v>
      </c>
      <c r="R839" s="36">
        <f t="shared" si="57"/>
        <v>15.160085158565078</v>
      </c>
      <c r="S839" s="37">
        <f t="shared" si="58"/>
        <v>454.80255475695236</v>
      </c>
    </row>
    <row r="840" spans="12:19">
      <c r="L840" s="15">
        <v>837</v>
      </c>
      <c r="M840" s="8">
        <v>56.4</v>
      </c>
      <c r="N840" s="20">
        <f>ROUND(Table5[[#This Row],[Etotal]]/3600,2)</f>
        <v>5.36</v>
      </c>
      <c r="O840" s="11">
        <f>(2*3.14*Table5[[#This Row],[Motor speed]]*Table5[[#This Row],[Motor torque]])/(60*1000)/Table5[[#This Row],[Overall efficiency of enery conversion ]]*1000</f>
        <v>19283.03040184671</v>
      </c>
      <c r="P840" s="30">
        <f t="shared" si="55"/>
        <v>200.86490001923656</v>
      </c>
      <c r="Q840" s="35">
        <f t="shared" si="56"/>
        <v>2.0086490001923654</v>
      </c>
      <c r="R840" s="36">
        <f t="shared" si="57"/>
        <v>14.928281982103021</v>
      </c>
      <c r="S840" s="37">
        <f t="shared" si="58"/>
        <v>447.84845946309065</v>
      </c>
    </row>
    <row r="841" spans="12:19">
      <c r="L841" s="15">
        <v>838</v>
      </c>
      <c r="M841" s="8">
        <v>56.7</v>
      </c>
      <c r="N841" s="20">
        <f>ROUND(Table5[[#This Row],[Etotal]]/3600,2)</f>
        <v>5.5</v>
      </c>
      <c r="O841" s="11">
        <f>(2*3.14*Table5[[#This Row],[Motor speed]]*Table5[[#This Row],[Motor torque]])/(60*1000)/Table5[[#This Row],[Overall efficiency of enery conversion ]]*1000</f>
        <v>19791.947040353996</v>
      </c>
      <c r="P841" s="30">
        <f t="shared" si="55"/>
        <v>206.16611500368745</v>
      </c>
      <c r="Q841" s="35">
        <f t="shared" si="56"/>
        <v>2.0616611500368744</v>
      </c>
      <c r="R841" s="36">
        <f t="shared" si="57"/>
        <v>15.726652781014062</v>
      </c>
      <c r="S841" s="37">
        <f t="shared" si="58"/>
        <v>471.79958343042188</v>
      </c>
    </row>
    <row r="842" spans="12:19">
      <c r="L842" s="15">
        <v>839</v>
      </c>
      <c r="M842" s="8">
        <v>57</v>
      </c>
      <c r="N842" s="20">
        <f>ROUND(Table5[[#This Row],[Etotal]]/3600,2)</f>
        <v>5.72</v>
      </c>
      <c r="O842" s="11">
        <f>(2*3.14*Table5[[#This Row],[Motor speed]]*Table5[[#This Row],[Motor torque]])/(60*1000)/Table5[[#This Row],[Overall efficiency of enery conversion ]]*1000</f>
        <v>20601.328290628764</v>
      </c>
      <c r="P842" s="30">
        <f t="shared" si="55"/>
        <v>214.59716969404963</v>
      </c>
      <c r="Q842" s="35">
        <f t="shared" si="56"/>
        <v>2.1459716969404963</v>
      </c>
      <c r="R842" s="36">
        <f t="shared" si="57"/>
        <v>17.039219739057792</v>
      </c>
      <c r="S842" s="37">
        <f t="shared" si="58"/>
        <v>511.17659217173377</v>
      </c>
    </row>
    <row r="843" spans="12:19">
      <c r="L843" s="15">
        <v>840</v>
      </c>
      <c r="M843" s="8">
        <v>57.4</v>
      </c>
      <c r="N843" s="20">
        <f>ROUND(Table5[[#This Row],[Etotal]]/3600,2)</f>
        <v>5.97</v>
      </c>
      <c r="O843" s="11">
        <f>(2*3.14*Table5[[#This Row],[Motor speed]]*Table5[[#This Row],[Motor torque]])/(60*1000)/Table5[[#This Row],[Overall efficiency of enery conversion ]]*1000</f>
        <v>21494.553649469071</v>
      </c>
      <c r="P843" s="30">
        <f t="shared" si="55"/>
        <v>223.90160051530282</v>
      </c>
      <c r="Q843" s="35">
        <f t="shared" si="56"/>
        <v>2.2390160051530281</v>
      </c>
      <c r="R843" s="36">
        <f t="shared" si="57"/>
        <v>18.548812883926271</v>
      </c>
      <c r="S843" s="37">
        <f t="shared" si="58"/>
        <v>556.46438651778817</v>
      </c>
    </row>
    <row r="844" spans="12:19">
      <c r="L844" s="15">
        <v>841</v>
      </c>
      <c r="M844" s="8">
        <v>57.9</v>
      </c>
      <c r="N844" s="20">
        <f>ROUND(Table5[[#This Row],[Etotal]]/3600,2)</f>
        <v>6.49</v>
      </c>
      <c r="O844" s="11">
        <f>(2*3.14*Table5[[#This Row],[Motor speed]]*Table5[[#This Row],[Motor torque]])/(60*1000)/Table5[[#This Row],[Overall efficiency of enery conversion ]]*1000</f>
        <v>23377.860766720889</v>
      </c>
      <c r="P844" s="30">
        <f t="shared" si="55"/>
        <v>243.51938298667594</v>
      </c>
      <c r="Q844" s="35">
        <f t="shared" si="56"/>
        <v>2.4351938298667593</v>
      </c>
      <c r="R844" s="36">
        <f t="shared" si="57"/>
        <v>21.941625259378199</v>
      </c>
      <c r="S844" s="37">
        <f t="shared" si="58"/>
        <v>658.24875778134594</v>
      </c>
    </row>
    <row r="845" spans="12:19">
      <c r="L845" s="15">
        <v>842</v>
      </c>
      <c r="M845" s="8">
        <v>58.6</v>
      </c>
      <c r="N845" s="20">
        <f>ROUND(Table5[[#This Row],[Etotal]]/3600,2)</f>
        <v>6.82</v>
      </c>
      <c r="O845" s="11">
        <f>(2*3.14*Table5[[#This Row],[Motor speed]]*Table5[[#This Row],[Motor torque]])/(60*1000)/Table5[[#This Row],[Overall efficiency of enery conversion ]]*1000</f>
        <v>24547.266963265087</v>
      </c>
      <c r="P845" s="30">
        <f t="shared" si="55"/>
        <v>255.70069753401131</v>
      </c>
      <c r="Q845" s="35">
        <f t="shared" si="56"/>
        <v>2.557006975340113</v>
      </c>
      <c r="R845" s="36">
        <f t="shared" si="57"/>
        <v>24.191653286170578</v>
      </c>
      <c r="S845" s="37">
        <f t="shared" si="58"/>
        <v>725.74959858511738</v>
      </c>
    </row>
    <row r="846" spans="12:19">
      <c r="L846" s="15">
        <v>843</v>
      </c>
      <c r="M846" s="8">
        <v>59.3</v>
      </c>
      <c r="N846" s="20">
        <f>ROUND(Table5[[#This Row],[Etotal]]/3600,2)</f>
        <v>7.15</v>
      </c>
      <c r="O846" s="11">
        <f>(2*3.14*Table5[[#This Row],[Motor speed]]*Table5[[#This Row],[Motor torque]])/(60*1000)/Table5[[#This Row],[Overall efficiency of enery conversion ]]*1000</f>
        <v>25741.252271007914</v>
      </c>
      <c r="P846" s="30">
        <f t="shared" si="55"/>
        <v>268.13804448966579</v>
      </c>
      <c r="Q846" s="35">
        <f t="shared" si="56"/>
        <v>2.6813804448966581</v>
      </c>
      <c r="R846" s="36">
        <f t="shared" si="57"/>
        <v>26.602264034014532</v>
      </c>
      <c r="S846" s="37">
        <f t="shared" si="58"/>
        <v>798.06792102043596</v>
      </c>
    </row>
    <row r="847" spans="12:19">
      <c r="L847" s="15">
        <v>844</v>
      </c>
      <c r="M847" s="8">
        <v>60.1</v>
      </c>
      <c r="N847" s="20">
        <f>ROUND(Table5[[#This Row],[Etotal]]/3600,2)</f>
        <v>7.34</v>
      </c>
      <c r="O847" s="11">
        <f>(2*3.14*Table5[[#This Row],[Motor speed]]*Table5[[#This Row],[Motor torque]])/(60*1000)/Table5[[#This Row],[Overall efficiency of enery conversion ]]*1000</f>
        <v>26423.737594758692</v>
      </c>
      <c r="P847" s="30">
        <f t="shared" si="55"/>
        <v>275.24726661206972</v>
      </c>
      <c r="Q847" s="35">
        <f t="shared" si="56"/>
        <v>2.7524726661206973</v>
      </c>
      <c r="R847" s="36">
        <f t="shared" si="57"/>
        <v>28.031591377643842</v>
      </c>
      <c r="S847" s="37">
        <f t="shared" si="58"/>
        <v>840.94774132931525</v>
      </c>
    </row>
    <row r="848" spans="12:19">
      <c r="L848" s="15">
        <v>845</v>
      </c>
      <c r="M848" s="8">
        <v>60.8</v>
      </c>
      <c r="N848" s="20">
        <f>ROUND(Table5[[#This Row],[Etotal]]/3600,2)</f>
        <v>7.16</v>
      </c>
      <c r="O848" s="11">
        <f>(2*3.14*Table5[[#This Row],[Motor speed]]*Table5[[#This Row],[Motor torque]])/(60*1000)/Table5[[#This Row],[Overall efficiency of enery conversion ]]*1000</f>
        <v>25770.881102853331</v>
      </c>
      <c r="P848" s="30">
        <f t="shared" si="55"/>
        <v>268.44667815472218</v>
      </c>
      <c r="Q848" s="35">
        <f t="shared" si="56"/>
        <v>2.6844667815472216</v>
      </c>
      <c r="R848" s="36">
        <f t="shared" si="57"/>
        <v>26.663539034552844</v>
      </c>
      <c r="S848" s="37">
        <f t="shared" si="58"/>
        <v>799.90617103658531</v>
      </c>
    </row>
    <row r="849" spans="12:19">
      <c r="L849" s="15">
        <v>846</v>
      </c>
      <c r="M849" s="8">
        <v>61.3</v>
      </c>
      <c r="N849" s="20">
        <f>ROUND(Table5[[#This Row],[Etotal]]/3600,2)</f>
        <v>6.66</v>
      </c>
      <c r="O849" s="11">
        <f>(2*3.14*Table5[[#This Row],[Motor speed]]*Table5[[#This Row],[Motor torque]])/(60*1000)/Table5[[#This Row],[Overall efficiency of enery conversion ]]*1000</f>
        <v>23976.300867439386</v>
      </c>
      <c r="P849" s="30">
        <f t="shared" si="55"/>
        <v>249.75313403582695</v>
      </c>
      <c r="Q849" s="35">
        <f t="shared" si="56"/>
        <v>2.4975313403582695</v>
      </c>
      <c r="R849" s="36">
        <f t="shared" si="57"/>
        <v>23.079352345465566</v>
      </c>
      <c r="S849" s="37">
        <f t="shared" si="58"/>
        <v>692.38057036396697</v>
      </c>
    </row>
    <row r="850" spans="12:19">
      <c r="L850" s="15">
        <v>847</v>
      </c>
      <c r="M850" s="8">
        <v>61.5</v>
      </c>
      <c r="N850" s="20">
        <f>ROUND(Table5[[#This Row],[Etotal]]/3600,2)</f>
        <v>6.09</v>
      </c>
      <c r="O850" s="11">
        <f>(2*3.14*Table5[[#This Row],[Motor speed]]*Table5[[#This Row],[Motor torque]])/(60*1000)/Table5[[#This Row],[Overall efficiency of enery conversion ]]*1000</f>
        <v>21910.427845002439</v>
      </c>
      <c r="P850" s="30">
        <f t="shared" si="55"/>
        <v>228.23362338544209</v>
      </c>
      <c r="Q850" s="35">
        <f t="shared" si="56"/>
        <v>2.2823362338544211</v>
      </c>
      <c r="R850" s="36">
        <f t="shared" si="57"/>
        <v>19.273517132149692</v>
      </c>
      <c r="S850" s="37">
        <f t="shared" si="58"/>
        <v>578.20551396449082</v>
      </c>
    </row>
    <row r="851" spans="12:19">
      <c r="L851" s="15">
        <v>848</v>
      </c>
      <c r="M851" s="8">
        <v>61.5</v>
      </c>
      <c r="N851" s="20">
        <f>ROUND(Table5[[#This Row],[Etotal]]/3600,2)</f>
        <v>5.73</v>
      </c>
      <c r="O851" s="11">
        <f>(2*3.14*Table5[[#This Row],[Motor speed]]*Table5[[#This Row],[Motor torque]])/(60*1000)/Table5[[#This Row],[Overall efficiency of enery conversion ]]*1000</f>
        <v>20634.829231265834</v>
      </c>
      <c r="P851" s="30">
        <f t="shared" si="55"/>
        <v>214.94613782568578</v>
      </c>
      <c r="Q851" s="35">
        <f t="shared" si="56"/>
        <v>2.1494613782568579</v>
      </c>
      <c r="R851" s="36">
        <f t="shared" si="57"/>
        <v>17.094681601486123</v>
      </c>
      <c r="S851" s="37">
        <f t="shared" si="58"/>
        <v>512.8404480445837</v>
      </c>
    </row>
    <row r="852" spans="12:19">
      <c r="L852" s="15">
        <v>849</v>
      </c>
      <c r="M852" s="8">
        <v>61.4</v>
      </c>
      <c r="N852" s="20">
        <f>ROUND(Table5[[#This Row],[Etotal]]/3600,2)</f>
        <v>5.45</v>
      </c>
      <c r="O852" s="11">
        <f>(2*3.14*Table5[[#This Row],[Motor speed]]*Table5[[#This Row],[Motor torque]])/(60*1000)/Table5[[#This Row],[Overall efficiency of enery conversion ]]*1000</f>
        <v>19602.069940385656</v>
      </c>
      <c r="P852" s="30">
        <f t="shared" si="55"/>
        <v>204.18822854568393</v>
      </c>
      <c r="Q852" s="35">
        <f t="shared" si="56"/>
        <v>2.0418822854568393</v>
      </c>
      <c r="R852" s="36">
        <f t="shared" si="57"/>
        <v>15.426348090351047</v>
      </c>
      <c r="S852" s="37">
        <f t="shared" si="58"/>
        <v>462.79044271053141</v>
      </c>
    </row>
    <row r="853" spans="12:19">
      <c r="L853" s="15">
        <v>850</v>
      </c>
      <c r="M853" s="8">
        <v>61.2</v>
      </c>
      <c r="N853" s="20">
        <f>ROUND(Table5[[#This Row],[Etotal]]/3600,2)</f>
        <v>4.79</v>
      </c>
      <c r="O853" s="11">
        <f>(2*3.14*Table5[[#This Row],[Motor speed]]*Table5[[#This Row],[Motor torque]])/(60*1000)/Table5[[#This Row],[Overall efficiency of enery conversion ]]*1000</f>
        <v>17229.18596578942</v>
      </c>
      <c r="P853" s="30">
        <f t="shared" si="55"/>
        <v>179.47068714363979</v>
      </c>
      <c r="Q853" s="35">
        <f t="shared" si="56"/>
        <v>1.7947068714363978</v>
      </c>
      <c r="R853" s="36">
        <f t="shared" si="57"/>
        <v>11.917599191209787</v>
      </c>
      <c r="S853" s="37">
        <f t="shared" si="58"/>
        <v>357.52797573629363</v>
      </c>
    </row>
    <row r="854" spans="12:19">
      <c r="L854" s="15">
        <v>851</v>
      </c>
      <c r="M854" s="8">
        <v>60.6</v>
      </c>
      <c r="N854" s="20">
        <f>ROUND(Table5[[#This Row],[Etotal]]/3600,2)</f>
        <v>4.1399999999999997</v>
      </c>
      <c r="O854" s="11">
        <f>(2*3.14*Table5[[#This Row],[Motor speed]]*Table5[[#This Row],[Motor torque]])/(60*1000)/Table5[[#This Row],[Overall efficiency of enery conversion ]]*1000</f>
        <v>14916.27533976728</v>
      </c>
      <c r="P854" s="30">
        <f t="shared" si="55"/>
        <v>155.37786812257585</v>
      </c>
      <c r="Q854" s="35">
        <f t="shared" si="56"/>
        <v>1.5537786812257586</v>
      </c>
      <c r="R854" s="36">
        <f t="shared" si="57"/>
        <v>8.9326443038571313</v>
      </c>
      <c r="S854" s="37">
        <f t="shared" si="58"/>
        <v>267.97932911571394</v>
      </c>
    </row>
    <row r="855" spans="12:19">
      <c r="L855" s="15">
        <v>852</v>
      </c>
      <c r="M855" s="8">
        <v>60</v>
      </c>
      <c r="N855" s="20">
        <f>ROUND(Table5[[#This Row],[Etotal]]/3600,2)</f>
        <v>4.03</v>
      </c>
      <c r="O855" s="11">
        <f>(2*3.14*Table5[[#This Row],[Motor speed]]*Table5[[#This Row],[Motor torque]])/(60*1000)/Table5[[#This Row],[Overall efficiency of enery conversion ]]*1000</f>
        <v>14515.072337563663</v>
      </c>
      <c r="P855" s="30">
        <f t="shared" si="55"/>
        <v>151.19867018295483</v>
      </c>
      <c r="Q855" s="35">
        <f t="shared" si="56"/>
        <v>1.5119867018295483</v>
      </c>
      <c r="R855" s="36">
        <f t="shared" si="57"/>
        <v>8.4585840100847616</v>
      </c>
      <c r="S855" s="37">
        <f t="shared" si="58"/>
        <v>253.75752030254284</v>
      </c>
    </row>
    <row r="856" spans="12:19">
      <c r="L856" s="15">
        <v>853</v>
      </c>
      <c r="M856" s="8">
        <v>59.4</v>
      </c>
      <c r="N856" s="20">
        <f>ROUND(Table5[[#This Row],[Etotal]]/3600,2)</f>
        <v>4.09</v>
      </c>
      <c r="O856" s="11">
        <f>(2*3.14*Table5[[#This Row],[Motor speed]]*Table5[[#This Row],[Motor torque]])/(60*1000)/Table5[[#This Row],[Overall efficiency of enery conversion ]]*1000</f>
        <v>14737.45780416912</v>
      </c>
      <c r="P856" s="30">
        <f t="shared" si="55"/>
        <v>153.51518546009501</v>
      </c>
      <c r="Q856" s="35">
        <f t="shared" si="56"/>
        <v>1.5351518546009502</v>
      </c>
      <c r="R856" s="36">
        <f t="shared" si="57"/>
        <v>8.7197575017335254</v>
      </c>
      <c r="S856" s="37">
        <f t="shared" si="58"/>
        <v>261.59272505200579</v>
      </c>
    </row>
    <row r="857" spans="12:19">
      <c r="L857" s="15">
        <v>854</v>
      </c>
      <c r="M857" s="8">
        <v>58.9</v>
      </c>
      <c r="N857" s="20">
        <f>ROUND(Table5[[#This Row],[Etotal]]/3600,2)</f>
        <v>4.09</v>
      </c>
      <c r="O857" s="11">
        <f>(2*3.14*Table5[[#This Row],[Motor speed]]*Table5[[#This Row],[Motor torque]])/(60*1000)/Table5[[#This Row],[Overall efficiency of enery conversion ]]*1000</f>
        <v>14715.386987064332</v>
      </c>
      <c r="P857" s="30">
        <f t="shared" si="55"/>
        <v>153.28528111525347</v>
      </c>
      <c r="Q857" s="35">
        <f t="shared" si="56"/>
        <v>1.5328528111525346</v>
      </c>
      <c r="R857" s="36">
        <f t="shared" si="57"/>
        <v>8.6936596404354436</v>
      </c>
      <c r="S857" s="37">
        <f t="shared" si="58"/>
        <v>260.80978921306331</v>
      </c>
    </row>
    <row r="858" spans="12:19">
      <c r="L858" s="15">
        <v>855</v>
      </c>
      <c r="M858" s="8">
        <v>58.4</v>
      </c>
      <c r="N858" s="20">
        <f>ROUND(Table5[[#This Row],[Etotal]]/3600,2)</f>
        <v>4</v>
      </c>
      <c r="O858" s="11">
        <f>(2*3.14*Table5[[#This Row],[Motor speed]]*Table5[[#This Row],[Motor torque]])/(60*1000)/Table5[[#This Row],[Overall efficiency of enery conversion ]]*1000</f>
        <v>14390.464755034458</v>
      </c>
      <c r="P858" s="30">
        <f t="shared" si="55"/>
        <v>149.90067453160893</v>
      </c>
      <c r="Q858" s="35">
        <f t="shared" si="56"/>
        <v>1.4990067453160894</v>
      </c>
      <c r="R858" s="36">
        <f t="shared" si="57"/>
        <v>8.3139785232615981</v>
      </c>
      <c r="S858" s="37">
        <f t="shared" si="58"/>
        <v>249.41935569784795</v>
      </c>
    </row>
    <row r="859" spans="12:19">
      <c r="L859" s="15">
        <v>856</v>
      </c>
      <c r="M859" s="8">
        <v>57.9</v>
      </c>
      <c r="N859" s="20">
        <f>ROUND(Table5[[#This Row],[Etotal]]/3600,2)</f>
        <v>4.08</v>
      </c>
      <c r="O859" s="11">
        <f>(2*3.14*Table5[[#This Row],[Motor speed]]*Table5[[#This Row],[Motor torque]])/(60*1000)/Table5[[#This Row],[Overall efficiency of enery conversion ]]*1000</f>
        <v>14671.12242393576</v>
      </c>
      <c r="P859" s="30">
        <f t="shared" si="55"/>
        <v>152.82419191599749</v>
      </c>
      <c r="Q859" s="35">
        <f t="shared" si="56"/>
        <v>1.528241919159975</v>
      </c>
      <c r="R859" s="36">
        <f t="shared" si="57"/>
        <v>8.6414364448677237</v>
      </c>
      <c r="S859" s="37">
        <f t="shared" si="58"/>
        <v>259.24309334603169</v>
      </c>
    </row>
    <row r="860" spans="12:19">
      <c r="L860" s="15">
        <v>857</v>
      </c>
      <c r="M860" s="8">
        <v>57.5</v>
      </c>
      <c r="N860" s="20">
        <f>ROUND(Table5[[#This Row],[Etotal]]/3600,2)</f>
        <v>4</v>
      </c>
      <c r="O860" s="11">
        <f>(2*3.14*Table5[[#This Row],[Motor speed]]*Table5[[#This Row],[Motor torque]])/(60*1000)/Table5[[#This Row],[Overall efficiency of enery conversion ]]*1000</f>
        <v>14414.782005496631</v>
      </c>
      <c r="P860" s="30">
        <f t="shared" si="55"/>
        <v>150.15397922392324</v>
      </c>
      <c r="Q860" s="35">
        <f t="shared" si="56"/>
        <v>1.5015397922392324</v>
      </c>
      <c r="R860" s="36">
        <f t="shared" si="57"/>
        <v>8.342100466407997</v>
      </c>
      <c r="S860" s="37">
        <f t="shared" si="58"/>
        <v>250.26301399223991</v>
      </c>
    </row>
    <row r="861" spans="12:19">
      <c r="L861" s="15">
        <v>858</v>
      </c>
      <c r="M861" s="8">
        <v>57</v>
      </c>
      <c r="N861" s="20">
        <f>ROUND(Table5[[#This Row],[Etotal]]/3600,2)</f>
        <v>4</v>
      </c>
      <c r="O861" s="11">
        <f>(2*3.14*Table5[[#This Row],[Motor speed]]*Table5[[#This Row],[Motor torque]])/(60*1000)/Table5[[#This Row],[Overall efficiency of enery conversion ]]*1000</f>
        <v>14394.452109154288</v>
      </c>
      <c r="P861" s="30">
        <f t="shared" si="55"/>
        <v>149.94220947035717</v>
      </c>
      <c r="Q861" s="35">
        <f t="shared" si="56"/>
        <v>1.4994220947035717</v>
      </c>
      <c r="R861" s="36">
        <f t="shared" si="57"/>
        <v>8.3185864869154127</v>
      </c>
      <c r="S861" s="37">
        <f t="shared" si="58"/>
        <v>249.55759460746239</v>
      </c>
    </row>
    <row r="862" spans="12:19">
      <c r="L862" s="15">
        <v>859</v>
      </c>
      <c r="M862" s="8">
        <v>56.7</v>
      </c>
      <c r="N862" s="20">
        <f>ROUND(Table5[[#This Row],[Etotal]]/3600,2)</f>
        <v>4.03</v>
      </c>
      <c r="O862" s="11">
        <f>(2*3.14*Table5[[#This Row],[Motor speed]]*Table5[[#This Row],[Motor torque]])/(60*1000)/Table5[[#This Row],[Overall efficiency of enery conversion ]]*1000</f>
        <v>14499.768401412593</v>
      </c>
      <c r="P862" s="30">
        <f t="shared" si="55"/>
        <v>151.03925418138118</v>
      </c>
      <c r="Q862" s="35">
        <f t="shared" si="56"/>
        <v>1.5103925418138118</v>
      </c>
      <c r="R862" s="36">
        <f t="shared" si="57"/>
        <v>8.4407568323571116</v>
      </c>
      <c r="S862" s="37">
        <f t="shared" si="58"/>
        <v>253.22270497071335</v>
      </c>
    </row>
    <row r="863" spans="12:19">
      <c r="L863" s="15">
        <v>860</v>
      </c>
      <c r="M863" s="8">
        <v>56.3</v>
      </c>
      <c r="N863" s="20">
        <f>ROUND(Table5[[#This Row],[Etotal]]/3600,2)</f>
        <v>3.96</v>
      </c>
      <c r="O863" s="11">
        <f>(2*3.14*Table5[[#This Row],[Motor speed]]*Table5[[#This Row],[Motor torque]])/(60*1000)/Table5[[#This Row],[Overall efficiency of enery conversion ]]*1000</f>
        <v>14248.882233341032</v>
      </c>
      <c r="P863" s="30">
        <f t="shared" si="55"/>
        <v>148.42585659730241</v>
      </c>
      <c r="Q863" s="35">
        <f t="shared" si="56"/>
        <v>1.4842585659730241</v>
      </c>
      <c r="R863" s="36">
        <f t="shared" si="57"/>
        <v>8.1511869154579024</v>
      </c>
      <c r="S863" s="37">
        <f t="shared" si="58"/>
        <v>244.53560746373708</v>
      </c>
    </row>
    <row r="864" spans="12:19">
      <c r="L864" s="15">
        <v>861</v>
      </c>
      <c r="M864" s="8">
        <v>56</v>
      </c>
      <c r="N864" s="20">
        <f>ROUND(Table5[[#This Row],[Etotal]]/3600,2)</f>
        <v>4.1500000000000004</v>
      </c>
      <c r="O864" s="11">
        <f>(2*3.14*Table5[[#This Row],[Motor speed]]*Table5[[#This Row],[Motor torque]])/(60*1000)/Table5[[#This Row],[Overall efficiency of enery conversion ]]*1000</f>
        <v>14933.930475688607</v>
      </c>
      <c r="P864" s="30">
        <f t="shared" si="55"/>
        <v>155.56177578842298</v>
      </c>
      <c r="Q864" s="35">
        <f t="shared" si="56"/>
        <v>1.5556177578842298</v>
      </c>
      <c r="R864" s="36">
        <f t="shared" si="57"/>
        <v>8.9538024519856041</v>
      </c>
      <c r="S864" s="37">
        <f t="shared" si="58"/>
        <v>268.61407355956811</v>
      </c>
    </row>
    <row r="865" spans="12:19">
      <c r="L865" s="15">
        <v>862</v>
      </c>
      <c r="M865" s="8">
        <v>55.8</v>
      </c>
      <c r="N865" s="20">
        <f>ROUND(Table5[[#This Row],[Etotal]]/3600,2)</f>
        <v>4.1900000000000004</v>
      </c>
      <c r="O865" s="11">
        <f>(2*3.14*Table5[[#This Row],[Motor speed]]*Table5[[#This Row],[Motor torque]])/(60*1000)/Table5[[#This Row],[Overall efficiency of enery conversion ]]*1000</f>
        <v>15097.082422327399</v>
      </c>
      <c r="P865" s="30">
        <f t="shared" si="55"/>
        <v>157.26127523257708</v>
      </c>
      <c r="Q865" s="35">
        <f t="shared" si="56"/>
        <v>1.5726127523257707</v>
      </c>
      <c r="R865" s="36">
        <f t="shared" si="57"/>
        <v>9.1505102144772525</v>
      </c>
      <c r="S865" s="37">
        <f t="shared" si="58"/>
        <v>274.51530643431755</v>
      </c>
    </row>
    <row r="866" spans="12:19">
      <c r="L866" s="15">
        <v>863</v>
      </c>
      <c r="M866" s="8">
        <v>55.6</v>
      </c>
      <c r="N866" s="20">
        <f>ROUND(Table5[[#This Row],[Etotal]]/3600,2)</f>
        <v>4.08</v>
      </c>
      <c r="O866" s="11">
        <f>(2*3.14*Table5[[#This Row],[Motor speed]]*Table5[[#This Row],[Motor torque]])/(60*1000)/Table5[[#This Row],[Overall efficiency of enery conversion ]]*1000</f>
        <v>14682.33016165681</v>
      </c>
      <c r="P866" s="30">
        <f t="shared" si="55"/>
        <v>152.94093918392511</v>
      </c>
      <c r="Q866" s="35">
        <f t="shared" si="56"/>
        <v>1.5294093918392511</v>
      </c>
      <c r="R866" s="36">
        <f t="shared" si="57"/>
        <v>8.6546444250306003</v>
      </c>
      <c r="S866" s="37">
        <f t="shared" si="58"/>
        <v>259.63933275091802</v>
      </c>
    </row>
    <row r="867" spans="12:19">
      <c r="L867" s="15">
        <v>864</v>
      </c>
      <c r="M867" s="8">
        <v>55.3</v>
      </c>
      <c r="N867" s="20">
        <f>ROUND(Table5[[#This Row],[Etotal]]/3600,2)</f>
        <v>3.95</v>
      </c>
      <c r="O867" s="11">
        <f>(2*3.14*Table5[[#This Row],[Motor speed]]*Table5[[#This Row],[Motor torque]])/(60*1000)/Table5[[#This Row],[Overall efficiency of enery conversion ]]*1000</f>
        <v>14208.92610664038</v>
      </c>
      <c r="P867" s="30">
        <f t="shared" si="55"/>
        <v>148.00964694417061</v>
      </c>
      <c r="Q867" s="35">
        <f t="shared" si="56"/>
        <v>1.480096469441706</v>
      </c>
      <c r="R867" s="36">
        <f t="shared" si="57"/>
        <v>8.1055365677590725</v>
      </c>
      <c r="S867" s="37">
        <f t="shared" si="58"/>
        <v>243.16609703277217</v>
      </c>
    </row>
    <row r="868" spans="12:19">
      <c r="L868" s="15">
        <v>865</v>
      </c>
      <c r="M868" s="8">
        <v>55</v>
      </c>
      <c r="N868" s="20">
        <f>ROUND(Table5[[#This Row],[Etotal]]/3600,2)</f>
        <v>3.74</v>
      </c>
      <c r="O868" s="11">
        <f>(2*3.14*Table5[[#This Row],[Motor speed]]*Table5[[#This Row],[Motor torque]])/(60*1000)/Table5[[#This Row],[Overall efficiency of enery conversion ]]*1000</f>
        <v>13455.182174155989</v>
      </c>
      <c r="P868" s="30">
        <f t="shared" si="55"/>
        <v>140.15814764745821</v>
      </c>
      <c r="Q868" s="35">
        <f t="shared" si="56"/>
        <v>1.401581476474582</v>
      </c>
      <c r="R868" s="36">
        <f t="shared" si="57"/>
        <v>7.2683933502276767</v>
      </c>
      <c r="S868" s="37">
        <f t="shared" si="58"/>
        <v>218.05180050683029</v>
      </c>
    </row>
    <row r="869" spans="12:19">
      <c r="L869" s="15">
        <v>866</v>
      </c>
      <c r="M869" s="8">
        <v>54.6</v>
      </c>
      <c r="N869" s="20">
        <f>ROUND(Table5[[#This Row],[Etotal]]/3600,2)</f>
        <v>3.83</v>
      </c>
      <c r="O869" s="11">
        <f>(2*3.14*Table5[[#This Row],[Motor speed]]*Table5[[#This Row],[Motor torque]])/(60*1000)/Table5[[#This Row],[Overall efficiency of enery conversion ]]*1000</f>
        <v>13783.795487863465</v>
      </c>
      <c r="P869" s="30">
        <f t="shared" si="55"/>
        <v>143.58120299857777</v>
      </c>
      <c r="Q869" s="35">
        <f t="shared" si="56"/>
        <v>1.4358120299857777</v>
      </c>
      <c r="R869" s="36">
        <f t="shared" si="57"/>
        <v>7.6277578861719553</v>
      </c>
      <c r="S869" s="37">
        <f t="shared" si="58"/>
        <v>228.83273658515867</v>
      </c>
    </row>
    <row r="870" spans="12:19">
      <c r="L870" s="15">
        <v>867</v>
      </c>
      <c r="M870" s="8">
        <v>54.4</v>
      </c>
      <c r="N870" s="20">
        <f>ROUND(Table5[[#This Row],[Etotal]]/3600,2)</f>
        <v>3.95</v>
      </c>
      <c r="O870" s="11">
        <f>(2*3.14*Table5[[#This Row],[Motor speed]]*Table5[[#This Row],[Motor torque]])/(60*1000)/Table5[[#This Row],[Overall efficiency of enery conversion ]]*1000</f>
        <v>14228.223689910785</v>
      </c>
      <c r="P870" s="30">
        <f t="shared" si="55"/>
        <v>148.21066343657068</v>
      </c>
      <c r="Q870" s="35">
        <f t="shared" si="56"/>
        <v>1.4821066343657068</v>
      </c>
      <c r="R870" s="36">
        <f t="shared" si="57"/>
        <v>8.1275682798341187</v>
      </c>
      <c r="S870" s="37">
        <f t="shared" si="58"/>
        <v>243.82704839502355</v>
      </c>
    </row>
    <row r="871" spans="12:19">
      <c r="L871" s="15">
        <v>868</v>
      </c>
      <c r="M871" s="8">
        <v>54.2</v>
      </c>
      <c r="N871" s="20">
        <f>ROUND(Table5[[#This Row],[Etotal]]/3600,2)</f>
        <v>3.92</v>
      </c>
      <c r="O871" s="11">
        <f>(2*3.14*Table5[[#This Row],[Motor speed]]*Table5[[#This Row],[Motor torque]])/(60*1000)/Table5[[#This Row],[Overall efficiency of enery conversion ]]*1000</f>
        <v>14107.172929275202</v>
      </c>
      <c r="P871" s="30">
        <f t="shared" si="55"/>
        <v>146.94971801328336</v>
      </c>
      <c r="Q871" s="35">
        <f t="shared" si="56"/>
        <v>1.4694971801328336</v>
      </c>
      <c r="R871" s="36">
        <f t="shared" si="57"/>
        <v>7.9898612609478938</v>
      </c>
      <c r="S871" s="37">
        <f t="shared" si="58"/>
        <v>239.69583782843682</v>
      </c>
    </row>
    <row r="872" spans="12:19">
      <c r="L872" s="15">
        <v>869</v>
      </c>
      <c r="M872" s="8">
        <v>54</v>
      </c>
      <c r="N872" s="20">
        <f>ROUND(Table5[[#This Row],[Etotal]]/3600,2)</f>
        <v>4.04</v>
      </c>
      <c r="O872" s="11">
        <f>(2*3.14*Table5[[#This Row],[Motor speed]]*Table5[[#This Row],[Motor torque]])/(60*1000)/Table5[[#This Row],[Overall efficiency of enery conversion ]]*1000</f>
        <v>14546.900642559656</v>
      </c>
      <c r="P872" s="30">
        <f t="shared" si="55"/>
        <v>151.53021502666309</v>
      </c>
      <c r="Q872" s="35">
        <f t="shared" si="56"/>
        <v>1.5153021502666308</v>
      </c>
      <c r="R872" s="36">
        <f t="shared" si="57"/>
        <v>8.4957202444298971</v>
      </c>
      <c r="S872" s="37">
        <f t="shared" si="58"/>
        <v>254.87160733289693</v>
      </c>
    </row>
    <row r="873" spans="12:19">
      <c r="L873" s="15">
        <v>870</v>
      </c>
      <c r="M873" s="8">
        <v>53.9</v>
      </c>
      <c r="N873" s="20">
        <f>ROUND(Table5[[#This Row],[Etotal]]/3600,2)</f>
        <v>4.0199999999999996</v>
      </c>
      <c r="O873" s="11">
        <f>(2*3.14*Table5[[#This Row],[Motor speed]]*Table5[[#This Row],[Motor torque]])/(60*1000)/Table5[[#This Row],[Overall efficiency of enery conversion ]]*1000</f>
        <v>14486.001938347201</v>
      </c>
      <c r="P873" s="30">
        <f t="shared" si="55"/>
        <v>150.89585352445002</v>
      </c>
      <c r="Q873" s="35">
        <f t="shared" si="56"/>
        <v>1.5089585352445001</v>
      </c>
      <c r="R873" s="36">
        <f t="shared" si="57"/>
        <v>8.4247366860227419</v>
      </c>
      <c r="S873" s="37">
        <f t="shared" si="58"/>
        <v>252.74210058068226</v>
      </c>
    </row>
    <row r="874" spans="12:19">
      <c r="L874" s="15">
        <v>871</v>
      </c>
      <c r="M874" s="8">
        <v>53.7</v>
      </c>
      <c r="N874" s="20">
        <f>ROUND(Table5[[#This Row],[Etotal]]/3600,2)</f>
        <v>3.99</v>
      </c>
      <c r="O874" s="11">
        <f>(2*3.14*Table5[[#This Row],[Motor speed]]*Table5[[#This Row],[Motor torque]])/(60*1000)/Table5[[#This Row],[Overall efficiency of enery conversion ]]*1000</f>
        <v>14364.770704115383</v>
      </c>
      <c r="P874" s="30">
        <f t="shared" si="55"/>
        <v>149.63302816786856</v>
      </c>
      <c r="Q874" s="35">
        <f t="shared" si="56"/>
        <v>1.4963302816786856</v>
      </c>
      <c r="R874" s="36">
        <f t="shared" si="57"/>
        <v>8.2843159539138735</v>
      </c>
      <c r="S874" s="37">
        <f t="shared" si="58"/>
        <v>248.5294786174162</v>
      </c>
    </row>
    <row r="875" spans="12:19">
      <c r="L875" s="15">
        <v>872</v>
      </c>
      <c r="M875" s="8">
        <v>53.6</v>
      </c>
      <c r="N875" s="20">
        <f>ROUND(Table5[[#This Row],[Etotal]]/3600,2)</f>
        <v>4.05</v>
      </c>
      <c r="O875" s="11">
        <f>(2*3.14*Table5[[#This Row],[Motor speed]]*Table5[[#This Row],[Motor torque]])/(60*1000)/Table5[[#This Row],[Overall efficiency of enery conversion ]]*1000</f>
        <v>14582.372781093851</v>
      </c>
      <c r="P875" s="30">
        <f t="shared" si="55"/>
        <v>151.89971646972762</v>
      </c>
      <c r="Q875" s="35">
        <f t="shared" si="56"/>
        <v>1.5189971646972762</v>
      </c>
      <c r="R875" s="36">
        <f t="shared" si="57"/>
        <v>8.5372038295259465</v>
      </c>
      <c r="S875" s="37">
        <f t="shared" si="58"/>
        <v>256.11611488577842</v>
      </c>
    </row>
    <row r="876" spans="12:19">
      <c r="L876" s="15">
        <v>873</v>
      </c>
      <c r="M876" s="8">
        <v>53.5</v>
      </c>
      <c r="N876" s="20">
        <f>ROUND(Table5[[#This Row],[Etotal]]/3600,2)</f>
        <v>4.03</v>
      </c>
      <c r="O876" s="11">
        <f>(2*3.14*Table5[[#This Row],[Motor speed]]*Table5[[#This Row],[Motor torque]])/(60*1000)/Table5[[#This Row],[Overall efficiency of enery conversion ]]*1000</f>
        <v>14521.708804792199</v>
      </c>
      <c r="P876" s="30">
        <f t="shared" si="55"/>
        <v>151.26780004991875</v>
      </c>
      <c r="Q876" s="35">
        <f t="shared" si="56"/>
        <v>1.5126780004991875</v>
      </c>
      <c r="R876" s="36">
        <f t="shared" si="57"/>
        <v>8.4663205128186139</v>
      </c>
      <c r="S876" s="37">
        <f t="shared" si="58"/>
        <v>253.98961538455842</v>
      </c>
    </row>
    <row r="877" spans="12:19">
      <c r="L877" s="15">
        <v>874</v>
      </c>
      <c r="M877" s="8">
        <v>53.4</v>
      </c>
      <c r="N877" s="20">
        <f>ROUND(Table5[[#This Row],[Etotal]]/3600,2)</f>
        <v>4.0199999999999996</v>
      </c>
      <c r="O877" s="11">
        <f>(2*3.14*Table5[[#This Row],[Motor speed]]*Table5[[#This Row],[Motor torque]])/(60*1000)/Table5[[#This Row],[Overall efficiency of enery conversion ]]*1000</f>
        <v>14461.232268585407</v>
      </c>
      <c r="P877" s="30">
        <f t="shared" si="55"/>
        <v>150.637836131098</v>
      </c>
      <c r="Q877" s="35">
        <f t="shared" si="56"/>
        <v>1.50637836131098</v>
      </c>
      <c r="R877" s="36">
        <f t="shared" si="57"/>
        <v>8.3959503394760269</v>
      </c>
      <c r="S877" s="37">
        <f t="shared" si="58"/>
        <v>251.8785101842808</v>
      </c>
    </row>
    <row r="878" spans="12:19">
      <c r="L878" s="15">
        <v>875</v>
      </c>
      <c r="M878" s="8">
        <v>53.3</v>
      </c>
      <c r="N878" s="20">
        <f>ROUND(Table5[[#This Row],[Etotal]]/3600,2)</f>
        <v>3.92</v>
      </c>
      <c r="O878" s="11">
        <f>(2*3.14*Table5[[#This Row],[Motor speed]]*Table5[[#This Row],[Motor torque]])/(60*1000)/Table5[[#This Row],[Overall efficiency of enery conversion ]]*1000</f>
        <v>14124.563122475241</v>
      </c>
      <c r="P878" s="30">
        <f t="shared" si="55"/>
        <v>147.13086585911711</v>
      </c>
      <c r="Q878" s="35">
        <f t="shared" si="56"/>
        <v>1.471308658591171</v>
      </c>
      <c r="R878" s="36">
        <f t="shared" si="57"/>
        <v>8.0095719247277994</v>
      </c>
      <c r="S878" s="37">
        <f t="shared" si="58"/>
        <v>240.28715774183399</v>
      </c>
    </row>
    <row r="879" spans="12:19">
      <c r="L879" s="15">
        <v>876</v>
      </c>
      <c r="M879" s="8">
        <v>53.1</v>
      </c>
      <c r="N879" s="20">
        <f>ROUND(Table5[[#This Row],[Etotal]]/3600,2)</f>
        <v>3.89</v>
      </c>
      <c r="O879" s="11">
        <f>(2*3.14*Table5[[#This Row],[Motor speed]]*Table5[[#This Row],[Motor torque]])/(60*1000)/Table5[[#This Row],[Overall efficiency of enery conversion ]]*1000</f>
        <v>14005.581169381841</v>
      </c>
      <c r="P879" s="30">
        <f t="shared" si="55"/>
        <v>145.89147051439417</v>
      </c>
      <c r="Q879" s="35">
        <f t="shared" si="56"/>
        <v>1.4589147051439417</v>
      </c>
      <c r="R879" s="36">
        <f t="shared" si="57"/>
        <v>7.875198832475367</v>
      </c>
      <c r="S879" s="37">
        <f t="shared" si="58"/>
        <v>236.25596497426102</v>
      </c>
    </row>
    <row r="880" spans="12:19">
      <c r="L880" s="15">
        <v>877</v>
      </c>
      <c r="M880" s="8">
        <v>53</v>
      </c>
      <c r="N880" s="20">
        <f>ROUND(Table5[[#This Row],[Etotal]]/3600,2)</f>
        <v>4.0999999999999996</v>
      </c>
      <c r="O880" s="11">
        <f>(2*3.14*Table5[[#This Row],[Motor speed]]*Table5[[#This Row],[Motor torque]])/(60*1000)/Table5[[#This Row],[Overall efficiency of enery conversion ]]*1000</f>
        <v>14770.841700755391</v>
      </c>
      <c r="P880" s="30">
        <f t="shared" si="55"/>
        <v>153.86293438286864</v>
      </c>
      <c r="Q880" s="35">
        <f t="shared" si="56"/>
        <v>1.5386293438286864</v>
      </c>
      <c r="R880" s="36">
        <f t="shared" si="57"/>
        <v>8.7593069534555692</v>
      </c>
      <c r="S880" s="37">
        <f t="shared" si="58"/>
        <v>262.77920860366709</v>
      </c>
    </row>
    <row r="881" spans="12:19">
      <c r="L881" s="15">
        <v>878</v>
      </c>
      <c r="M881" s="8">
        <v>53</v>
      </c>
      <c r="N881" s="20">
        <f>ROUND(Table5[[#This Row],[Etotal]]/3600,2)</f>
        <v>4.18</v>
      </c>
      <c r="O881" s="11">
        <f>(2*3.14*Table5[[#This Row],[Motor speed]]*Table5[[#This Row],[Motor torque]])/(60*1000)/Table5[[#This Row],[Overall efficiency of enery conversion ]]*1000</f>
        <v>15045.665792332789</v>
      </c>
      <c r="P881" s="30">
        <f t="shared" si="55"/>
        <v>156.7256853367999</v>
      </c>
      <c r="Q881" s="35">
        <f t="shared" si="56"/>
        <v>1.5672568533679989</v>
      </c>
      <c r="R881" s="36">
        <f t="shared" si="57"/>
        <v>9.0882879643871579</v>
      </c>
      <c r="S881" s="37">
        <f t="shared" si="58"/>
        <v>272.64863893161476</v>
      </c>
    </row>
    <row r="882" spans="12:19">
      <c r="L882" s="15">
        <v>879</v>
      </c>
      <c r="M882" s="8">
        <v>53</v>
      </c>
      <c r="N882" s="20">
        <f>ROUND(Table5[[#This Row],[Etotal]]/3600,2)</f>
        <v>4.26</v>
      </c>
      <c r="O882" s="11">
        <f>(2*3.14*Table5[[#This Row],[Motor speed]]*Table5[[#This Row],[Motor torque]])/(60*1000)/Table5[[#This Row],[Overall efficiency of enery conversion ]]*1000</f>
        <v>15320.489883910188</v>
      </c>
      <c r="P882" s="30">
        <f t="shared" si="55"/>
        <v>159.58843629073112</v>
      </c>
      <c r="Q882" s="35">
        <f t="shared" si="56"/>
        <v>1.5958843629073112</v>
      </c>
      <c r="R882" s="36">
        <f t="shared" si="57"/>
        <v>9.4233335291566753</v>
      </c>
      <c r="S882" s="37">
        <f t="shared" si="58"/>
        <v>282.70000587470025</v>
      </c>
    </row>
    <row r="883" spans="12:19">
      <c r="L883" s="15">
        <v>880</v>
      </c>
      <c r="M883" s="8">
        <v>53.1</v>
      </c>
      <c r="N883" s="20">
        <f>ROUND(Table5[[#This Row],[Etotal]]/3600,2)</f>
        <v>4.5</v>
      </c>
      <c r="O883" s="11">
        <f>(2*3.14*Table5[[#This Row],[Motor speed]]*Table5[[#This Row],[Motor torque]])/(60*1000)/Table5[[#This Row],[Overall efficiency of enery conversion ]]*1000</f>
        <v>16208.322190175792</v>
      </c>
      <c r="P883" s="30">
        <f t="shared" si="55"/>
        <v>168.83668948099782</v>
      </c>
      <c r="Q883" s="35">
        <f t="shared" si="56"/>
        <v>1.6883668948099781</v>
      </c>
      <c r="R883" s="36">
        <f t="shared" si="57"/>
        <v>10.547156254514066</v>
      </c>
      <c r="S883" s="37">
        <f t="shared" si="58"/>
        <v>316.41468763542196</v>
      </c>
    </row>
    <row r="884" spans="12:19">
      <c r="L884" s="15">
        <v>881</v>
      </c>
      <c r="M884" s="8">
        <v>53.3</v>
      </c>
      <c r="N884" s="20">
        <f>ROUND(Table5[[#This Row],[Etotal]]/3600,2)</f>
        <v>4.46</v>
      </c>
      <c r="O884" s="11">
        <f>(2*3.14*Table5[[#This Row],[Motor speed]]*Table5[[#This Row],[Motor torque]])/(60*1000)/Table5[[#This Row],[Overall efficiency of enery conversion ]]*1000</f>
        <v>16059.221019975766</v>
      </c>
      <c r="P884" s="30">
        <f t="shared" si="55"/>
        <v>167.28355229141422</v>
      </c>
      <c r="Q884" s="35">
        <f t="shared" si="56"/>
        <v>1.6728355229141423</v>
      </c>
      <c r="R884" s="36">
        <f t="shared" si="57"/>
        <v>10.354001140876697</v>
      </c>
      <c r="S884" s="37">
        <f t="shared" si="58"/>
        <v>310.6200342263009</v>
      </c>
    </row>
    <row r="885" spans="12:19">
      <c r="L885" s="15">
        <v>882</v>
      </c>
      <c r="M885" s="8">
        <v>53.3</v>
      </c>
      <c r="N885" s="20">
        <f>ROUND(Table5[[#This Row],[Etotal]]/3600,2)</f>
        <v>4.2300000000000004</v>
      </c>
      <c r="O885" s="11">
        <f>(2*3.14*Table5[[#This Row],[Motor speed]]*Table5[[#This Row],[Motor torque]])/(60*1000)/Table5[[#This Row],[Overall efficiency of enery conversion ]]*1000</f>
        <v>15230.081921046971</v>
      </c>
      <c r="P885" s="30">
        <f t="shared" si="55"/>
        <v>158.6466866775726</v>
      </c>
      <c r="Q885" s="35">
        <f t="shared" si="56"/>
        <v>1.586466866775726</v>
      </c>
      <c r="R885" s="36">
        <f t="shared" si="57"/>
        <v>9.3124453416956001</v>
      </c>
      <c r="S885" s="37">
        <f t="shared" si="58"/>
        <v>279.37336025086802</v>
      </c>
    </row>
    <row r="886" spans="12:19">
      <c r="L886" s="15">
        <v>883</v>
      </c>
      <c r="M886" s="8">
        <v>53.3</v>
      </c>
      <c r="N886" s="20">
        <f>ROUND(Table5[[#This Row],[Etotal]]/3600,2)</f>
        <v>4</v>
      </c>
      <c r="O886" s="11">
        <f>(2*3.14*Table5[[#This Row],[Motor speed]]*Table5[[#This Row],[Motor torque]])/(60*1000)/Table5[[#This Row],[Overall efficiency of enery conversion ]]*1000</f>
        <v>14400.942822118173</v>
      </c>
      <c r="P886" s="30">
        <f t="shared" si="55"/>
        <v>150.00982106373098</v>
      </c>
      <c r="Q886" s="35">
        <f t="shared" si="56"/>
        <v>1.5000982106373097</v>
      </c>
      <c r="R886" s="36">
        <f t="shared" si="57"/>
        <v>8.3260901737618571</v>
      </c>
      <c r="S886" s="37">
        <f t="shared" si="58"/>
        <v>249.78270521285572</v>
      </c>
    </row>
    <row r="887" spans="12:19">
      <c r="L887" s="15">
        <v>884</v>
      </c>
      <c r="M887" s="8">
        <v>53.1</v>
      </c>
      <c r="N887" s="20">
        <f>ROUND(Table5[[#This Row],[Etotal]]/3600,2)</f>
        <v>3.66</v>
      </c>
      <c r="O887" s="11">
        <f>(2*3.14*Table5[[#This Row],[Motor speed]]*Table5[[#This Row],[Motor torque]])/(60*1000)/Table5[[#This Row],[Overall efficiency of enery conversion ]]*1000</f>
        <v>13179.553286584111</v>
      </c>
      <c r="P887" s="30">
        <f t="shared" si="55"/>
        <v>137.28701340191782</v>
      </c>
      <c r="Q887" s="35">
        <f t="shared" si="56"/>
        <v>1.3728701340191782</v>
      </c>
      <c r="R887" s="36">
        <f t="shared" si="57"/>
        <v>6.9736578980627941</v>
      </c>
      <c r="S887" s="37">
        <f t="shared" si="58"/>
        <v>209.20973694188382</v>
      </c>
    </row>
    <row r="888" spans="12:19">
      <c r="L888" s="15">
        <v>885</v>
      </c>
      <c r="M888" s="8">
        <v>52.8</v>
      </c>
      <c r="N888" s="20">
        <f>ROUND(Table5[[#This Row],[Etotal]]/3600,2)</f>
        <v>3.23</v>
      </c>
      <c r="O888" s="11">
        <f>(2*3.14*Table5[[#This Row],[Motor speed]]*Table5[[#This Row],[Motor torque]])/(60*1000)/Table5[[#This Row],[Overall efficiency of enery conversion ]]*1000</f>
        <v>11638.206497635736</v>
      </c>
      <c r="P888" s="30">
        <f t="shared" si="55"/>
        <v>121.23131768370558</v>
      </c>
      <c r="Q888" s="35">
        <f t="shared" si="56"/>
        <v>1.2123131768370559</v>
      </c>
      <c r="R888" s="36">
        <f t="shared" si="57"/>
        <v>5.4379019833111926</v>
      </c>
      <c r="S888" s="37">
        <f t="shared" si="58"/>
        <v>163.13705949933578</v>
      </c>
    </row>
    <row r="889" spans="12:19">
      <c r="L889" s="15">
        <v>886</v>
      </c>
      <c r="M889" s="8">
        <v>52.2</v>
      </c>
      <c r="N889" s="20">
        <f>ROUND(Table5[[#This Row],[Etotal]]/3600,2)</f>
        <v>2.4700000000000002</v>
      </c>
      <c r="O889" s="11">
        <f>(2*3.14*Table5[[#This Row],[Motor speed]]*Table5[[#This Row],[Motor torque]])/(60*1000)/Table5[[#This Row],[Overall efficiency of enery conversion ]]*1000</f>
        <v>8877.8421709204649</v>
      </c>
      <c r="P889" s="30">
        <f t="shared" si="55"/>
        <v>92.477522613754843</v>
      </c>
      <c r="Q889" s="35">
        <f t="shared" si="56"/>
        <v>0.92477522613754848</v>
      </c>
      <c r="R889" s="36">
        <f t="shared" si="57"/>
        <v>3.164274109847689</v>
      </c>
      <c r="S889" s="37">
        <f t="shared" si="58"/>
        <v>94.928223295430669</v>
      </c>
    </row>
    <row r="890" spans="12:19">
      <c r="L890" s="15">
        <v>887</v>
      </c>
      <c r="M890" s="8">
        <v>51.3</v>
      </c>
      <c r="N890" s="20">
        <f>ROUND(Table5[[#This Row],[Etotal]]/3600,2)</f>
        <v>1.83</v>
      </c>
      <c r="O890" s="11">
        <f>(2*3.14*Table5[[#This Row],[Motor speed]]*Table5[[#This Row],[Motor torque]])/(60*1000)/Table5[[#This Row],[Overall efficiency of enery conversion ]]*1000</f>
        <v>6583.67871073886</v>
      </c>
      <c r="P890" s="30">
        <f t="shared" si="55"/>
        <v>68.579986570196453</v>
      </c>
      <c r="Q890" s="35">
        <f t="shared" si="56"/>
        <v>0.6857998657019645</v>
      </c>
      <c r="R890" s="36">
        <f t="shared" si="57"/>
        <v>1.7401893864482805</v>
      </c>
      <c r="S890" s="37">
        <f t="shared" si="58"/>
        <v>52.205681593448418</v>
      </c>
    </row>
    <row r="891" spans="12:19">
      <c r="L891" s="15">
        <v>888</v>
      </c>
      <c r="M891" s="8">
        <v>50.2</v>
      </c>
      <c r="N891" s="20">
        <f>ROUND(Table5[[#This Row],[Etotal]]/3600,2)</f>
        <v>1.63</v>
      </c>
      <c r="O891" s="11">
        <f>(2*3.14*Table5[[#This Row],[Motor speed]]*Table5[[#This Row],[Motor torque]])/(60*1000)/Table5[[#This Row],[Overall efficiency of enery conversion ]]*1000</f>
        <v>5854.9227967287188</v>
      </c>
      <c r="P891" s="30">
        <f t="shared" si="55"/>
        <v>60.988779132590821</v>
      </c>
      <c r="Q891" s="35">
        <f t="shared" si="56"/>
        <v>0.6098877913259082</v>
      </c>
      <c r="R891" s="36">
        <f t="shared" si="57"/>
        <v>1.3762635366310598</v>
      </c>
      <c r="S891" s="37">
        <f t="shared" si="58"/>
        <v>41.287906098931792</v>
      </c>
    </row>
    <row r="892" spans="12:19">
      <c r="L892" s="15">
        <v>889</v>
      </c>
      <c r="M892" s="8">
        <v>49.2</v>
      </c>
      <c r="N892" s="20">
        <f>ROUND(Table5[[#This Row],[Etotal]]/3600,2)</f>
        <v>1.59</v>
      </c>
      <c r="O892" s="11">
        <f>(2*3.14*Table5[[#This Row],[Motor speed]]*Table5[[#This Row],[Motor torque]])/(60*1000)/Table5[[#This Row],[Overall efficiency of enery conversion ]]*1000</f>
        <v>5707.8429790580312</v>
      </c>
      <c r="P892" s="30">
        <f t="shared" si="55"/>
        <v>59.456697698521161</v>
      </c>
      <c r="Q892" s="35">
        <f t="shared" si="56"/>
        <v>0.59456697698521166</v>
      </c>
      <c r="R892" s="36">
        <f t="shared" si="57"/>
        <v>1.3079865934489325</v>
      </c>
      <c r="S892" s="37">
        <f t="shared" si="58"/>
        <v>39.239597803467973</v>
      </c>
    </row>
    <row r="893" spans="12:19">
      <c r="L893" s="15">
        <v>890</v>
      </c>
      <c r="M893" s="8">
        <v>48.2</v>
      </c>
      <c r="N893" s="20">
        <f>ROUND(Table5[[#This Row],[Etotal]]/3600,2)</f>
        <v>1.48</v>
      </c>
      <c r="O893" s="11">
        <f>(2*3.14*Table5[[#This Row],[Motor speed]]*Table5[[#This Row],[Motor torque]])/(60*1000)/Table5[[#This Row],[Overall efficiency of enery conversion ]]*1000</f>
        <v>5317.6955600430938</v>
      </c>
      <c r="P893" s="30">
        <f t="shared" si="55"/>
        <v>55.392662083782227</v>
      </c>
      <c r="Q893" s="35">
        <f t="shared" si="56"/>
        <v>0.55392662083782229</v>
      </c>
      <c r="R893" s="36">
        <f t="shared" si="57"/>
        <v>1.1352883947093915</v>
      </c>
      <c r="S893" s="37">
        <f t="shared" si="58"/>
        <v>34.058651841281744</v>
      </c>
    </row>
    <row r="894" spans="12:19">
      <c r="L894" s="15">
        <v>891</v>
      </c>
      <c r="M894" s="8">
        <v>47.2</v>
      </c>
      <c r="N894" s="20">
        <f>ROUND(Table5[[#This Row],[Etotal]]/3600,2)</f>
        <v>1.51</v>
      </c>
      <c r="O894" s="11">
        <f>(2*3.14*Table5[[#This Row],[Motor speed]]*Table5[[#This Row],[Motor torque]])/(60*1000)/Table5[[#This Row],[Overall efficiency of enery conversion ]]*1000</f>
        <v>5433.933271953033</v>
      </c>
      <c r="P894" s="30">
        <f t="shared" si="55"/>
        <v>56.603471582844094</v>
      </c>
      <c r="Q894" s="35">
        <f t="shared" si="56"/>
        <v>0.56603471582844089</v>
      </c>
      <c r="R894" s="36">
        <f t="shared" si="57"/>
        <v>1.1854626082350403</v>
      </c>
      <c r="S894" s="37">
        <f t="shared" si="58"/>
        <v>35.563878247051207</v>
      </c>
    </row>
    <row r="895" spans="12:19">
      <c r="L895" s="15">
        <v>892</v>
      </c>
      <c r="M895" s="8">
        <v>46.3</v>
      </c>
      <c r="N895" s="20">
        <f>ROUND(Table5[[#This Row],[Etotal]]/3600,2)</f>
        <v>1.55</v>
      </c>
      <c r="O895" s="11">
        <f>(2*3.14*Table5[[#This Row],[Motor speed]]*Table5[[#This Row],[Motor torque]])/(60*1000)/Table5[[#This Row],[Overall efficiency of enery conversion ]]*1000</f>
        <v>5582.9786406676676</v>
      </c>
      <c r="P895" s="30">
        <f t="shared" si="55"/>
        <v>58.156027506954871</v>
      </c>
      <c r="Q895" s="35">
        <f t="shared" si="56"/>
        <v>0.58156027506954866</v>
      </c>
      <c r="R895" s="36">
        <f t="shared" si="57"/>
        <v>1.2513857080941857</v>
      </c>
      <c r="S895" s="37">
        <f t="shared" si="58"/>
        <v>37.541571242825569</v>
      </c>
    </row>
    <row r="896" spans="12:19">
      <c r="L896" s="15">
        <v>893</v>
      </c>
      <c r="M896" s="8">
        <v>45.5</v>
      </c>
      <c r="N896" s="20">
        <f>ROUND(Table5[[#This Row],[Etotal]]/3600,2)</f>
        <v>1.8</v>
      </c>
      <c r="O896" s="11">
        <f>(2*3.14*Table5[[#This Row],[Motor speed]]*Table5[[#This Row],[Motor torque]])/(60*1000)/Table5[[#This Row],[Overall efficiency of enery conversion ]]*1000</f>
        <v>6471.0620533168139</v>
      </c>
      <c r="P896" s="30">
        <f t="shared" si="55"/>
        <v>67.406896388716817</v>
      </c>
      <c r="Q896" s="35">
        <f t="shared" si="56"/>
        <v>0.67406896388716819</v>
      </c>
      <c r="R896" s="36">
        <f t="shared" si="57"/>
        <v>1.6811651818809055</v>
      </c>
      <c r="S896" s="37">
        <f t="shared" si="58"/>
        <v>50.434955456427161</v>
      </c>
    </row>
    <row r="897" spans="12:19">
      <c r="L897" s="15">
        <v>894</v>
      </c>
      <c r="M897" s="8">
        <v>44.9</v>
      </c>
      <c r="N897" s="20">
        <f>ROUND(Table5[[#This Row],[Etotal]]/3600,2)</f>
        <v>1.86</v>
      </c>
      <c r="O897" s="11">
        <f>(2*3.14*Table5[[#This Row],[Motor speed]]*Table5[[#This Row],[Motor torque]])/(60*1000)/Table5[[#This Row],[Overall efficiency of enery conversion ]]*1000</f>
        <v>6709.1668925593231</v>
      </c>
      <c r="P897" s="30">
        <f t="shared" si="55"/>
        <v>69.887155130826287</v>
      </c>
      <c r="Q897" s="35">
        <f t="shared" si="56"/>
        <v>0.69887155130826284</v>
      </c>
      <c r="R897" s="36">
        <f t="shared" si="57"/>
        <v>1.8071593473436662</v>
      </c>
      <c r="S897" s="37">
        <f t="shared" si="58"/>
        <v>54.214780420309985</v>
      </c>
    </row>
    <row r="898" spans="12:19">
      <c r="L898" s="15">
        <v>895</v>
      </c>
      <c r="M898" s="8">
        <v>44.3</v>
      </c>
      <c r="N898" s="20">
        <f>ROUND(Table5[[#This Row],[Etotal]]/3600,2)</f>
        <v>1.93</v>
      </c>
      <c r="O898" s="11">
        <f>(2*3.14*Table5[[#This Row],[Motor speed]]*Table5[[#This Row],[Motor torque]])/(60*1000)/Table5[[#This Row],[Overall efficiency of enery conversion ]]*1000</f>
        <v>6940.490010629811</v>
      </c>
      <c r="P898" s="30">
        <f t="shared" si="55"/>
        <v>72.296770944060526</v>
      </c>
      <c r="Q898" s="35">
        <f t="shared" si="56"/>
        <v>0.72296770944060529</v>
      </c>
      <c r="R898" s="36">
        <f t="shared" si="57"/>
        <v>1.9339245429070433</v>
      </c>
      <c r="S898" s="37">
        <f t="shared" si="58"/>
        <v>58.017736287211299</v>
      </c>
    </row>
    <row r="899" spans="12:19">
      <c r="L899" s="15">
        <v>896</v>
      </c>
      <c r="M899" s="8">
        <v>43.8</v>
      </c>
      <c r="N899" s="20">
        <f>ROUND(Table5[[#This Row],[Etotal]]/3600,2)</f>
        <v>1.87</v>
      </c>
      <c r="O899" s="11">
        <f>(2*3.14*Table5[[#This Row],[Motor speed]]*Table5[[#This Row],[Motor torque]])/(60*1000)/Table5[[#This Row],[Overall efficiency of enery conversion ]]*1000</f>
        <v>6749.4929012544917</v>
      </c>
      <c r="P899" s="30">
        <f t="shared" si="55"/>
        <v>70.30721772140096</v>
      </c>
      <c r="Q899" s="35">
        <f t="shared" si="56"/>
        <v>0.70307217721400961</v>
      </c>
      <c r="R899" s="36">
        <f t="shared" si="57"/>
        <v>1.8289487995780567</v>
      </c>
      <c r="S899" s="37">
        <f t="shared" si="58"/>
        <v>54.868463987341698</v>
      </c>
    </row>
    <row r="900" spans="12:19">
      <c r="L900" s="15">
        <v>897</v>
      </c>
      <c r="M900" s="8">
        <v>43.2</v>
      </c>
      <c r="N900" s="20">
        <f>ROUND(Table5[[#This Row],[Etotal]]/3600,2)</f>
        <v>1.87</v>
      </c>
      <c r="O900" s="11">
        <f>(2*3.14*Table5[[#This Row],[Motor speed]]*Table5[[#This Row],[Motor torque]])/(60*1000)/Table5[[#This Row],[Overall efficiency of enery conversion ]]*1000</f>
        <v>6749.3641132915845</v>
      </c>
      <c r="P900" s="30">
        <f t="shared" ref="P900:P963" si="59">O900/96</f>
        <v>70.305876180120677</v>
      </c>
      <c r="Q900" s="35">
        <f t="shared" ref="Q900:Q963" si="60">P900/100</f>
        <v>0.70305876180120674</v>
      </c>
      <c r="R900" s="36">
        <f t="shared" ref="R900:R963" si="61">P900*P900*0.00037</f>
        <v>1.8288790034181501</v>
      </c>
      <c r="S900" s="37">
        <f t="shared" ref="S900:S963" si="62">R900*30</f>
        <v>54.866370102544501</v>
      </c>
    </row>
    <row r="901" spans="12:19">
      <c r="L901" s="15">
        <v>898</v>
      </c>
      <c r="M901" s="8">
        <v>42.8</v>
      </c>
      <c r="N901" s="20">
        <f>ROUND(Table5[[#This Row],[Etotal]]/3600,2)</f>
        <v>2.02</v>
      </c>
      <c r="O901" s="11">
        <f>(2*3.14*Table5[[#This Row],[Motor speed]]*Table5[[#This Row],[Motor torque]])/(60*1000)/Table5[[#This Row],[Overall efficiency of enery conversion ]]*1000</f>
        <v>7266.6977296665646</v>
      </c>
      <c r="P901" s="30">
        <f t="shared" si="59"/>
        <v>75.694768017360047</v>
      </c>
      <c r="Q901" s="35">
        <f t="shared" si="60"/>
        <v>0.75694768017360048</v>
      </c>
      <c r="R901" s="36">
        <f t="shared" si="61"/>
        <v>2.1199882249247226</v>
      </c>
      <c r="S901" s="37">
        <f t="shared" si="62"/>
        <v>63.59964674774168</v>
      </c>
    </row>
    <row r="902" spans="12:19">
      <c r="L902" s="15">
        <v>899</v>
      </c>
      <c r="M902" s="8">
        <v>42.4</v>
      </c>
      <c r="N902" s="20">
        <f>ROUND(Table5[[#This Row],[Etotal]]/3600,2)</f>
        <v>1.98</v>
      </c>
      <c r="O902" s="11">
        <f>(2*3.14*Table5[[#This Row],[Motor speed]]*Table5[[#This Row],[Motor torque]])/(60*1000)/Table5[[#This Row],[Overall efficiency of enery conversion ]]*1000</f>
        <v>7114.4078949458399</v>
      </c>
      <c r="P902" s="30">
        <f t="shared" si="59"/>
        <v>74.108415572352499</v>
      </c>
      <c r="Q902" s="35">
        <f t="shared" si="60"/>
        <v>0.74108415572352504</v>
      </c>
      <c r="R902" s="36">
        <f t="shared" si="61"/>
        <v>2.0320611856984643</v>
      </c>
      <c r="S902" s="37">
        <f t="shared" si="62"/>
        <v>60.96183557095393</v>
      </c>
    </row>
    <row r="903" spans="12:19">
      <c r="L903" s="15">
        <v>900</v>
      </c>
      <c r="M903" s="8">
        <v>42</v>
      </c>
      <c r="N903" s="20">
        <f>ROUND(Table5[[#This Row],[Etotal]]/3600,2)</f>
        <v>2</v>
      </c>
      <c r="O903" s="11">
        <f>(2*3.14*Table5[[#This Row],[Motor speed]]*Table5[[#This Row],[Motor torque]])/(60*1000)/Table5[[#This Row],[Overall efficiency of enery conversion ]]*1000</f>
        <v>7182.2799998736446</v>
      </c>
      <c r="P903" s="30">
        <f t="shared" si="59"/>
        <v>74.815416665350469</v>
      </c>
      <c r="Q903" s="35">
        <f t="shared" si="60"/>
        <v>0.74815416665350465</v>
      </c>
      <c r="R903" s="36">
        <f t="shared" si="61"/>
        <v>2.0710182311996999</v>
      </c>
      <c r="S903" s="37">
        <f t="shared" si="62"/>
        <v>62.130546935990992</v>
      </c>
    </row>
    <row r="904" spans="12:19">
      <c r="L904" s="15">
        <v>901</v>
      </c>
      <c r="M904" s="8">
        <v>41.7</v>
      </c>
      <c r="N904" s="20">
        <f>ROUND(Table5[[#This Row],[Etotal]]/3600,2)</f>
        <v>1.96</v>
      </c>
      <c r="O904" s="11">
        <f>(2*3.14*Table5[[#This Row],[Motor speed]]*Table5[[#This Row],[Motor torque]])/(60*1000)/Table5[[#This Row],[Overall efficiency of enery conversion ]]*1000</f>
        <v>7069.8359168168909</v>
      </c>
      <c r="P904" s="30">
        <f t="shared" si="59"/>
        <v>73.64412413350928</v>
      </c>
      <c r="Q904" s="35">
        <f t="shared" si="60"/>
        <v>0.73644124133509281</v>
      </c>
      <c r="R904" s="36">
        <f t="shared" si="61"/>
        <v>2.006679097174938</v>
      </c>
      <c r="S904" s="37">
        <f t="shared" si="62"/>
        <v>60.200372915248138</v>
      </c>
    </row>
    <row r="905" spans="12:19">
      <c r="L905" s="15">
        <v>902</v>
      </c>
      <c r="M905" s="8">
        <v>41.3</v>
      </c>
      <c r="N905" s="20">
        <f>ROUND(Table5[[#This Row],[Etotal]]/3600,2)</f>
        <v>1.68</v>
      </c>
      <c r="O905" s="11">
        <f>(2*3.14*Table5[[#This Row],[Motor speed]]*Table5[[#This Row],[Motor torque]])/(60*1000)/Table5[[#This Row],[Overall efficiency of enery conversion ]]*1000</f>
        <v>6065.3327040068252</v>
      </c>
      <c r="P905" s="30">
        <f t="shared" si="59"/>
        <v>63.180549000071096</v>
      </c>
      <c r="Q905" s="35">
        <f t="shared" si="60"/>
        <v>0.63180549000071096</v>
      </c>
      <c r="R905" s="36">
        <f t="shared" si="61"/>
        <v>1.4769592556216422</v>
      </c>
      <c r="S905" s="37">
        <f t="shared" si="62"/>
        <v>44.308777668649263</v>
      </c>
    </row>
    <row r="906" spans="12:19">
      <c r="L906" s="15">
        <v>903</v>
      </c>
      <c r="M906" s="8">
        <v>40.700000000000003</v>
      </c>
      <c r="N906" s="20">
        <f>ROUND(Table5[[#This Row],[Etotal]]/3600,2)</f>
        <v>1.04</v>
      </c>
      <c r="O906" s="11">
        <f>(2*3.14*Table5[[#This Row],[Motor speed]]*Table5[[#This Row],[Motor torque]])/(60*1000)/Table5[[#This Row],[Overall efficiency of enery conversion ]]*1000</f>
        <v>3749.8472978177069</v>
      </c>
      <c r="P906" s="30">
        <f t="shared" si="59"/>
        <v>39.060909352267778</v>
      </c>
      <c r="Q906" s="35">
        <f t="shared" si="60"/>
        <v>0.39060909352267781</v>
      </c>
      <c r="R906" s="36">
        <f t="shared" si="61"/>
        <v>0.56452921658764965</v>
      </c>
      <c r="S906" s="37">
        <f t="shared" si="62"/>
        <v>16.93587649762949</v>
      </c>
    </row>
    <row r="907" spans="12:19">
      <c r="L907" s="15">
        <v>904</v>
      </c>
      <c r="M907" s="8">
        <v>39.6</v>
      </c>
      <c r="N907" s="20">
        <f>ROUND(Table5[[#This Row],[Etotal]]/3600,2)</f>
        <v>0.5</v>
      </c>
      <c r="O907" s="11">
        <f>(2*3.14*Table5[[#This Row],[Motor speed]]*Table5[[#This Row],[Motor torque]])/(60*1000)/Table5[[#This Row],[Overall efficiency of enery conversion ]]*1000</f>
        <v>1801.5285140585572</v>
      </c>
      <c r="P907" s="30">
        <f t="shared" si="59"/>
        <v>18.765922021443306</v>
      </c>
      <c r="Q907" s="35">
        <f t="shared" si="60"/>
        <v>0.18765922021443304</v>
      </c>
      <c r="R907" s="36">
        <f t="shared" si="61"/>
        <v>0.13029913684650959</v>
      </c>
      <c r="S907" s="37">
        <f t="shared" si="62"/>
        <v>3.9089741053952878</v>
      </c>
    </row>
    <row r="908" spans="12:19">
      <c r="L908" s="15">
        <v>905</v>
      </c>
      <c r="M908" s="8">
        <v>38.4</v>
      </c>
      <c r="N908" s="20">
        <f>ROUND(Table5[[#This Row],[Etotal]]/3600,2)</f>
        <v>0.59</v>
      </c>
      <c r="O908" s="11">
        <f>(2*3.14*Table5[[#This Row],[Motor speed]]*Table5[[#This Row],[Motor torque]])/(60*1000)/Table5[[#This Row],[Overall efficiency of enery conversion ]]*1000</f>
        <v>2134.4133886683435</v>
      </c>
      <c r="P908" s="30">
        <f t="shared" si="59"/>
        <v>22.233472798628579</v>
      </c>
      <c r="Q908" s="35">
        <f t="shared" si="60"/>
        <v>0.22233472798628579</v>
      </c>
      <c r="R908" s="36">
        <f t="shared" si="61"/>
        <v>0.18290110569432205</v>
      </c>
      <c r="S908" s="37">
        <f t="shared" si="62"/>
        <v>5.4870331708296618</v>
      </c>
    </row>
    <row r="909" spans="12:19">
      <c r="L909" s="15">
        <v>906</v>
      </c>
      <c r="M909" s="8">
        <v>37.5</v>
      </c>
      <c r="N909" s="20">
        <f>ROUND(Table5[[#This Row],[Etotal]]/3600,2)</f>
        <v>0.81</v>
      </c>
      <c r="O909" s="11">
        <f>(2*3.14*Table5[[#This Row],[Motor speed]]*Table5[[#This Row],[Motor torque]])/(60*1000)/Table5[[#This Row],[Overall efficiency of enery conversion ]]*1000</f>
        <v>2907.0632924596475</v>
      </c>
      <c r="P909" s="30">
        <f t="shared" si="59"/>
        <v>30.281909296454661</v>
      </c>
      <c r="Q909" s="35">
        <f t="shared" si="60"/>
        <v>0.30281909296454662</v>
      </c>
      <c r="R909" s="36">
        <f t="shared" si="61"/>
        <v>0.33928779133632164</v>
      </c>
      <c r="S909" s="37">
        <f t="shared" si="62"/>
        <v>10.17863374008965</v>
      </c>
    </row>
    <row r="910" spans="12:19">
      <c r="L910" s="15">
        <v>907</v>
      </c>
      <c r="M910" s="8">
        <v>36.700000000000003</v>
      </c>
      <c r="N910" s="20">
        <f>ROUND(Table5[[#This Row],[Etotal]]/3600,2)</f>
        <v>1.07</v>
      </c>
      <c r="O910" s="11">
        <f>(2*3.14*Table5[[#This Row],[Motor speed]]*Table5[[#This Row],[Motor torque]])/(60*1000)/Table5[[#This Row],[Overall efficiency of enery conversion ]]*1000</f>
        <v>3859.6533850779847</v>
      </c>
      <c r="P910" s="30">
        <f t="shared" si="59"/>
        <v>40.204722761229007</v>
      </c>
      <c r="Q910" s="35">
        <f t="shared" si="60"/>
        <v>0.40204722761229006</v>
      </c>
      <c r="R910" s="36">
        <f t="shared" si="61"/>
        <v>0.59807530095369577</v>
      </c>
      <c r="S910" s="37">
        <f t="shared" si="62"/>
        <v>17.942259028610874</v>
      </c>
    </row>
    <row r="911" spans="12:19">
      <c r="L911" s="15">
        <v>908</v>
      </c>
      <c r="M911" s="8">
        <v>36.200000000000003</v>
      </c>
      <c r="N911" s="20">
        <f>ROUND(Table5[[#This Row],[Etotal]]/3600,2)</f>
        <v>1.45</v>
      </c>
      <c r="O911" s="11">
        <f>(2*3.14*Table5[[#This Row],[Motor speed]]*Table5[[#This Row],[Motor torque]])/(60*1000)/Table5[[#This Row],[Overall efficiency of enery conversion ]]*1000</f>
        <v>5231.7014811041909</v>
      </c>
      <c r="P911" s="30">
        <f t="shared" si="59"/>
        <v>54.496890428168655</v>
      </c>
      <c r="Q911" s="35">
        <f t="shared" si="60"/>
        <v>0.54496890428168654</v>
      </c>
      <c r="R911" s="36">
        <f t="shared" si="61"/>
        <v>1.0988670945457335</v>
      </c>
      <c r="S911" s="37">
        <f t="shared" si="62"/>
        <v>32.966012836372002</v>
      </c>
    </row>
    <row r="912" spans="12:19">
      <c r="L912" s="15">
        <v>909</v>
      </c>
      <c r="M912" s="8">
        <v>36</v>
      </c>
      <c r="N912" s="20">
        <f>ROUND(Table5[[#This Row],[Etotal]]/3600,2)</f>
        <v>1.96</v>
      </c>
      <c r="O912" s="11">
        <f>(2*3.14*Table5[[#This Row],[Motor speed]]*Table5[[#This Row],[Motor torque]])/(60*1000)/Table5[[#This Row],[Overall efficiency of enery conversion ]]*1000</f>
        <v>7039.1719469616382</v>
      </c>
      <c r="P912" s="30">
        <f t="shared" si="59"/>
        <v>73.324707780850403</v>
      </c>
      <c r="Q912" s="35">
        <f t="shared" si="60"/>
        <v>0.73324707780850407</v>
      </c>
      <c r="R912" s="36">
        <f t="shared" si="61"/>
        <v>1.9893097253244281</v>
      </c>
      <c r="S912" s="37">
        <f t="shared" si="62"/>
        <v>59.679291759732841</v>
      </c>
    </row>
    <row r="913" spans="12:19">
      <c r="L913" s="15">
        <v>910</v>
      </c>
      <c r="M913" s="8">
        <v>36.200000000000003</v>
      </c>
      <c r="N913" s="20">
        <f>ROUND(Table5[[#This Row],[Etotal]]/3600,2)</f>
        <v>2.7</v>
      </c>
      <c r="O913" s="11">
        <f>(2*3.14*Table5[[#This Row],[Motor speed]]*Table5[[#This Row],[Motor torque]])/(60*1000)/Table5[[#This Row],[Overall efficiency of enery conversion ]]*1000</f>
        <v>9736.7424388861709</v>
      </c>
      <c r="P913" s="30">
        <f t="shared" si="59"/>
        <v>101.42440040506428</v>
      </c>
      <c r="Q913" s="35">
        <f t="shared" si="60"/>
        <v>1.0142440040506429</v>
      </c>
      <c r="R913" s="36">
        <f t="shared" si="61"/>
        <v>3.8061563290849167</v>
      </c>
      <c r="S913" s="37">
        <f t="shared" si="62"/>
        <v>114.18468987254751</v>
      </c>
    </row>
    <row r="914" spans="12:19">
      <c r="L914" s="15">
        <v>911</v>
      </c>
      <c r="M914" s="8">
        <v>37</v>
      </c>
      <c r="N914" s="20">
        <f>ROUND(Table5[[#This Row],[Etotal]]/3600,2)</f>
        <v>3.39</v>
      </c>
      <c r="O914" s="11">
        <f>(2*3.14*Table5[[#This Row],[Motor speed]]*Table5[[#This Row],[Motor torque]])/(60*1000)/Table5[[#This Row],[Overall efficiency of enery conversion ]]*1000</f>
        <v>12188.880988534862</v>
      </c>
      <c r="P914" s="30">
        <f t="shared" si="59"/>
        <v>126.96751029723815</v>
      </c>
      <c r="Q914" s="35">
        <f t="shared" si="60"/>
        <v>1.2696751029723814</v>
      </c>
      <c r="R914" s="36">
        <f t="shared" si="61"/>
        <v>5.9646770082993319</v>
      </c>
      <c r="S914" s="37">
        <f t="shared" si="62"/>
        <v>178.94031024897996</v>
      </c>
    </row>
    <row r="915" spans="12:19">
      <c r="L915" s="15">
        <v>912</v>
      </c>
      <c r="M915" s="8">
        <v>38</v>
      </c>
      <c r="N915" s="20">
        <f>ROUND(Table5[[#This Row],[Etotal]]/3600,2)</f>
        <v>3.69</v>
      </c>
      <c r="O915" s="11">
        <f>(2*3.14*Table5[[#This Row],[Motor speed]]*Table5[[#This Row],[Motor torque]])/(60*1000)/Table5[[#This Row],[Overall efficiency of enery conversion ]]*1000</f>
        <v>13275.860045160947</v>
      </c>
      <c r="P915" s="30">
        <f t="shared" si="59"/>
        <v>138.29020880375987</v>
      </c>
      <c r="Q915" s="35">
        <f t="shared" si="60"/>
        <v>1.3829020880375986</v>
      </c>
      <c r="R915" s="36">
        <f t="shared" si="61"/>
        <v>7.0759472848653768</v>
      </c>
      <c r="S915" s="37">
        <f t="shared" si="62"/>
        <v>212.2784185459613</v>
      </c>
    </row>
    <row r="916" spans="12:19">
      <c r="L916" s="15">
        <v>913</v>
      </c>
      <c r="M916" s="8">
        <v>39</v>
      </c>
      <c r="N916" s="20">
        <f>ROUND(Table5[[#This Row],[Etotal]]/3600,2)</f>
        <v>3.61</v>
      </c>
      <c r="O916" s="11">
        <f>(2*3.14*Table5[[#This Row],[Motor speed]]*Table5[[#This Row],[Motor torque]])/(60*1000)/Table5[[#This Row],[Overall efficiency of enery conversion ]]*1000</f>
        <v>12991.66142552854</v>
      </c>
      <c r="P916" s="30">
        <f t="shared" si="59"/>
        <v>135.32980651592229</v>
      </c>
      <c r="Q916" s="35">
        <f t="shared" si="60"/>
        <v>1.3532980651592228</v>
      </c>
      <c r="R916" s="36">
        <f t="shared" si="61"/>
        <v>6.7762379167056768</v>
      </c>
      <c r="S916" s="37">
        <f t="shared" si="62"/>
        <v>203.28713750117029</v>
      </c>
    </row>
    <row r="917" spans="12:19">
      <c r="L917" s="15">
        <v>914</v>
      </c>
      <c r="M917" s="8">
        <v>39.700000000000003</v>
      </c>
      <c r="N917" s="20">
        <f>ROUND(Table5[[#This Row],[Etotal]]/3600,2)</f>
        <v>3.31</v>
      </c>
      <c r="O917" s="11">
        <f>(2*3.14*Table5[[#This Row],[Motor speed]]*Table5[[#This Row],[Motor torque]])/(60*1000)/Table5[[#This Row],[Overall efficiency of enery conversion ]]*1000</f>
        <v>11911.542263324576</v>
      </c>
      <c r="P917" s="30">
        <f t="shared" si="59"/>
        <v>124.07856524296433</v>
      </c>
      <c r="Q917" s="35">
        <f t="shared" si="60"/>
        <v>1.2407856524296432</v>
      </c>
      <c r="R917" s="36">
        <f t="shared" si="61"/>
        <v>5.6963314305184456</v>
      </c>
      <c r="S917" s="37">
        <f t="shared" si="62"/>
        <v>170.88994291555338</v>
      </c>
    </row>
    <row r="918" spans="12:19">
      <c r="L918" s="15">
        <v>915</v>
      </c>
      <c r="M918" s="8">
        <v>40.200000000000003</v>
      </c>
      <c r="N918" s="20">
        <f>ROUND(Table5[[#This Row],[Etotal]]/3600,2)</f>
        <v>3.2</v>
      </c>
      <c r="O918" s="11">
        <f>(2*3.14*Table5[[#This Row],[Motor speed]]*Table5[[#This Row],[Motor torque]])/(60*1000)/Table5[[#This Row],[Overall efficiency of enery conversion ]]*1000</f>
        <v>11529.985101013275</v>
      </c>
      <c r="P918" s="30">
        <f t="shared" si="59"/>
        <v>120.10401146888829</v>
      </c>
      <c r="Q918" s="35">
        <f t="shared" si="60"/>
        <v>1.2010401146888829</v>
      </c>
      <c r="R918" s="36">
        <f t="shared" si="61"/>
        <v>5.3372402212399743</v>
      </c>
      <c r="S918" s="37">
        <f t="shared" si="62"/>
        <v>160.11720663719922</v>
      </c>
    </row>
    <row r="919" spans="12:19">
      <c r="L919" s="15">
        <v>916</v>
      </c>
      <c r="M919" s="8">
        <v>40.700000000000003</v>
      </c>
      <c r="N919" s="20">
        <f>ROUND(Table5[[#This Row],[Etotal]]/3600,2)</f>
        <v>3.27</v>
      </c>
      <c r="O919" s="11">
        <f>(2*3.14*Table5[[#This Row],[Motor speed]]*Table5[[#This Row],[Motor torque]])/(60*1000)/Table5[[#This Row],[Overall efficiency of enery conversion ]]*1000</f>
        <v>11769.525411659339</v>
      </c>
      <c r="P919" s="30">
        <f t="shared" si="59"/>
        <v>122.59922303811811</v>
      </c>
      <c r="Q919" s="35">
        <f t="shared" si="60"/>
        <v>1.2259922303811812</v>
      </c>
      <c r="R919" s="36">
        <f t="shared" si="61"/>
        <v>5.5613107111335855</v>
      </c>
      <c r="S919" s="37">
        <f t="shared" si="62"/>
        <v>166.83932133400756</v>
      </c>
    </row>
    <row r="920" spans="12:19">
      <c r="L920" s="15">
        <v>917</v>
      </c>
      <c r="M920" s="8">
        <v>41.2</v>
      </c>
      <c r="N920" s="20">
        <f>ROUND(Table5[[#This Row],[Etotal]]/3600,2)</f>
        <v>3.34</v>
      </c>
      <c r="O920" s="11">
        <f>(2*3.14*Table5[[#This Row],[Motor speed]]*Table5[[#This Row],[Motor torque]])/(60*1000)/Table5[[#This Row],[Overall efficiency of enery conversion ]]*1000</f>
        <v>12012.630587661066</v>
      </c>
      <c r="P920" s="30">
        <f t="shared" si="59"/>
        <v>125.13156862146944</v>
      </c>
      <c r="Q920" s="35">
        <f t="shared" si="60"/>
        <v>1.2513156862146944</v>
      </c>
      <c r="R920" s="36">
        <f t="shared" si="61"/>
        <v>5.7934265022977209</v>
      </c>
      <c r="S920" s="37">
        <f t="shared" si="62"/>
        <v>173.80279506893163</v>
      </c>
    </row>
    <row r="921" spans="12:19">
      <c r="L921" s="15">
        <v>918</v>
      </c>
      <c r="M921" s="8">
        <v>41.7</v>
      </c>
      <c r="N921" s="20">
        <f>ROUND(Table5[[#This Row],[Etotal]]/3600,2)</f>
        <v>3.47</v>
      </c>
      <c r="O921" s="11">
        <f>(2*3.14*Table5[[#This Row],[Motor speed]]*Table5[[#This Row],[Motor torque]])/(60*1000)/Table5[[#This Row],[Overall efficiency of enery conversion ]]*1000</f>
        <v>12475.573944542155</v>
      </c>
      <c r="P921" s="30">
        <f t="shared" si="59"/>
        <v>129.95389525564744</v>
      </c>
      <c r="Q921" s="35">
        <f t="shared" si="60"/>
        <v>1.2995389525564744</v>
      </c>
      <c r="R921" s="36">
        <f t="shared" si="61"/>
        <v>6.2485655100828401</v>
      </c>
      <c r="S921" s="37">
        <f t="shared" si="62"/>
        <v>187.4569653024852</v>
      </c>
    </row>
    <row r="922" spans="12:19">
      <c r="L922" s="15">
        <v>919</v>
      </c>
      <c r="M922" s="8">
        <v>42.3</v>
      </c>
      <c r="N922" s="20">
        <f>ROUND(Table5[[#This Row],[Etotal]]/3600,2)</f>
        <v>3.49</v>
      </c>
      <c r="O922" s="11">
        <f>(2*3.14*Table5[[#This Row],[Motor speed]]*Table5[[#This Row],[Motor torque]])/(60*1000)/Table5[[#This Row],[Overall efficiency of enery conversion ]]*1000</f>
        <v>12560.2261197924</v>
      </c>
      <c r="P922" s="30">
        <f t="shared" si="59"/>
        <v>130.83568874783751</v>
      </c>
      <c r="Q922" s="35">
        <f t="shared" si="60"/>
        <v>1.3083568874783751</v>
      </c>
      <c r="R922" s="36">
        <f t="shared" si="61"/>
        <v>6.3336516565447756</v>
      </c>
      <c r="S922" s="37">
        <f t="shared" si="62"/>
        <v>190.00954969634327</v>
      </c>
    </row>
    <row r="923" spans="12:19">
      <c r="L923" s="15">
        <v>920</v>
      </c>
      <c r="M923" s="8">
        <v>42.7</v>
      </c>
      <c r="N923" s="20">
        <f>ROUND(Table5[[#This Row],[Etotal]]/3600,2)</f>
        <v>3.48</v>
      </c>
      <c r="O923" s="11">
        <f>(2*3.14*Table5[[#This Row],[Motor speed]]*Table5[[#This Row],[Motor torque]])/(60*1000)/Table5[[#This Row],[Overall efficiency of enery conversion ]]*1000</f>
        <v>12542.358370619691</v>
      </c>
      <c r="P923" s="30">
        <f t="shared" si="59"/>
        <v>130.64956636062178</v>
      </c>
      <c r="Q923" s="35">
        <f t="shared" si="60"/>
        <v>1.3064956636062177</v>
      </c>
      <c r="R923" s="36">
        <f t="shared" si="61"/>
        <v>6.3156444003808492</v>
      </c>
      <c r="S923" s="37">
        <f t="shared" si="62"/>
        <v>189.46933201142548</v>
      </c>
    </row>
    <row r="924" spans="12:19">
      <c r="L924" s="15">
        <v>921</v>
      </c>
      <c r="M924" s="8">
        <v>43.2</v>
      </c>
      <c r="N924" s="20">
        <f>ROUND(Table5[[#This Row],[Etotal]]/3600,2)</f>
        <v>3.49</v>
      </c>
      <c r="O924" s="11">
        <f>(2*3.14*Table5[[#This Row],[Motor speed]]*Table5[[#This Row],[Motor torque]])/(60*1000)/Table5[[#This Row],[Overall efficiency of enery conversion ]]*1000</f>
        <v>12573.560710645081</v>
      </c>
      <c r="P924" s="30">
        <f t="shared" si="59"/>
        <v>130.97459073588627</v>
      </c>
      <c r="Q924" s="35">
        <f t="shared" si="60"/>
        <v>1.3097459073588626</v>
      </c>
      <c r="R924" s="36">
        <f t="shared" si="61"/>
        <v>6.3471070648201753</v>
      </c>
      <c r="S924" s="37">
        <f t="shared" si="62"/>
        <v>190.41321194460525</v>
      </c>
    </row>
    <row r="925" spans="12:19">
      <c r="L925" s="15">
        <v>922</v>
      </c>
      <c r="M925" s="8">
        <v>43.6</v>
      </c>
      <c r="N925" s="20">
        <f>ROUND(Table5[[#This Row],[Etotal]]/3600,2)</f>
        <v>3.49</v>
      </c>
      <c r="O925" s="11">
        <f>(2*3.14*Table5[[#This Row],[Motor speed]]*Table5[[#This Row],[Motor torque]])/(60*1000)/Table5[[#This Row],[Overall efficiency of enery conversion ]]*1000</f>
        <v>12552.295043020362</v>
      </c>
      <c r="P925" s="30">
        <f t="shared" si="59"/>
        <v>130.75307336479543</v>
      </c>
      <c r="Q925" s="35">
        <f t="shared" si="60"/>
        <v>1.3075307336479542</v>
      </c>
      <c r="R925" s="36">
        <f t="shared" si="61"/>
        <v>6.3256554919056427</v>
      </c>
      <c r="S925" s="37">
        <f t="shared" si="62"/>
        <v>189.76966475716927</v>
      </c>
    </row>
    <row r="926" spans="12:19">
      <c r="L926" s="15">
        <v>923</v>
      </c>
      <c r="M926" s="8">
        <v>44</v>
      </c>
      <c r="N926" s="20">
        <f>ROUND(Table5[[#This Row],[Etotal]]/3600,2)</f>
        <v>3.35</v>
      </c>
      <c r="O926" s="11">
        <f>(2*3.14*Table5[[#This Row],[Motor speed]]*Table5[[#This Row],[Motor torque]])/(60*1000)/Table5[[#This Row],[Overall efficiency of enery conversion ]]*1000</f>
        <v>12073.013466692993</v>
      </c>
      <c r="P926" s="30">
        <f t="shared" si="59"/>
        <v>125.76055694471869</v>
      </c>
      <c r="Q926" s="35">
        <f t="shared" si="60"/>
        <v>1.2576055694471868</v>
      </c>
      <c r="R926" s="36">
        <f t="shared" si="61"/>
        <v>5.8518155427269578</v>
      </c>
      <c r="S926" s="37">
        <f t="shared" si="62"/>
        <v>175.55446628180874</v>
      </c>
    </row>
    <row r="927" spans="12:19">
      <c r="L927" s="15">
        <v>924</v>
      </c>
      <c r="M927" s="8">
        <v>44.2</v>
      </c>
      <c r="N927" s="20">
        <f>ROUND(Table5[[#This Row],[Etotal]]/3600,2)</f>
        <v>2.94</v>
      </c>
      <c r="O927" s="11">
        <f>(2*3.14*Table5[[#This Row],[Motor speed]]*Table5[[#This Row],[Motor torque]])/(60*1000)/Table5[[#This Row],[Overall efficiency of enery conversion ]]*1000</f>
        <v>10569.068321846533</v>
      </c>
      <c r="P927" s="30">
        <f t="shared" si="59"/>
        <v>110.09446168590138</v>
      </c>
      <c r="Q927" s="35">
        <f t="shared" si="60"/>
        <v>1.1009446168590138</v>
      </c>
      <c r="R927" s="36">
        <f t="shared" si="61"/>
        <v>4.4846924827461105</v>
      </c>
      <c r="S927" s="37">
        <f t="shared" si="62"/>
        <v>134.54077448238331</v>
      </c>
    </row>
    <row r="928" spans="12:19">
      <c r="L928" s="15">
        <v>925</v>
      </c>
      <c r="M928" s="8">
        <v>44.1</v>
      </c>
      <c r="N928" s="20">
        <f>ROUND(Table5[[#This Row],[Etotal]]/3600,2)</f>
        <v>2.8</v>
      </c>
      <c r="O928" s="11">
        <f>(2*3.14*Table5[[#This Row],[Motor speed]]*Table5[[#This Row],[Motor torque]])/(60*1000)/Table5[[#This Row],[Overall efficiency of enery conversion ]]*1000</f>
        <v>10065.069396015722</v>
      </c>
      <c r="P928" s="30">
        <f t="shared" si="59"/>
        <v>104.84447287516377</v>
      </c>
      <c r="Q928" s="35">
        <f t="shared" si="60"/>
        <v>1.0484447287516376</v>
      </c>
      <c r="R928" s="36">
        <f t="shared" si="61"/>
        <v>4.067174492214253</v>
      </c>
      <c r="S928" s="37">
        <f t="shared" si="62"/>
        <v>122.0152347664276</v>
      </c>
    </row>
    <row r="929" spans="12:19">
      <c r="L929" s="15">
        <v>926</v>
      </c>
      <c r="M929" s="8">
        <v>44.1</v>
      </c>
      <c r="N929" s="20">
        <f>ROUND(Table5[[#This Row],[Etotal]]/3600,2)</f>
        <v>2.86</v>
      </c>
      <c r="O929" s="11">
        <f>(2*3.14*Table5[[#This Row],[Motor speed]]*Table5[[#This Row],[Motor torque]])/(60*1000)/Table5[[#This Row],[Overall efficiency of enery conversion ]]*1000</f>
        <v>10293.743781648989</v>
      </c>
      <c r="P929" s="30">
        <f t="shared" si="59"/>
        <v>107.2264977255103</v>
      </c>
      <c r="Q929" s="35">
        <f t="shared" si="60"/>
        <v>1.0722649772551029</v>
      </c>
      <c r="R929" s="36">
        <f t="shared" si="61"/>
        <v>4.2540830713571802</v>
      </c>
      <c r="S929" s="37">
        <f t="shared" si="62"/>
        <v>127.62249214071541</v>
      </c>
    </row>
    <row r="930" spans="12:19">
      <c r="L930" s="15">
        <v>927</v>
      </c>
      <c r="M930" s="8">
        <v>44.1</v>
      </c>
      <c r="N930" s="20">
        <f>ROUND(Table5[[#This Row],[Etotal]]/3600,2)</f>
        <v>3.05</v>
      </c>
      <c r="O930" s="11">
        <f>(2*3.14*Table5[[#This Row],[Motor speed]]*Table5[[#This Row],[Motor torque]])/(60*1000)/Table5[[#This Row],[Overall efficiency of enery conversion ]]*1000</f>
        <v>10979.766938548803</v>
      </c>
      <c r="P930" s="30">
        <f t="shared" si="59"/>
        <v>114.37257227655003</v>
      </c>
      <c r="Q930" s="35">
        <f t="shared" si="60"/>
        <v>1.1437257227655002</v>
      </c>
      <c r="R930" s="36">
        <f t="shared" si="61"/>
        <v>4.8400015569872243</v>
      </c>
      <c r="S930" s="37">
        <f t="shared" si="62"/>
        <v>145.20004670961674</v>
      </c>
    </row>
    <row r="931" spans="12:19">
      <c r="L931" s="15">
        <v>928</v>
      </c>
      <c r="M931" s="8">
        <v>44.3</v>
      </c>
      <c r="N931" s="20">
        <f>ROUND(Table5[[#This Row],[Etotal]]/3600,2)</f>
        <v>3.14</v>
      </c>
      <c r="O931" s="11">
        <f>(2*3.14*Table5[[#This Row],[Motor speed]]*Table5[[#This Row],[Motor torque]])/(60*1000)/Table5[[#This Row],[Overall efficiency of enery conversion ]]*1000</f>
        <v>11305.007706492024</v>
      </c>
      <c r="P931" s="30">
        <f t="shared" si="59"/>
        <v>117.76049694262525</v>
      </c>
      <c r="Q931" s="35">
        <f t="shared" si="60"/>
        <v>1.1776049694262525</v>
      </c>
      <c r="R931" s="36">
        <f t="shared" si="61"/>
        <v>5.1309878168643994</v>
      </c>
      <c r="S931" s="37">
        <f t="shared" si="62"/>
        <v>153.92963450593197</v>
      </c>
    </row>
    <row r="932" spans="12:19">
      <c r="L932" s="15">
        <v>929</v>
      </c>
      <c r="M932" s="8">
        <v>44.4</v>
      </c>
      <c r="N932" s="20">
        <f>ROUND(Table5[[#This Row],[Etotal]]/3600,2)</f>
        <v>3.09</v>
      </c>
      <c r="O932" s="11">
        <f>(2*3.14*Table5[[#This Row],[Motor speed]]*Table5[[#This Row],[Motor torque]])/(60*1000)/Table5[[#This Row],[Overall efficiency of enery conversion ]]*1000</f>
        <v>11123.293539879025</v>
      </c>
      <c r="P932" s="30">
        <f t="shared" si="59"/>
        <v>115.86764104040651</v>
      </c>
      <c r="Q932" s="35">
        <f t="shared" si="60"/>
        <v>1.1586764104040652</v>
      </c>
      <c r="R932" s="36">
        <f t="shared" si="61"/>
        <v>4.9673647888993431</v>
      </c>
      <c r="S932" s="37">
        <f t="shared" si="62"/>
        <v>149.02094366698029</v>
      </c>
    </row>
    <row r="933" spans="12:19">
      <c r="L933" s="15">
        <v>930</v>
      </c>
      <c r="M933" s="8">
        <v>44.5</v>
      </c>
      <c r="N933" s="20">
        <f>ROUND(Table5[[#This Row],[Etotal]]/3600,2)</f>
        <v>2.91</v>
      </c>
      <c r="O933" s="11">
        <f>(2*3.14*Table5[[#This Row],[Motor speed]]*Table5[[#This Row],[Motor torque]])/(60*1000)/Table5[[#This Row],[Overall efficiency of enery conversion ]]*1000</f>
        <v>10479.200799542019</v>
      </c>
      <c r="P933" s="30">
        <f t="shared" si="59"/>
        <v>109.15834166189603</v>
      </c>
      <c r="Q933" s="35">
        <f t="shared" si="60"/>
        <v>1.0915834166189604</v>
      </c>
      <c r="R933" s="36">
        <f t="shared" si="61"/>
        <v>4.4087511151188341</v>
      </c>
      <c r="S933" s="37">
        <f t="shared" si="62"/>
        <v>132.26253345356503</v>
      </c>
    </row>
    <row r="934" spans="12:19">
      <c r="L934" s="15">
        <v>931</v>
      </c>
      <c r="M934" s="8">
        <v>44.4</v>
      </c>
      <c r="N934" s="20">
        <f>ROUND(Table5[[#This Row],[Etotal]]/3600,2)</f>
        <v>2.71</v>
      </c>
      <c r="O934" s="11">
        <f>(2*3.14*Table5[[#This Row],[Motor speed]]*Table5[[#This Row],[Motor torque]])/(60*1000)/Table5[[#This Row],[Overall efficiency of enery conversion ]]*1000</f>
        <v>9741.9135776862076</v>
      </c>
      <c r="P934" s="30">
        <f t="shared" si="59"/>
        <v>101.47826643423133</v>
      </c>
      <c r="Q934" s="35">
        <f t="shared" si="60"/>
        <v>1.0147826643423132</v>
      </c>
      <c r="R934" s="36">
        <f t="shared" si="61"/>
        <v>3.8102002666438306</v>
      </c>
      <c r="S934" s="37">
        <f t="shared" si="62"/>
        <v>114.30600799931491</v>
      </c>
    </row>
    <row r="935" spans="12:19">
      <c r="L935" s="15">
        <v>932</v>
      </c>
      <c r="M935" s="8">
        <v>44.3</v>
      </c>
      <c r="N935" s="20">
        <f>ROUND(Table5[[#This Row],[Etotal]]/3600,2)</f>
        <v>2.63</v>
      </c>
      <c r="O935" s="11">
        <f>(2*3.14*Table5[[#This Row],[Motor speed]]*Table5[[#This Row],[Motor torque]])/(60*1000)/Table5[[#This Row],[Overall efficiency of enery conversion ]]*1000</f>
        <v>9467.3160450763553</v>
      </c>
      <c r="P935" s="30">
        <f t="shared" si="59"/>
        <v>98.617875469545368</v>
      </c>
      <c r="Q935" s="35">
        <f t="shared" si="60"/>
        <v>0.98617875469545369</v>
      </c>
      <c r="R935" s="36">
        <f t="shared" si="61"/>
        <v>3.5984295839869</v>
      </c>
      <c r="S935" s="37">
        <f t="shared" si="62"/>
        <v>107.952887519607</v>
      </c>
    </row>
    <row r="936" spans="12:19">
      <c r="L936" s="15">
        <v>933</v>
      </c>
      <c r="M936" s="8">
        <v>44.1</v>
      </c>
      <c r="N936" s="20">
        <f>ROUND(Table5[[#This Row],[Etotal]]/3600,2)</f>
        <v>2.35</v>
      </c>
      <c r="O936" s="11">
        <f>(2*3.14*Table5[[#This Row],[Motor speed]]*Table5[[#This Row],[Motor torque]])/(60*1000)/Table5[[#This Row],[Overall efficiency of enery conversion ]]*1000</f>
        <v>8464.3486965828306</v>
      </c>
      <c r="P936" s="30">
        <f t="shared" si="59"/>
        <v>88.170298922737814</v>
      </c>
      <c r="Q936" s="35">
        <f t="shared" si="60"/>
        <v>0.88170298922737811</v>
      </c>
      <c r="R936" s="36">
        <f t="shared" si="61"/>
        <v>2.8763805964862281</v>
      </c>
      <c r="S936" s="37">
        <f t="shared" si="62"/>
        <v>86.291417894586843</v>
      </c>
    </row>
    <row r="937" spans="12:19">
      <c r="L937" s="15">
        <v>934</v>
      </c>
      <c r="M937" s="8">
        <v>43.7</v>
      </c>
      <c r="N937" s="20">
        <f>ROUND(Table5[[#This Row],[Etotal]]/3600,2)</f>
        <v>2.12</v>
      </c>
      <c r="O937" s="11">
        <f>(2*3.14*Table5[[#This Row],[Motor speed]]*Table5[[#This Row],[Motor torque]])/(60*1000)/Table5[[#This Row],[Overall efficiency of enery conversion ]]*1000</f>
        <v>7618.156213871488</v>
      </c>
      <c r="P937" s="30">
        <f t="shared" si="59"/>
        <v>79.355793894494667</v>
      </c>
      <c r="Q937" s="35">
        <f t="shared" si="60"/>
        <v>0.79355793894494664</v>
      </c>
      <c r="R937" s="36">
        <f t="shared" si="61"/>
        <v>2.3300165491114413</v>
      </c>
      <c r="S937" s="37">
        <f t="shared" si="62"/>
        <v>69.900496473343239</v>
      </c>
    </row>
    <row r="938" spans="12:19">
      <c r="L938" s="15">
        <v>935</v>
      </c>
      <c r="M938" s="8">
        <v>43.3</v>
      </c>
      <c r="N938" s="20">
        <f>ROUND(Table5[[#This Row],[Etotal]]/3600,2)</f>
        <v>2.0699999999999998</v>
      </c>
      <c r="O938" s="11">
        <f>(2*3.14*Table5[[#This Row],[Motor speed]]*Table5[[#This Row],[Motor torque]])/(60*1000)/Table5[[#This Row],[Overall efficiency of enery conversion ]]*1000</f>
        <v>7460.4365724399768</v>
      </c>
      <c r="P938" s="30">
        <f t="shared" si="59"/>
        <v>77.712880962916429</v>
      </c>
      <c r="Q938" s="35">
        <f t="shared" si="60"/>
        <v>0.77712880962916431</v>
      </c>
      <c r="R938" s="36">
        <f t="shared" si="61"/>
        <v>2.2345379909958747</v>
      </c>
      <c r="S938" s="37">
        <f t="shared" si="62"/>
        <v>67.03613972987624</v>
      </c>
    </row>
    <row r="939" spans="12:19">
      <c r="L939" s="15">
        <v>936</v>
      </c>
      <c r="M939" s="8">
        <v>42.9</v>
      </c>
      <c r="N939" s="20">
        <f>ROUND(Table5[[#This Row],[Etotal]]/3600,2)</f>
        <v>2.0299999999999998</v>
      </c>
      <c r="O939" s="11">
        <f>(2*3.14*Table5[[#This Row],[Motor speed]]*Table5[[#This Row],[Motor torque]])/(60*1000)/Table5[[#This Row],[Overall efficiency of enery conversion ]]*1000</f>
        <v>7305.1441926481857</v>
      </c>
      <c r="P939" s="30">
        <f t="shared" si="59"/>
        <v>76.095252006751934</v>
      </c>
      <c r="Q939" s="35">
        <f t="shared" si="60"/>
        <v>0.76095252006751934</v>
      </c>
      <c r="R939" s="36">
        <f t="shared" si="61"/>
        <v>2.1424803298493011</v>
      </c>
      <c r="S939" s="37">
        <f t="shared" si="62"/>
        <v>64.274409895479039</v>
      </c>
    </row>
    <row r="940" spans="12:19">
      <c r="L940" s="15">
        <v>937</v>
      </c>
      <c r="M940" s="8">
        <v>42.5</v>
      </c>
      <c r="N940" s="20">
        <f>ROUND(Table5[[#This Row],[Etotal]]/3600,2)</f>
        <v>1.74</v>
      </c>
      <c r="O940" s="11">
        <f>(2*3.14*Table5[[#This Row],[Motor speed]]*Table5[[#This Row],[Motor torque]])/(60*1000)/Table5[[#This Row],[Overall efficiency of enery conversion ]]*1000</f>
        <v>6270.7454146207328</v>
      </c>
      <c r="P940" s="30">
        <f t="shared" si="59"/>
        <v>65.320264735632634</v>
      </c>
      <c r="Q940" s="35">
        <f t="shared" si="60"/>
        <v>0.65320264735632638</v>
      </c>
      <c r="R940" s="36">
        <f t="shared" si="61"/>
        <v>1.578692684499259</v>
      </c>
      <c r="S940" s="37">
        <f t="shared" si="62"/>
        <v>47.360780534977771</v>
      </c>
    </row>
    <row r="941" spans="12:19">
      <c r="L941" s="15">
        <v>938</v>
      </c>
      <c r="M941" s="8">
        <v>41.8</v>
      </c>
      <c r="N941" s="20">
        <f>ROUND(Table5[[#This Row],[Etotal]]/3600,2)</f>
        <v>1.25</v>
      </c>
      <c r="O941" s="11">
        <f>(2*3.14*Table5[[#This Row],[Motor speed]]*Table5[[#This Row],[Motor torque]])/(60*1000)/Table5[[#This Row],[Overall efficiency of enery conversion ]]*1000</f>
        <v>4506.1940269577235</v>
      </c>
      <c r="P941" s="30">
        <f t="shared" si="59"/>
        <v>46.939521114142956</v>
      </c>
      <c r="Q941" s="35">
        <f t="shared" si="60"/>
        <v>0.46939521114142957</v>
      </c>
      <c r="R941" s="36">
        <f t="shared" si="61"/>
        <v>0.81522789769727688</v>
      </c>
      <c r="S941" s="37">
        <f t="shared" si="62"/>
        <v>24.456836930918307</v>
      </c>
    </row>
    <row r="942" spans="12:19">
      <c r="L942" s="15">
        <v>939</v>
      </c>
      <c r="M942" s="8">
        <v>40.9</v>
      </c>
      <c r="N942" s="20">
        <f>ROUND(Table5[[#This Row],[Etotal]]/3600,2)</f>
        <v>0.82</v>
      </c>
      <c r="O942" s="11">
        <f>(2*3.14*Table5[[#This Row],[Motor speed]]*Table5[[#This Row],[Motor torque]])/(60*1000)/Table5[[#This Row],[Overall efficiency of enery conversion ]]*1000</f>
        <v>2958.9254624913069</v>
      </c>
      <c r="P942" s="30">
        <f t="shared" si="59"/>
        <v>30.822140234284447</v>
      </c>
      <c r="Q942" s="35">
        <f t="shared" si="60"/>
        <v>0.30822140234284445</v>
      </c>
      <c r="R942" s="36">
        <f t="shared" si="61"/>
        <v>0.35150160159010158</v>
      </c>
      <c r="S942" s="37">
        <f t="shared" si="62"/>
        <v>10.545048047703048</v>
      </c>
    </row>
    <row r="943" spans="12:19">
      <c r="L943" s="15">
        <v>940</v>
      </c>
      <c r="M943" s="8">
        <v>39.799999999999997</v>
      </c>
      <c r="N943" s="20">
        <f>ROUND(Table5[[#This Row],[Etotal]]/3600,2)</f>
        <v>0.56999999999999995</v>
      </c>
      <c r="O943" s="11">
        <f>(2*3.14*Table5[[#This Row],[Motor speed]]*Table5[[#This Row],[Motor torque]])/(60*1000)/Table5[[#This Row],[Overall efficiency of enery conversion ]]*1000</f>
        <v>2053.909974477102</v>
      </c>
      <c r="P943" s="30">
        <f t="shared" si="59"/>
        <v>21.394895567469813</v>
      </c>
      <c r="Q943" s="35">
        <f t="shared" si="60"/>
        <v>0.21394895567469813</v>
      </c>
      <c r="R943" s="36">
        <f t="shared" si="61"/>
        <v>0.1693643758468876</v>
      </c>
      <c r="S943" s="37">
        <f t="shared" si="62"/>
        <v>5.0809312754066278</v>
      </c>
    </row>
    <row r="944" spans="12:19">
      <c r="L944" s="15">
        <v>941</v>
      </c>
      <c r="M944" s="8">
        <v>38.700000000000003</v>
      </c>
      <c r="N944" s="20">
        <f>ROUND(Table5[[#This Row],[Etotal]]/3600,2)</f>
        <v>0.61</v>
      </c>
      <c r="O944" s="11">
        <f>(2*3.14*Table5[[#This Row],[Motor speed]]*Table5[[#This Row],[Motor torque]])/(60*1000)/Table5[[#This Row],[Overall efficiency of enery conversion ]]*1000</f>
        <v>2203.3574775537058</v>
      </c>
      <c r="P944" s="30">
        <f t="shared" si="59"/>
        <v>22.951640391184437</v>
      </c>
      <c r="Q944" s="35">
        <f t="shared" si="60"/>
        <v>0.22951640391184436</v>
      </c>
      <c r="R944" s="36">
        <f t="shared" si="61"/>
        <v>0.19490778475911211</v>
      </c>
      <c r="S944" s="37">
        <f t="shared" si="62"/>
        <v>5.8472335427733633</v>
      </c>
    </row>
    <row r="945" spans="12:19">
      <c r="L945" s="15">
        <v>942</v>
      </c>
      <c r="M945" s="8">
        <v>37.700000000000003</v>
      </c>
      <c r="N945" s="20">
        <f>ROUND(Table5[[#This Row],[Etotal]]/3600,2)</f>
        <v>0.6</v>
      </c>
      <c r="O945" s="11">
        <f>(2*3.14*Table5[[#This Row],[Motor speed]]*Table5[[#This Row],[Motor torque]])/(60*1000)/Table5[[#This Row],[Overall efficiency of enery conversion ]]*1000</f>
        <v>2173.7243537236022</v>
      </c>
      <c r="P945" s="30">
        <f t="shared" si="59"/>
        <v>22.64296201795419</v>
      </c>
      <c r="Q945" s="35">
        <f t="shared" si="60"/>
        <v>0.22642962017954191</v>
      </c>
      <c r="R945" s="36">
        <f t="shared" si="61"/>
        <v>0.18970037971021095</v>
      </c>
      <c r="S945" s="37">
        <f t="shared" si="62"/>
        <v>5.6910113913063283</v>
      </c>
    </row>
    <row r="946" spans="12:19">
      <c r="L946" s="15">
        <v>943</v>
      </c>
      <c r="M946" s="8">
        <v>36.700000000000003</v>
      </c>
      <c r="N946" s="20">
        <f>ROUND(Table5[[#This Row],[Etotal]]/3600,2)</f>
        <v>0.7</v>
      </c>
      <c r="O946" s="11">
        <f>(2*3.14*Table5[[#This Row],[Motor speed]]*Table5[[#This Row],[Motor torque]])/(60*1000)/Table5[[#This Row],[Overall efficiency of enery conversion ]]*1000</f>
        <v>2527.5343449603629</v>
      </c>
      <c r="P946" s="30">
        <f t="shared" si="59"/>
        <v>26.32848276000378</v>
      </c>
      <c r="Q946" s="35">
        <f t="shared" si="60"/>
        <v>0.2632848276000378</v>
      </c>
      <c r="R946" s="36">
        <f t="shared" si="61"/>
        <v>0.25647993164421201</v>
      </c>
      <c r="S946" s="37">
        <f t="shared" si="62"/>
        <v>7.6943979493263601</v>
      </c>
    </row>
    <row r="947" spans="12:19">
      <c r="L947" s="15">
        <v>944</v>
      </c>
      <c r="M947" s="8">
        <v>35.9</v>
      </c>
      <c r="N947" s="20">
        <f>ROUND(Table5[[#This Row],[Etotal]]/3600,2)</f>
        <v>0.96</v>
      </c>
      <c r="O947" s="11">
        <f>(2*3.14*Table5[[#This Row],[Motor speed]]*Table5[[#This Row],[Motor torque]])/(60*1000)/Table5[[#This Row],[Overall efficiency of enery conversion ]]*1000</f>
        <v>3467.6121424026132</v>
      </c>
      <c r="P947" s="30">
        <f t="shared" si="59"/>
        <v>36.12095981669389</v>
      </c>
      <c r="Q947" s="35">
        <f t="shared" si="60"/>
        <v>0.36120959816693893</v>
      </c>
      <c r="R947" s="36">
        <f t="shared" si="61"/>
        <v>0.48274778308930938</v>
      </c>
      <c r="S947" s="37">
        <f t="shared" si="62"/>
        <v>14.482433492679281</v>
      </c>
    </row>
    <row r="948" spans="12:19">
      <c r="L948" s="15">
        <v>945</v>
      </c>
      <c r="M948" s="8">
        <v>35.299999999999997</v>
      </c>
      <c r="N948" s="20">
        <f>ROUND(Table5[[#This Row],[Etotal]]/3600,2)</f>
        <v>1.18</v>
      </c>
      <c r="O948" s="11">
        <f>(2*3.14*Table5[[#This Row],[Motor speed]]*Table5[[#This Row],[Motor torque]])/(60*1000)/Table5[[#This Row],[Overall efficiency of enery conversion ]]*1000</f>
        <v>4236.8167963899259</v>
      </c>
      <c r="P948" s="30">
        <f t="shared" si="59"/>
        <v>44.133508295728397</v>
      </c>
      <c r="Q948" s="35">
        <f t="shared" si="60"/>
        <v>0.44133508295728396</v>
      </c>
      <c r="R948" s="36">
        <f t="shared" si="61"/>
        <v>0.7206736251609771</v>
      </c>
      <c r="S948" s="37">
        <f t="shared" si="62"/>
        <v>21.620208754829314</v>
      </c>
    </row>
    <row r="949" spans="12:19">
      <c r="L949" s="15">
        <v>946</v>
      </c>
      <c r="M949" s="8">
        <v>34.9</v>
      </c>
      <c r="N949" s="20">
        <f>ROUND(Table5[[#This Row],[Etotal]]/3600,2)</f>
        <v>1.35</v>
      </c>
      <c r="O949" s="11">
        <f>(2*3.14*Table5[[#This Row],[Motor speed]]*Table5[[#This Row],[Motor torque]])/(60*1000)/Table5[[#This Row],[Overall efficiency of enery conversion ]]*1000</f>
        <v>4855.4595926815909</v>
      </c>
      <c r="P949" s="30">
        <f t="shared" si="59"/>
        <v>50.577704090433237</v>
      </c>
      <c r="Q949" s="35">
        <f t="shared" si="60"/>
        <v>0.5057770409043324</v>
      </c>
      <c r="R949" s="36">
        <f t="shared" si="61"/>
        <v>0.94649853589198796</v>
      </c>
      <c r="S949" s="37">
        <f t="shared" si="62"/>
        <v>28.394956076759637</v>
      </c>
    </row>
    <row r="950" spans="12:19">
      <c r="L950" s="15">
        <v>947</v>
      </c>
      <c r="M950" s="8">
        <v>34.6</v>
      </c>
      <c r="N950" s="20">
        <f>ROUND(Table5[[#This Row],[Etotal]]/3600,2)</f>
        <v>1.47</v>
      </c>
      <c r="O950" s="11">
        <f>(2*3.14*Table5[[#This Row],[Motor speed]]*Table5[[#This Row],[Motor torque]])/(60*1000)/Table5[[#This Row],[Overall efficiency of enery conversion ]]*1000</f>
        <v>5309.8375367462431</v>
      </c>
      <c r="P950" s="30">
        <f t="shared" si="59"/>
        <v>55.310807674440035</v>
      </c>
      <c r="Q950" s="35">
        <f t="shared" si="60"/>
        <v>0.55310807674440032</v>
      </c>
      <c r="R950" s="36">
        <f t="shared" si="61"/>
        <v>1.1319356148715909</v>
      </c>
      <c r="S950" s="37">
        <f t="shared" si="62"/>
        <v>33.958068446147728</v>
      </c>
    </row>
    <row r="951" spans="12:19">
      <c r="L951" s="15">
        <v>948</v>
      </c>
      <c r="M951" s="8">
        <v>34.4</v>
      </c>
      <c r="N951" s="20">
        <f>ROUND(Table5[[#This Row],[Etotal]]/3600,2)</f>
        <v>1.51</v>
      </c>
      <c r="O951" s="11">
        <f>(2*3.14*Table5[[#This Row],[Motor speed]]*Table5[[#This Row],[Motor torque]])/(60*1000)/Table5[[#This Row],[Overall efficiency of enery conversion ]]*1000</f>
        <v>5429.8011130146679</v>
      </c>
      <c r="P951" s="30">
        <f t="shared" si="59"/>
        <v>56.560428260569459</v>
      </c>
      <c r="Q951" s="35">
        <f t="shared" si="60"/>
        <v>0.56560428260569462</v>
      </c>
      <c r="R951" s="36">
        <f t="shared" si="61"/>
        <v>1.1836603566570389</v>
      </c>
      <c r="S951" s="37">
        <f t="shared" si="62"/>
        <v>35.509810699711167</v>
      </c>
    </row>
    <row r="952" spans="12:19">
      <c r="L952" s="15">
        <v>949</v>
      </c>
      <c r="M952" s="8">
        <v>34.200000000000003</v>
      </c>
      <c r="N952" s="20">
        <f>ROUND(Table5[[#This Row],[Etotal]]/3600,2)</f>
        <v>1.44</v>
      </c>
      <c r="O952" s="11">
        <f>(2*3.14*Table5[[#This Row],[Motor speed]]*Table5[[#This Row],[Motor torque]])/(60*1000)/Table5[[#This Row],[Overall efficiency of enery conversion ]]*1000</f>
        <v>5193.4939951712149</v>
      </c>
      <c r="P952" s="30">
        <f t="shared" si="59"/>
        <v>54.098895783033491</v>
      </c>
      <c r="Q952" s="35">
        <f t="shared" si="60"/>
        <v>0.54098895783033496</v>
      </c>
      <c r="R952" s="36">
        <f t="shared" si="61"/>
        <v>1.0828754942291021</v>
      </c>
      <c r="S952" s="37">
        <f t="shared" si="62"/>
        <v>32.486264826873061</v>
      </c>
    </row>
    <row r="953" spans="12:19">
      <c r="L953" s="15">
        <v>950</v>
      </c>
      <c r="M953" s="8">
        <v>33.9</v>
      </c>
      <c r="N953" s="20">
        <f>ROUND(Table5[[#This Row],[Etotal]]/3600,2)</f>
        <v>1.37</v>
      </c>
      <c r="O953" s="11">
        <f>(2*3.14*Table5[[#This Row],[Motor speed]]*Table5[[#This Row],[Motor torque]])/(60*1000)/Table5[[#This Row],[Overall efficiency of enery conversion ]]*1000</f>
        <v>4931.711979773565</v>
      </c>
      <c r="P953" s="30">
        <f t="shared" si="59"/>
        <v>51.371999789307971</v>
      </c>
      <c r="Q953" s="35">
        <f t="shared" si="60"/>
        <v>0.51371999789307976</v>
      </c>
      <c r="R953" s="36">
        <f t="shared" si="61"/>
        <v>0.97646047407048342</v>
      </c>
      <c r="S953" s="37">
        <f t="shared" si="62"/>
        <v>29.293814222114502</v>
      </c>
    </row>
    <row r="954" spans="12:19">
      <c r="L954" s="15">
        <v>951</v>
      </c>
      <c r="M954" s="8">
        <v>33.6</v>
      </c>
      <c r="N954" s="20">
        <f>ROUND(Table5[[#This Row],[Etotal]]/3600,2)</f>
        <v>1.35</v>
      </c>
      <c r="O954" s="11">
        <f>(2*3.14*Table5[[#This Row],[Motor speed]]*Table5[[#This Row],[Motor torque]])/(60*1000)/Table5[[#This Row],[Overall efficiency of enery conversion ]]*1000</f>
        <v>4848.338217920339</v>
      </c>
      <c r="P954" s="30">
        <f t="shared" si="59"/>
        <v>50.503523103336867</v>
      </c>
      <c r="Q954" s="35">
        <f t="shared" si="60"/>
        <v>0.50503523103336867</v>
      </c>
      <c r="R954" s="36">
        <f t="shared" si="61"/>
        <v>0.94372416296423389</v>
      </c>
      <c r="S954" s="37">
        <f t="shared" si="62"/>
        <v>28.311724888927017</v>
      </c>
    </row>
    <row r="955" spans="12:19">
      <c r="L955" s="15">
        <v>952</v>
      </c>
      <c r="M955" s="8">
        <v>33.299999999999997</v>
      </c>
      <c r="N955" s="20">
        <f>ROUND(Table5[[#This Row],[Etotal]]/3600,2)</f>
        <v>1.32</v>
      </c>
      <c r="O955" s="11">
        <f>(2*3.14*Table5[[#This Row],[Motor speed]]*Table5[[#This Row],[Motor torque]])/(60*1000)/Table5[[#This Row],[Overall efficiency of enery conversion ]]*1000</f>
        <v>4766.0239305472678</v>
      </c>
      <c r="P955" s="30">
        <f t="shared" si="59"/>
        <v>49.646082609867371</v>
      </c>
      <c r="Q955" s="35">
        <f t="shared" si="60"/>
        <v>0.4964608260986737</v>
      </c>
      <c r="R955" s="36">
        <f t="shared" si="61"/>
        <v>0.91195140184713686</v>
      </c>
      <c r="S955" s="37">
        <f t="shared" si="62"/>
        <v>27.358542055414105</v>
      </c>
    </row>
    <row r="956" spans="12:19">
      <c r="L956" s="15">
        <v>953</v>
      </c>
      <c r="M956" s="8">
        <v>33</v>
      </c>
      <c r="N956" s="20">
        <f>ROUND(Table5[[#This Row],[Etotal]]/3600,2)</f>
        <v>1.35</v>
      </c>
      <c r="O956" s="11">
        <f>(2*3.14*Table5[[#This Row],[Motor speed]]*Table5[[#This Row],[Motor torque]])/(60*1000)/Table5[[#This Row],[Overall efficiency of enery conversion ]]*1000</f>
        <v>4855.8765452693406</v>
      </c>
      <c r="P956" s="30">
        <f t="shared" si="59"/>
        <v>50.582047346555633</v>
      </c>
      <c r="Q956" s="35">
        <f t="shared" si="60"/>
        <v>0.50582047346555636</v>
      </c>
      <c r="R956" s="36">
        <f t="shared" si="61"/>
        <v>0.94666110009460236</v>
      </c>
      <c r="S956" s="37">
        <f t="shared" si="62"/>
        <v>28.399833002838072</v>
      </c>
    </row>
    <row r="957" spans="12:19">
      <c r="L957" s="15">
        <v>954</v>
      </c>
      <c r="M957" s="8">
        <v>32.799999999999997</v>
      </c>
      <c r="N957" s="20">
        <f>ROUND(Table5[[#This Row],[Etotal]]/3600,2)</f>
        <v>1.29</v>
      </c>
      <c r="O957" s="11">
        <f>(2*3.14*Table5[[#This Row],[Motor speed]]*Table5[[#This Row],[Motor torque]])/(60*1000)/Table5[[#This Row],[Overall efficiency of enery conversion ]]*1000</f>
        <v>4631.1621466025272</v>
      </c>
      <c r="P957" s="30">
        <f t="shared" si="59"/>
        <v>48.241272360442991</v>
      </c>
      <c r="Q957" s="35">
        <f t="shared" si="60"/>
        <v>0.48241272360442994</v>
      </c>
      <c r="R957" s="36">
        <f t="shared" si="61"/>
        <v>0.86107153281314319</v>
      </c>
      <c r="S957" s="37">
        <f t="shared" si="62"/>
        <v>25.832145984394295</v>
      </c>
    </row>
    <row r="958" spans="12:19">
      <c r="L958" s="15">
        <v>955</v>
      </c>
      <c r="M958" s="8">
        <v>32.4</v>
      </c>
      <c r="N958" s="20">
        <f>ROUND(Table5[[#This Row],[Etotal]]/3600,2)</f>
        <v>1.07</v>
      </c>
      <c r="O958" s="11">
        <f>(2*3.14*Table5[[#This Row],[Motor speed]]*Table5[[#This Row],[Motor torque]])/(60*1000)/Table5[[#This Row],[Overall efficiency of enery conversion ]]*1000</f>
        <v>3853.3206350632049</v>
      </c>
      <c r="P958" s="30">
        <f t="shared" si="59"/>
        <v>40.138756615241718</v>
      </c>
      <c r="Q958" s="35">
        <f t="shared" si="60"/>
        <v>0.40138756615241716</v>
      </c>
      <c r="R958" s="36">
        <f t="shared" si="61"/>
        <v>0.59611431956851602</v>
      </c>
      <c r="S958" s="37">
        <f t="shared" si="62"/>
        <v>17.883429587055481</v>
      </c>
    </row>
    <row r="959" spans="12:19">
      <c r="L959" s="15">
        <v>956</v>
      </c>
      <c r="M959" s="8">
        <v>31.9</v>
      </c>
      <c r="N959" s="20">
        <f>ROUND(Table5[[#This Row],[Etotal]]/3600,2)</f>
        <v>0.95</v>
      </c>
      <c r="O959" s="11">
        <f>(2*3.14*Table5[[#This Row],[Motor speed]]*Table5[[#This Row],[Motor torque]])/(60*1000)/Table5[[#This Row],[Overall efficiency of enery conversion ]]*1000</f>
        <v>3403.1433021266594</v>
      </c>
      <c r="P959" s="30">
        <f t="shared" si="59"/>
        <v>35.449409397152699</v>
      </c>
      <c r="Q959" s="35">
        <f t="shared" si="60"/>
        <v>0.35449409397152698</v>
      </c>
      <c r="R959" s="36">
        <f t="shared" si="61"/>
        <v>0.46496443184456715</v>
      </c>
      <c r="S959" s="37">
        <f t="shared" si="62"/>
        <v>13.948932955337014</v>
      </c>
    </row>
    <row r="960" spans="12:19">
      <c r="L960" s="15">
        <v>957</v>
      </c>
      <c r="M960" s="8">
        <v>31.4</v>
      </c>
      <c r="N960" s="20">
        <f>ROUND(Table5[[#This Row],[Etotal]]/3600,2)</f>
        <v>1</v>
      </c>
      <c r="O960" s="11">
        <f>(2*3.14*Table5[[#This Row],[Motor speed]]*Table5[[#This Row],[Motor torque]])/(60*1000)/Table5[[#This Row],[Overall efficiency of enery conversion ]]*1000</f>
        <v>3617.4120167203941</v>
      </c>
      <c r="P960" s="30">
        <f t="shared" si="59"/>
        <v>37.681375174170775</v>
      </c>
      <c r="Q960" s="35">
        <f t="shared" si="60"/>
        <v>0.37681375174170773</v>
      </c>
      <c r="R960" s="36">
        <f t="shared" si="61"/>
        <v>0.52535783295614702</v>
      </c>
      <c r="S960" s="37">
        <f t="shared" si="62"/>
        <v>15.76073498868441</v>
      </c>
    </row>
    <row r="961" spans="12:19">
      <c r="L961" s="15">
        <v>958</v>
      </c>
      <c r="M961" s="8">
        <v>31</v>
      </c>
      <c r="N961" s="20">
        <f>ROUND(Table5[[#This Row],[Etotal]]/3600,2)</f>
        <v>1.02</v>
      </c>
      <c r="O961" s="11">
        <f>(2*3.14*Table5[[#This Row],[Motor speed]]*Table5[[#This Row],[Motor torque]])/(60*1000)/Table5[[#This Row],[Overall efficiency of enery conversion ]]*1000</f>
        <v>3686.8946800042881</v>
      </c>
      <c r="P961" s="30">
        <f t="shared" si="59"/>
        <v>38.405152916711337</v>
      </c>
      <c r="Q961" s="35">
        <f t="shared" si="60"/>
        <v>0.38405152916711338</v>
      </c>
      <c r="R961" s="36">
        <f t="shared" si="61"/>
        <v>0.54573363510571316</v>
      </c>
      <c r="S961" s="37">
        <f t="shared" si="62"/>
        <v>16.372009053171396</v>
      </c>
    </row>
    <row r="962" spans="12:19">
      <c r="L962" s="15">
        <v>959</v>
      </c>
      <c r="M962" s="8">
        <v>30.6</v>
      </c>
      <c r="N962" s="20">
        <f>ROUND(Table5[[#This Row],[Etotal]]/3600,2)</f>
        <v>1.04</v>
      </c>
      <c r="O962" s="11">
        <f>(2*3.14*Table5[[#This Row],[Motor speed]]*Table5[[#This Row],[Motor torque]])/(60*1000)/Table5[[#This Row],[Overall efficiency of enery conversion ]]*1000</f>
        <v>3753.9668174882809</v>
      </c>
      <c r="P962" s="30">
        <f t="shared" si="59"/>
        <v>39.103821015502923</v>
      </c>
      <c r="Q962" s="35">
        <f t="shared" si="60"/>
        <v>0.39103821015502921</v>
      </c>
      <c r="R962" s="36">
        <f t="shared" si="61"/>
        <v>0.56577026266462049</v>
      </c>
      <c r="S962" s="37">
        <f t="shared" si="62"/>
        <v>16.973107879938613</v>
      </c>
    </row>
    <row r="963" spans="12:19">
      <c r="L963" s="15">
        <v>960</v>
      </c>
      <c r="M963" s="8">
        <v>30.3</v>
      </c>
      <c r="N963" s="20">
        <f>ROUND(Table5[[#This Row],[Etotal]]/3600,2)</f>
        <v>0.98</v>
      </c>
      <c r="O963" s="11">
        <f>(2*3.14*Table5[[#This Row],[Motor speed]]*Table5[[#This Row],[Motor torque]])/(60*1000)/Table5[[#This Row],[Overall efficiency of enery conversion ]]*1000</f>
        <v>3527.7217987825038</v>
      </c>
      <c r="P963" s="30">
        <f t="shared" si="59"/>
        <v>36.747102070651081</v>
      </c>
      <c r="Q963" s="35">
        <f t="shared" si="60"/>
        <v>0.36747102070651083</v>
      </c>
      <c r="R963" s="36">
        <f t="shared" si="61"/>
        <v>0.49962931891861412</v>
      </c>
      <c r="S963" s="37">
        <f t="shared" si="62"/>
        <v>14.988879567558424</v>
      </c>
    </row>
    <row r="964" spans="12:19">
      <c r="L964" s="15">
        <v>961</v>
      </c>
      <c r="M964" s="8">
        <v>29.8</v>
      </c>
      <c r="N964" s="20">
        <f>ROUND(Table5[[#This Row],[Etotal]]/3600,2)</f>
        <v>0.69</v>
      </c>
      <c r="O964" s="11">
        <f>(2*3.14*Table5[[#This Row],[Motor speed]]*Table5[[#This Row],[Motor torque]])/(60*1000)/Table5[[#This Row],[Overall efficiency of enery conversion ]]*1000</f>
        <v>2490.076213509265</v>
      </c>
      <c r="P964" s="30">
        <f t="shared" ref="P964:P1026" si="63">O964/96</f>
        <v>25.938293890721511</v>
      </c>
      <c r="Q964" s="35">
        <f t="shared" ref="Q964:Q1026" si="64">P964/100</f>
        <v>0.25938293890721509</v>
      </c>
      <c r="R964" s="36">
        <f t="shared" ref="R964:R1026" si="65">P964*P964*0.00037</f>
        <v>0.24893418328573308</v>
      </c>
      <c r="S964" s="37">
        <f t="shared" ref="S964:S1026" si="66">R964*30</f>
        <v>7.4680254985719925</v>
      </c>
    </row>
    <row r="965" spans="12:19">
      <c r="L965" s="15">
        <v>962</v>
      </c>
      <c r="M965" s="8">
        <v>29.1</v>
      </c>
      <c r="N965" s="20">
        <f>ROUND(Table5[[#This Row],[Etotal]]/3600,2)</f>
        <v>0.61</v>
      </c>
      <c r="O965" s="11">
        <f>(2*3.14*Table5[[#This Row],[Motor speed]]*Table5[[#This Row],[Motor torque]])/(60*1000)/Table5[[#This Row],[Overall efficiency of enery conversion ]]*1000</f>
        <v>2210.6315317728827</v>
      </c>
      <c r="P965" s="30">
        <f t="shared" si="63"/>
        <v>23.02741178930086</v>
      </c>
      <c r="Q965" s="35">
        <f t="shared" si="64"/>
        <v>0.23027411789300861</v>
      </c>
      <c r="R965" s="36">
        <f t="shared" si="65"/>
        <v>0.19619682667419194</v>
      </c>
      <c r="S965" s="37">
        <f t="shared" si="66"/>
        <v>5.8859048002257586</v>
      </c>
    </row>
    <row r="966" spans="12:19">
      <c r="L966" s="15">
        <v>963</v>
      </c>
      <c r="M966" s="8">
        <v>28.5</v>
      </c>
      <c r="N966" s="20">
        <f>ROUND(Table5[[#This Row],[Etotal]]/3600,2)</f>
        <v>0.54</v>
      </c>
      <c r="O966" s="11">
        <f>(2*3.14*Table5[[#This Row],[Motor speed]]*Table5[[#This Row],[Motor torque]])/(60*1000)/Table5[[#This Row],[Overall efficiency of enery conversion ]]*1000</f>
        <v>1959.754405041858</v>
      </c>
      <c r="P966" s="30">
        <f t="shared" si="63"/>
        <v>20.414108385852689</v>
      </c>
      <c r="Q966" s="35">
        <f t="shared" si="64"/>
        <v>0.20414108385852689</v>
      </c>
      <c r="R966" s="36">
        <f t="shared" si="65"/>
        <v>0.15419225384005619</v>
      </c>
      <c r="S966" s="37">
        <f t="shared" si="66"/>
        <v>4.6257676152016858</v>
      </c>
    </row>
    <row r="967" spans="12:19">
      <c r="L967" s="15">
        <v>964</v>
      </c>
      <c r="M967" s="8">
        <v>27.7</v>
      </c>
      <c r="N967" s="20">
        <f>ROUND(Table5[[#This Row],[Etotal]]/3600,2)</f>
        <v>0.31</v>
      </c>
      <c r="O967" s="11">
        <f>(2*3.14*Table5[[#This Row],[Motor speed]]*Table5[[#This Row],[Motor torque]])/(60*1000)/Table5[[#This Row],[Overall efficiency of enery conversion ]]*1000</f>
        <v>1113.8497465574862</v>
      </c>
      <c r="P967" s="30">
        <f t="shared" si="63"/>
        <v>11.602601526640482</v>
      </c>
      <c r="Q967" s="35">
        <f t="shared" si="64"/>
        <v>0.11602601526640482</v>
      </c>
      <c r="R967" s="36">
        <f t="shared" si="65"/>
        <v>4.9809534008820017E-2</v>
      </c>
      <c r="S967" s="37">
        <f t="shared" si="66"/>
        <v>1.4942860202646004</v>
      </c>
    </row>
    <row r="968" spans="12:19">
      <c r="L968" s="15">
        <v>965</v>
      </c>
      <c r="M968" s="8">
        <v>26.8</v>
      </c>
      <c r="N968" s="20">
        <f>ROUND(Table5[[#This Row],[Etotal]]/3600,2)</f>
        <v>0.2</v>
      </c>
      <c r="O968" s="11">
        <f>(2*3.14*Table5[[#This Row],[Motor speed]]*Table5[[#This Row],[Motor torque]])/(60*1000)/Table5[[#This Row],[Overall efficiency of enery conversion ]]*1000</f>
        <v>722.96502836811135</v>
      </c>
      <c r="P968" s="30">
        <f t="shared" si="63"/>
        <v>7.5308857121678265</v>
      </c>
      <c r="Q968" s="35">
        <f t="shared" si="64"/>
        <v>7.5308857121678272E-2</v>
      </c>
      <c r="R968" s="36">
        <f t="shared" si="65"/>
        <v>2.09842686556014E-2</v>
      </c>
      <c r="S968" s="37">
        <f t="shared" si="66"/>
        <v>0.62952805966804204</v>
      </c>
    </row>
    <row r="969" spans="12:19">
      <c r="L969" s="15">
        <v>966</v>
      </c>
      <c r="M969" s="8">
        <v>25.8</v>
      </c>
      <c r="N969" s="20">
        <f>ROUND(Table5[[#This Row],[Etotal]]/3600,2)</f>
        <v>0.17</v>
      </c>
      <c r="O969" s="11">
        <f>(2*3.14*Table5[[#This Row],[Motor speed]]*Table5[[#This Row],[Motor torque]])/(60*1000)/Table5[[#This Row],[Overall efficiency of enery conversion ]]*1000</f>
        <v>616.7453556249651</v>
      </c>
      <c r="P969" s="30">
        <f t="shared" si="63"/>
        <v>6.4244307877600528</v>
      </c>
      <c r="Q969" s="35">
        <f t="shared" si="64"/>
        <v>6.4244307877600534E-2</v>
      </c>
      <c r="R969" s="36">
        <f t="shared" si="65"/>
        <v>1.5271125050286124E-2</v>
      </c>
      <c r="S969" s="37">
        <f t="shared" si="66"/>
        <v>0.45813375150858371</v>
      </c>
    </row>
    <row r="970" spans="12:19">
      <c r="L970" s="15">
        <v>967</v>
      </c>
      <c r="M970" s="8">
        <v>24.9</v>
      </c>
      <c r="N970" s="20">
        <f>ROUND(Table5[[#This Row],[Etotal]]/3600,2)</f>
        <v>0.28999999999999998</v>
      </c>
      <c r="O970" s="11">
        <f>(2*3.14*Table5[[#This Row],[Motor speed]]*Table5[[#This Row],[Motor torque]])/(60*1000)/Table5[[#This Row],[Overall efficiency of enery conversion ]]*1000</f>
        <v>1045.3480009884161</v>
      </c>
      <c r="P970" s="30">
        <f t="shared" si="63"/>
        <v>10.889041676962668</v>
      </c>
      <c r="Q970" s="35">
        <f t="shared" si="64"/>
        <v>0.10889041676962669</v>
      </c>
      <c r="R970" s="36">
        <f t="shared" si="65"/>
        <v>4.3871354597773082E-2</v>
      </c>
      <c r="S970" s="37">
        <f t="shared" si="66"/>
        <v>1.3161406379331924</v>
      </c>
    </row>
    <row r="971" spans="12:19">
      <c r="L971" s="15">
        <v>968</v>
      </c>
      <c r="M971" s="8">
        <v>24.2</v>
      </c>
      <c r="N971" s="20">
        <f>ROUND(Table5[[#This Row],[Etotal]]/3600,2)</f>
        <v>0.51</v>
      </c>
      <c r="O971" s="11">
        <f>(2*3.14*Table5[[#This Row],[Motor speed]]*Table5[[#This Row],[Motor torque]])/(60*1000)/Table5[[#This Row],[Overall efficiency of enery conversion ]]*1000</f>
        <v>1845.7924893318486</v>
      </c>
      <c r="P971" s="30">
        <f t="shared" si="63"/>
        <v>19.227005097206757</v>
      </c>
      <c r="Q971" s="35">
        <f t="shared" si="64"/>
        <v>0.19227005097206756</v>
      </c>
      <c r="R971" s="36">
        <f t="shared" si="65"/>
        <v>0.1367807582529654</v>
      </c>
      <c r="S971" s="37">
        <f t="shared" si="66"/>
        <v>4.1034227475889624</v>
      </c>
    </row>
    <row r="972" spans="12:19">
      <c r="L972" s="15">
        <v>969</v>
      </c>
      <c r="M972" s="8">
        <v>23.8</v>
      </c>
      <c r="N972" s="20">
        <f>ROUND(Table5[[#This Row],[Etotal]]/3600,2)</f>
        <v>0.63</v>
      </c>
      <c r="O972" s="11">
        <f>(2*3.14*Table5[[#This Row],[Motor speed]]*Table5[[#This Row],[Motor torque]])/(60*1000)/Table5[[#This Row],[Overall efficiency of enery conversion ]]*1000</f>
        <v>2282.2467543800772</v>
      </c>
      <c r="P972" s="30">
        <f t="shared" si="63"/>
        <v>23.773403691459137</v>
      </c>
      <c r="Q972" s="35">
        <f t="shared" si="64"/>
        <v>0.23773403691459138</v>
      </c>
      <c r="R972" s="36">
        <f t="shared" si="65"/>
        <v>0.20911464753852069</v>
      </c>
      <c r="S972" s="37">
        <f t="shared" si="66"/>
        <v>6.2734394261556208</v>
      </c>
    </row>
    <row r="973" spans="12:19">
      <c r="L973" s="15">
        <v>970</v>
      </c>
      <c r="M973" s="8">
        <v>23.4</v>
      </c>
      <c r="N973" s="20">
        <f>ROUND(Table5[[#This Row],[Etotal]]/3600,2)</f>
        <v>0.55000000000000004</v>
      </c>
      <c r="O973" s="11">
        <f>(2*3.14*Table5[[#This Row],[Motor speed]]*Table5[[#This Row],[Motor torque]])/(60*1000)/Table5[[#This Row],[Overall efficiency of enery conversion ]]*1000</f>
        <v>1975.4174451091856</v>
      </c>
      <c r="P973" s="30">
        <f t="shared" si="63"/>
        <v>20.577265053220682</v>
      </c>
      <c r="Q973" s="35">
        <f t="shared" si="64"/>
        <v>0.20577265053220681</v>
      </c>
      <c r="R973" s="36">
        <f t="shared" si="65"/>
        <v>0.15666681971608393</v>
      </c>
      <c r="S973" s="37">
        <f t="shared" si="66"/>
        <v>4.7000045914825179</v>
      </c>
    </row>
    <row r="974" spans="12:19">
      <c r="L974" s="15">
        <v>971</v>
      </c>
      <c r="M974" s="8">
        <v>22.9</v>
      </c>
      <c r="N974" s="20">
        <f>ROUND(Table5[[#This Row],[Etotal]]/3600,2)</f>
        <v>0.4</v>
      </c>
      <c r="O974" s="11">
        <f>(2*3.14*Table5[[#This Row],[Motor speed]]*Table5[[#This Row],[Motor torque]])/(60*1000)/Table5[[#This Row],[Overall efficiency of enery conversion ]]*1000</f>
        <v>1427.2727385904086</v>
      </c>
      <c r="P974" s="30">
        <f t="shared" si="63"/>
        <v>14.867424360316756</v>
      </c>
      <c r="Q974" s="35">
        <f t="shared" si="64"/>
        <v>0.14867424360316756</v>
      </c>
      <c r="R974" s="36">
        <f t="shared" si="65"/>
        <v>8.1784913630603834E-2</v>
      </c>
      <c r="S974" s="37">
        <f t="shared" si="66"/>
        <v>2.4535474089181148</v>
      </c>
    </row>
    <row r="975" spans="12:19">
      <c r="L975" s="15">
        <v>972</v>
      </c>
      <c r="M975" s="8">
        <v>22.2</v>
      </c>
      <c r="N975" s="20">
        <f>ROUND(Table5[[#This Row],[Etotal]]/3600,2)</f>
        <v>0.12</v>
      </c>
      <c r="O975" s="11">
        <f>(2*3.14*Table5[[#This Row],[Motor speed]]*Table5[[#This Row],[Motor torque]])/(60*1000)/Table5[[#This Row],[Overall efficiency of enery conversion ]]*1000</f>
        <v>421.79968518841042</v>
      </c>
      <c r="P975" s="30">
        <f t="shared" si="63"/>
        <v>4.3937467207126089</v>
      </c>
      <c r="Q975" s="35">
        <f t="shared" si="64"/>
        <v>4.3937467207126088E-2</v>
      </c>
      <c r="R975" s="36">
        <f t="shared" si="65"/>
        <v>7.1428537909359368E-3</v>
      </c>
      <c r="S975" s="37">
        <f t="shared" si="66"/>
        <v>0.21428561372807811</v>
      </c>
    </row>
    <row r="976" spans="12:19">
      <c r="L976" s="15">
        <v>973</v>
      </c>
      <c r="M976" s="8">
        <v>21.1</v>
      </c>
      <c r="N976" s="20">
        <f>ROUND(Table5[[#This Row],[Etotal]]/3600,2)</f>
        <v>-0.24</v>
      </c>
      <c r="O976" s="11">
        <f>(2*3.14*Table5[[#This Row],[Motor speed]]*Table5[[#This Row],[Motor torque]])/(60*1000)/Table5[[#This Row],[Overall efficiency of enery conversion ]]*1000</f>
        <v>-861.30651284819908</v>
      </c>
      <c r="P976" s="30">
        <f t="shared" si="63"/>
        <v>-8.9719428421687404</v>
      </c>
      <c r="Q976" s="35">
        <f t="shared" si="64"/>
        <v>-8.9719428421687397E-2</v>
      </c>
      <c r="R976" s="36">
        <f t="shared" si="65"/>
        <v>2.9783430594362871E-2</v>
      </c>
      <c r="S976" s="37">
        <f t="shared" si="66"/>
        <v>0.89350291783088609</v>
      </c>
    </row>
    <row r="977" spans="12:19">
      <c r="L977" s="15">
        <v>974</v>
      </c>
      <c r="M977" s="8">
        <v>19.600000000000001</v>
      </c>
      <c r="N977" s="20">
        <f>ROUND(Table5[[#This Row],[Etotal]]/3600,2)</f>
        <v>-0.41</v>
      </c>
      <c r="O977" s="11">
        <f>(2*3.14*Table5[[#This Row],[Motor speed]]*Table5[[#This Row],[Motor torque]])/(60*1000)/Table5[[#This Row],[Overall efficiency of enery conversion ]]*1000</f>
        <v>-1479.7459146894125</v>
      </c>
      <c r="P977" s="30">
        <f t="shared" si="63"/>
        <v>-15.41401994468138</v>
      </c>
      <c r="Q977" s="35">
        <f t="shared" si="64"/>
        <v>-0.15414019944681379</v>
      </c>
      <c r="R977" s="36">
        <f t="shared" si="65"/>
        <v>8.7909044016363083E-2</v>
      </c>
      <c r="S977" s="37">
        <f t="shared" si="66"/>
        <v>2.6372713204908926</v>
      </c>
    </row>
    <row r="978" spans="12:19">
      <c r="L978" s="15">
        <v>975</v>
      </c>
      <c r="M978" s="8">
        <v>18.100000000000001</v>
      </c>
      <c r="N978" s="20">
        <f>ROUND(Table5[[#This Row],[Etotal]]/3600,2)</f>
        <v>-0.6</v>
      </c>
      <c r="O978" s="11">
        <f>(2*3.14*Table5[[#This Row],[Motor speed]]*Table5[[#This Row],[Motor torque]])/(60*1000)/Table5[[#This Row],[Overall efficiency of enery conversion ]]*1000</f>
        <v>-2177.1082030040552</v>
      </c>
      <c r="P978" s="30">
        <f t="shared" si="63"/>
        <v>-22.678210447958907</v>
      </c>
      <c r="Q978" s="35">
        <f t="shared" si="64"/>
        <v>-0.22678210447958908</v>
      </c>
      <c r="R978" s="36">
        <f t="shared" si="65"/>
        <v>0.19029145477510764</v>
      </c>
      <c r="S978" s="37">
        <f t="shared" si="66"/>
        <v>5.7087436432532295</v>
      </c>
    </row>
    <row r="979" spans="12:19">
      <c r="L979" s="15">
        <v>976</v>
      </c>
      <c r="M979" s="8">
        <v>16</v>
      </c>
      <c r="N979" s="20">
        <f>ROUND(Table5[[#This Row],[Etotal]]/3600,2)</f>
        <v>-0.71</v>
      </c>
      <c r="O979" s="11">
        <f>(2*3.14*Table5[[#This Row],[Motor speed]]*Table5[[#This Row],[Motor torque]])/(60*1000)/Table5[[#This Row],[Overall efficiency of enery conversion ]]*1000</f>
        <v>-2572.179734464341</v>
      </c>
      <c r="P979" s="30">
        <f t="shared" si="63"/>
        <v>-26.793538900670217</v>
      </c>
      <c r="Q979" s="35">
        <f t="shared" si="64"/>
        <v>-0.26793538900670216</v>
      </c>
      <c r="R979" s="36">
        <f t="shared" si="65"/>
        <v>0.26562067892403946</v>
      </c>
      <c r="S979" s="37">
        <f t="shared" si="66"/>
        <v>7.9686203677211838</v>
      </c>
    </row>
    <row r="980" spans="12:19">
      <c r="L980" s="15">
        <v>977</v>
      </c>
      <c r="M980" s="8">
        <v>14</v>
      </c>
      <c r="N980" s="20">
        <f>ROUND(Table5[[#This Row],[Etotal]]/3600,2)</f>
        <v>-0.62</v>
      </c>
      <c r="O980" s="11">
        <f>(2*3.14*Table5[[#This Row],[Motor speed]]*Table5[[#This Row],[Motor torque]])/(60*1000)/Table5[[#This Row],[Overall efficiency of enery conversion ]]*1000</f>
        <v>-2227.1119690495634</v>
      </c>
      <c r="P980" s="30">
        <f t="shared" si="63"/>
        <v>-23.199083010932952</v>
      </c>
      <c r="Q980" s="35">
        <f t="shared" si="64"/>
        <v>-0.23199083010932953</v>
      </c>
      <c r="R980" s="36">
        <f t="shared" si="65"/>
        <v>0.19913305744281842</v>
      </c>
      <c r="S980" s="37">
        <f t="shared" si="66"/>
        <v>5.973991723284553</v>
      </c>
    </row>
    <row r="981" spans="12:19">
      <c r="L981" s="15">
        <v>978</v>
      </c>
      <c r="M981" s="8">
        <v>12</v>
      </c>
      <c r="N981" s="20">
        <f>ROUND(Table5[[#This Row],[Etotal]]/3600,2)</f>
        <v>-0.45</v>
      </c>
      <c r="O981" s="11">
        <f>(2*3.14*Table5[[#This Row],[Motor speed]]*Table5[[#This Row],[Motor torque]])/(60*1000)/Table5[[#This Row],[Overall efficiency of enery conversion ]]*1000</f>
        <v>-1634.268456242781</v>
      </c>
      <c r="P981" s="30">
        <f t="shared" si="63"/>
        <v>-17.023629752528969</v>
      </c>
      <c r="Q981" s="35">
        <f t="shared" si="64"/>
        <v>-0.17023629752528968</v>
      </c>
      <c r="R981" s="36">
        <f t="shared" si="65"/>
        <v>0.10722746888194012</v>
      </c>
      <c r="S981" s="37">
        <f t="shared" si="66"/>
        <v>3.2168240664582037</v>
      </c>
    </row>
    <row r="982" spans="12:19">
      <c r="L982" s="15">
        <v>979</v>
      </c>
      <c r="M982" s="8">
        <v>10.3</v>
      </c>
      <c r="N982" s="20">
        <f>ROUND(Table5[[#This Row],[Etotal]]/3600,2)</f>
        <v>-0.37</v>
      </c>
      <c r="O982" s="11">
        <f>(2*3.14*Table5[[#This Row],[Motor speed]]*Table5[[#This Row],[Motor torque]])/(60*1000)/Table5[[#This Row],[Overall efficiency of enery conversion ]]*1000</f>
        <v>-1318.7293864241933</v>
      </c>
      <c r="P982" s="30">
        <f t="shared" si="63"/>
        <v>-13.73676444191868</v>
      </c>
      <c r="Q982" s="35">
        <f t="shared" si="64"/>
        <v>-0.13736764441918681</v>
      </c>
      <c r="R982" s="36">
        <f t="shared" si="65"/>
        <v>6.9818518013121736E-2</v>
      </c>
      <c r="S982" s="37">
        <f t="shared" si="66"/>
        <v>2.0945555403936522</v>
      </c>
    </row>
    <row r="983" spans="12:19">
      <c r="L983" s="15">
        <v>980</v>
      </c>
      <c r="M983" s="8">
        <v>8.5</v>
      </c>
      <c r="N983" s="20">
        <f>ROUND(Table5[[#This Row],[Etotal]]/3600,2)</f>
        <v>-0.36</v>
      </c>
      <c r="O983" s="11">
        <f>(2*3.14*Table5[[#This Row],[Motor speed]]*Table5[[#This Row],[Motor torque]])/(60*1000)/Table5[[#This Row],[Overall efficiency of enery conversion ]]*1000</f>
        <v>-1281.3701050965772</v>
      </c>
      <c r="P983" s="30">
        <f t="shared" si="63"/>
        <v>-13.347605261422679</v>
      </c>
      <c r="Q983" s="35">
        <f t="shared" si="64"/>
        <v>-0.13347605261422679</v>
      </c>
      <c r="R983" s="36">
        <f t="shared" si="65"/>
        <v>6.5918669499460597E-2</v>
      </c>
      <c r="S983" s="37">
        <f t="shared" si="66"/>
        <v>1.977560084983818</v>
      </c>
    </row>
    <row r="984" spans="12:19">
      <c r="L984" s="15">
        <v>981</v>
      </c>
      <c r="M984" s="8">
        <v>6.5</v>
      </c>
      <c r="N984" s="20">
        <f>ROUND(Table5[[#This Row],[Etotal]]/3600,2)</f>
        <v>-0.28000000000000003</v>
      </c>
      <c r="O984" s="11">
        <f>(2*3.14*Table5[[#This Row],[Motor speed]]*Table5[[#This Row],[Motor torque]])/(60*1000)/Table5[[#This Row],[Overall efficiency of enery conversion ]]*1000</f>
        <v>-1024.9626460775141</v>
      </c>
      <c r="P984" s="30">
        <f t="shared" si="63"/>
        <v>-10.676694229974105</v>
      </c>
      <c r="Q984" s="35">
        <f t="shared" si="64"/>
        <v>-0.10676694229974105</v>
      </c>
      <c r="R984" s="36">
        <f t="shared" si="65"/>
        <v>4.2176965881734071E-2</v>
      </c>
      <c r="S984" s="37">
        <f t="shared" si="66"/>
        <v>1.2653089764520222</v>
      </c>
    </row>
    <row r="985" spans="12:19">
      <c r="L985" s="15">
        <v>982</v>
      </c>
      <c r="M985" s="8">
        <v>4.5999999999999996</v>
      </c>
      <c r="N985" s="20">
        <f>ROUND(Table5[[#This Row],[Etotal]]/3600,2)</f>
        <v>-0.16</v>
      </c>
      <c r="O985" s="11">
        <f>(2*3.14*Table5[[#This Row],[Motor speed]]*Table5[[#This Row],[Motor torque]])/(60*1000)/Table5[[#This Row],[Overall efficiency of enery conversion ]]*1000</f>
        <v>-564.05447639601778</v>
      </c>
      <c r="P985" s="30">
        <f t="shared" si="63"/>
        <v>-5.8755674624585188</v>
      </c>
      <c r="Q985" s="35">
        <f t="shared" si="64"/>
        <v>-5.875567462458519E-2</v>
      </c>
      <c r="R985" s="36">
        <f t="shared" si="65"/>
        <v>1.2773248412183458E-2</v>
      </c>
      <c r="S985" s="37">
        <f t="shared" si="66"/>
        <v>0.38319745236550373</v>
      </c>
    </row>
    <row r="986" spans="12:19">
      <c r="L986" s="15">
        <v>983</v>
      </c>
      <c r="M986" s="8">
        <v>3.1</v>
      </c>
      <c r="N986" s="20">
        <f>ROUND(Table5[[#This Row],[Etotal]]/3600,2)</f>
        <v>-7.0000000000000007E-2</v>
      </c>
      <c r="O986" s="11">
        <f>(2*3.14*Table5[[#This Row],[Motor speed]]*Table5[[#This Row],[Motor torque]])/(60*1000)/Table5[[#This Row],[Overall efficiency of enery conversion ]]*1000</f>
        <v>-237.54286413830238</v>
      </c>
      <c r="P986" s="30">
        <f t="shared" si="63"/>
        <v>-2.4744048347739831</v>
      </c>
      <c r="Q986" s="35">
        <f t="shared" si="64"/>
        <v>-2.4744048347739831E-2</v>
      </c>
      <c r="R986" s="36">
        <f t="shared" si="65"/>
        <v>2.2653913359505593E-3</v>
      </c>
      <c r="S986" s="37">
        <f t="shared" si="66"/>
        <v>6.7961740078516783E-2</v>
      </c>
    </row>
    <row r="987" spans="12:19">
      <c r="L987" s="15">
        <v>984</v>
      </c>
      <c r="M987" s="8">
        <v>1.9</v>
      </c>
      <c r="N987" s="20">
        <f>ROUND(Table5[[#This Row],[Etotal]]/3600,2)</f>
        <v>-0.02</v>
      </c>
      <c r="O987" s="11">
        <f>(2*3.14*Table5[[#This Row],[Motor speed]]*Table5[[#This Row],[Motor torque]])/(60*1000)/Table5[[#This Row],[Overall efficiency of enery conversion ]]*1000</f>
        <v>-57.586803065589116</v>
      </c>
      <c r="P987" s="30">
        <f t="shared" si="63"/>
        <v>-0.59986253193321992</v>
      </c>
      <c r="Q987" s="35">
        <f t="shared" si="64"/>
        <v>-5.9986253193321992E-3</v>
      </c>
      <c r="R987" s="36">
        <f t="shared" si="65"/>
        <v>1.3313897117041331E-4</v>
      </c>
      <c r="S987" s="37">
        <f t="shared" si="66"/>
        <v>3.9941691351123992E-3</v>
      </c>
    </row>
    <row r="988" spans="12:19">
      <c r="L988" s="15">
        <v>985</v>
      </c>
      <c r="M988" s="8">
        <v>1</v>
      </c>
      <c r="N988" s="20">
        <f>ROUND(Table5[[#This Row],[Etotal]]/3600,2)</f>
        <v>0</v>
      </c>
      <c r="O988" s="11">
        <f>(2*3.14*Table5[[#This Row],[Motor speed]]*Table5[[#This Row],[Motor torque]])/(60*1000)/Table5[[#This Row],[Overall efficiency of enery conversion ]]*1000</f>
        <v>-14.905167626523607</v>
      </c>
      <c r="P988" s="30">
        <f t="shared" si="63"/>
        <v>-0.15526216277628757</v>
      </c>
      <c r="Q988" s="35">
        <f t="shared" si="64"/>
        <v>-1.5526216277628757E-3</v>
      </c>
      <c r="R988" s="36">
        <f t="shared" si="65"/>
        <v>8.919345500289054E-6</v>
      </c>
      <c r="S988" s="37">
        <f t="shared" si="66"/>
        <v>2.6758036500867163E-4</v>
      </c>
    </row>
    <row r="989" spans="12:19">
      <c r="L989" s="15">
        <v>986</v>
      </c>
      <c r="M989" s="8">
        <v>0</v>
      </c>
      <c r="N989" s="20">
        <f>ROUND(Table5[[#This Row],[Etotal]]/3600,2)</f>
        <v>0</v>
      </c>
      <c r="O989" s="11">
        <f>(2*3.14*Table5[[#This Row],[Motor speed]]*Table5[[#This Row],[Motor torque]])/(60*1000)/Table5[[#This Row],[Overall efficiency of enery conversion ]]*1000</f>
        <v>0</v>
      </c>
      <c r="P989" s="30">
        <f t="shared" si="63"/>
        <v>0</v>
      </c>
      <c r="Q989" s="35">
        <f t="shared" si="64"/>
        <v>0</v>
      </c>
      <c r="R989" s="36">
        <f t="shared" si="65"/>
        <v>0</v>
      </c>
      <c r="S989" s="37">
        <f t="shared" si="66"/>
        <v>0</v>
      </c>
    </row>
    <row r="990" spans="12:19">
      <c r="L990" s="15">
        <v>987</v>
      </c>
      <c r="M990" s="8">
        <v>0</v>
      </c>
      <c r="N990" s="20">
        <f>ROUND(Table5[[#This Row],[Etotal]]/3600,2)</f>
        <v>0</v>
      </c>
      <c r="O990" s="11">
        <f>(2*3.14*Table5[[#This Row],[Motor speed]]*Table5[[#This Row],[Motor torque]])/(60*1000)/Table5[[#This Row],[Overall efficiency of enery conversion ]]*1000</f>
        <v>0</v>
      </c>
      <c r="P990" s="30">
        <f t="shared" si="63"/>
        <v>0</v>
      </c>
      <c r="Q990" s="35">
        <f t="shared" si="64"/>
        <v>0</v>
      </c>
      <c r="R990" s="36">
        <f t="shared" si="65"/>
        <v>0</v>
      </c>
      <c r="S990" s="37">
        <f t="shared" si="66"/>
        <v>0</v>
      </c>
    </row>
    <row r="991" spans="12:19">
      <c r="L991" s="15">
        <v>988</v>
      </c>
      <c r="M991" s="8">
        <v>0</v>
      </c>
      <c r="N991" s="20">
        <f>ROUND(Table5[[#This Row],[Etotal]]/3600,2)</f>
        <v>0</v>
      </c>
      <c r="O991" s="11">
        <f>(2*3.14*Table5[[#This Row],[Motor speed]]*Table5[[#This Row],[Motor torque]])/(60*1000)/Table5[[#This Row],[Overall efficiency of enery conversion ]]*1000</f>
        <v>0</v>
      </c>
      <c r="P991" s="30">
        <f t="shared" si="63"/>
        <v>0</v>
      </c>
      <c r="Q991" s="35">
        <f t="shared" si="64"/>
        <v>0</v>
      </c>
      <c r="R991" s="36">
        <f t="shared" si="65"/>
        <v>0</v>
      </c>
      <c r="S991" s="37">
        <f t="shared" si="66"/>
        <v>0</v>
      </c>
    </row>
    <row r="992" spans="12:19">
      <c r="L992" s="15">
        <v>989</v>
      </c>
      <c r="M992" s="8">
        <v>0</v>
      </c>
      <c r="N992" s="20">
        <f>ROUND(Table5[[#This Row],[Etotal]]/3600,2)</f>
        <v>0</v>
      </c>
      <c r="O992" s="11">
        <f>(2*3.14*Table5[[#This Row],[Motor speed]]*Table5[[#This Row],[Motor torque]])/(60*1000)/Table5[[#This Row],[Overall efficiency of enery conversion ]]*1000</f>
        <v>0</v>
      </c>
      <c r="P992" s="30">
        <f t="shared" si="63"/>
        <v>0</v>
      </c>
      <c r="Q992" s="35">
        <f t="shared" si="64"/>
        <v>0</v>
      </c>
      <c r="R992" s="36">
        <f t="shared" si="65"/>
        <v>0</v>
      </c>
      <c r="S992" s="37">
        <f t="shared" si="66"/>
        <v>0</v>
      </c>
    </row>
    <row r="993" spans="12:19">
      <c r="L993" s="15">
        <v>990</v>
      </c>
      <c r="M993" s="8">
        <v>0</v>
      </c>
      <c r="N993" s="20">
        <f>ROUND(Table5[[#This Row],[Etotal]]/3600,2)</f>
        <v>0</v>
      </c>
      <c r="O993" s="11">
        <f>(2*3.14*Table5[[#This Row],[Motor speed]]*Table5[[#This Row],[Motor torque]])/(60*1000)/Table5[[#This Row],[Overall efficiency of enery conversion ]]*1000</f>
        <v>0</v>
      </c>
      <c r="P993" s="30">
        <f t="shared" si="63"/>
        <v>0</v>
      </c>
      <c r="Q993" s="35">
        <f t="shared" si="64"/>
        <v>0</v>
      </c>
      <c r="R993" s="36">
        <f t="shared" si="65"/>
        <v>0</v>
      </c>
      <c r="S993" s="37">
        <f t="shared" si="66"/>
        <v>0</v>
      </c>
    </row>
    <row r="994" spans="12:19">
      <c r="L994" s="15">
        <v>991</v>
      </c>
      <c r="M994" s="8">
        <v>0</v>
      </c>
      <c r="N994" s="20">
        <f>ROUND(Table5[[#This Row],[Etotal]]/3600,2)</f>
        <v>0</v>
      </c>
      <c r="O994" s="11">
        <f>(2*3.14*Table5[[#This Row],[Motor speed]]*Table5[[#This Row],[Motor torque]])/(60*1000)/Table5[[#This Row],[Overall efficiency of enery conversion ]]*1000</f>
        <v>0</v>
      </c>
      <c r="P994" s="30">
        <f t="shared" si="63"/>
        <v>0</v>
      </c>
      <c r="Q994" s="35">
        <f t="shared" si="64"/>
        <v>0</v>
      </c>
      <c r="R994" s="36">
        <f t="shared" si="65"/>
        <v>0</v>
      </c>
      <c r="S994" s="37">
        <f t="shared" si="66"/>
        <v>0</v>
      </c>
    </row>
    <row r="995" spans="12:19">
      <c r="L995" s="15">
        <v>992</v>
      </c>
      <c r="M995" s="8">
        <v>0</v>
      </c>
      <c r="N995" s="20">
        <f>ROUND(Table5[[#This Row],[Etotal]]/3600,2)</f>
        <v>0</v>
      </c>
      <c r="O995" s="11">
        <f>(2*3.14*Table5[[#This Row],[Motor speed]]*Table5[[#This Row],[Motor torque]])/(60*1000)/Table5[[#This Row],[Overall efficiency of enery conversion ]]*1000</f>
        <v>0</v>
      </c>
      <c r="P995" s="30">
        <f t="shared" si="63"/>
        <v>0</v>
      </c>
      <c r="Q995" s="35">
        <f t="shared" si="64"/>
        <v>0</v>
      </c>
      <c r="R995" s="36">
        <f t="shared" si="65"/>
        <v>0</v>
      </c>
      <c r="S995" s="37">
        <f t="shared" si="66"/>
        <v>0</v>
      </c>
    </row>
    <row r="996" spans="12:19">
      <c r="L996" s="15">
        <v>993</v>
      </c>
      <c r="M996" s="8">
        <v>0</v>
      </c>
      <c r="N996" s="20">
        <f>ROUND(Table5[[#This Row],[Etotal]]/3600,2)</f>
        <v>0</v>
      </c>
      <c r="O996" s="11">
        <f>(2*3.14*Table5[[#This Row],[Motor speed]]*Table5[[#This Row],[Motor torque]])/(60*1000)/Table5[[#This Row],[Overall efficiency of enery conversion ]]*1000</f>
        <v>0</v>
      </c>
      <c r="P996" s="30">
        <f t="shared" si="63"/>
        <v>0</v>
      </c>
      <c r="Q996" s="35">
        <f t="shared" si="64"/>
        <v>0</v>
      </c>
      <c r="R996" s="36">
        <f t="shared" si="65"/>
        <v>0</v>
      </c>
      <c r="S996" s="37">
        <f t="shared" si="66"/>
        <v>0</v>
      </c>
    </row>
    <row r="997" spans="12:19">
      <c r="L997" s="15">
        <v>994</v>
      </c>
      <c r="M997" s="8">
        <v>0</v>
      </c>
      <c r="N997" s="20">
        <f>ROUND(Table5[[#This Row],[Etotal]]/3600,2)</f>
        <v>0</v>
      </c>
      <c r="O997" s="11">
        <f>(2*3.14*Table5[[#This Row],[Motor speed]]*Table5[[#This Row],[Motor torque]])/(60*1000)/Table5[[#This Row],[Overall efficiency of enery conversion ]]*1000</f>
        <v>0</v>
      </c>
      <c r="P997" s="30">
        <f t="shared" si="63"/>
        <v>0</v>
      </c>
      <c r="Q997" s="35">
        <f t="shared" si="64"/>
        <v>0</v>
      </c>
      <c r="R997" s="36">
        <f t="shared" si="65"/>
        <v>0</v>
      </c>
      <c r="S997" s="37">
        <f t="shared" si="66"/>
        <v>0</v>
      </c>
    </row>
    <row r="998" spans="12:19">
      <c r="L998" s="15">
        <v>995</v>
      </c>
      <c r="M998" s="8">
        <v>0</v>
      </c>
      <c r="N998" s="20">
        <f>ROUND(Table5[[#This Row],[Etotal]]/3600,2)</f>
        <v>0</v>
      </c>
      <c r="O998" s="11">
        <f>(2*3.14*Table5[[#This Row],[Motor speed]]*Table5[[#This Row],[Motor torque]])/(60*1000)/Table5[[#This Row],[Overall efficiency of enery conversion ]]*1000</f>
        <v>0</v>
      </c>
      <c r="P998" s="30">
        <f t="shared" si="63"/>
        <v>0</v>
      </c>
      <c r="Q998" s="35">
        <f t="shared" si="64"/>
        <v>0</v>
      </c>
      <c r="R998" s="36">
        <f t="shared" si="65"/>
        <v>0</v>
      </c>
      <c r="S998" s="37">
        <f t="shared" si="66"/>
        <v>0</v>
      </c>
    </row>
    <row r="999" spans="12:19">
      <c r="L999" s="15">
        <v>996</v>
      </c>
      <c r="M999" s="8">
        <v>0</v>
      </c>
      <c r="N999" s="20">
        <f>ROUND(Table5[[#This Row],[Etotal]]/3600,2)</f>
        <v>0</v>
      </c>
      <c r="O999" s="11">
        <f>(2*3.14*Table5[[#This Row],[Motor speed]]*Table5[[#This Row],[Motor torque]])/(60*1000)/Table5[[#This Row],[Overall efficiency of enery conversion ]]*1000</f>
        <v>0</v>
      </c>
      <c r="P999" s="30">
        <f t="shared" si="63"/>
        <v>0</v>
      </c>
      <c r="Q999" s="35">
        <f t="shared" si="64"/>
        <v>0</v>
      </c>
      <c r="R999" s="36">
        <f t="shared" si="65"/>
        <v>0</v>
      </c>
      <c r="S999" s="37">
        <f t="shared" si="66"/>
        <v>0</v>
      </c>
    </row>
    <row r="1000" spans="12:19">
      <c r="L1000" s="15">
        <v>997</v>
      </c>
      <c r="M1000" s="8">
        <v>0</v>
      </c>
      <c r="N1000" s="20">
        <f>ROUND(Table5[[#This Row],[Etotal]]/3600,2)</f>
        <v>0</v>
      </c>
      <c r="O1000" s="11">
        <f>(2*3.14*Table5[[#This Row],[Motor speed]]*Table5[[#This Row],[Motor torque]])/(60*1000)/Table5[[#This Row],[Overall efficiency of enery conversion ]]*1000</f>
        <v>0</v>
      </c>
      <c r="P1000" s="30">
        <f t="shared" si="63"/>
        <v>0</v>
      </c>
      <c r="Q1000" s="35">
        <f t="shared" si="64"/>
        <v>0</v>
      </c>
      <c r="R1000" s="36">
        <f t="shared" si="65"/>
        <v>0</v>
      </c>
      <c r="S1000" s="37">
        <f t="shared" si="66"/>
        <v>0</v>
      </c>
    </row>
    <row r="1001" spans="12:19">
      <c r="L1001" s="15">
        <v>998</v>
      </c>
      <c r="M1001" s="8">
        <v>0</v>
      </c>
      <c r="N1001" s="20">
        <f>ROUND(Table5[[#This Row],[Etotal]]/3600,2)</f>
        <v>0</v>
      </c>
      <c r="O1001" s="11">
        <f>(2*3.14*Table5[[#This Row],[Motor speed]]*Table5[[#This Row],[Motor torque]])/(60*1000)/Table5[[#This Row],[Overall efficiency of enery conversion ]]*1000</f>
        <v>0</v>
      </c>
      <c r="P1001" s="30">
        <f t="shared" si="63"/>
        <v>0</v>
      </c>
      <c r="Q1001" s="35">
        <f t="shared" si="64"/>
        <v>0</v>
      </c>
      <c r="R1001" s="36">
        <f t="shared" si="65"/>
        <v>0</v>
      </c>
      <c r="S1001" s="37">
        <f t="shared" si="66"/>
        <v>0</v>
      </c>
    </row>
    <row r="1002" spans="12:19">
      <c r="L1002" s="15">
        <v>999</v>
      </c>
      <c r="M1002" s="8">
        <v>0</v>
      </c>
      <c r="N1002" s="20">
        <f>ROUND(Table5[[#This Row],[Etotal]]/3600,2)</f>
        <v>0</v>
      </c>
      <c r="O1002" s="11">
        <f>(2*3.14*Table5[[#This Row],[Motor speed]]*Table5[[#This Row],[Motor torque]])/(60*1000)/Table5[[#This Row],[Overall efficiency of enery conversion ]]*1000</f>
        <v>0</v>
      </c>
      <c r="P1002" s="30">
        <f t="shared" si="63"/>
        <v>0</v>
      </c>
      <c r="Q1002" s="35">
        <f t="shared" si="64"/>
        <v>0</v>
      </c>
      <c r="R1002" s="36">
        <f t="shared" si="65"/>
        <v>0</v>
      </c>
      <c r="S1002" s="37">
        <f t="shared" si="66"/>
        <v>0</v>
      </c>
    </row>
    <row r="1003" spans="12:19">
      <c r="L1003" s="15">
        <v>1000</v>
      </c>
      <c r="M1003" s="8">
        <v>0</v>
      </c>
      <c r="N1003" s="20">
        <f>ROUND(Table5[[#This Row],[Etotal]]/3600,2)</f>
        <v>0</v>
      </c>
      <c r="O1003" s="11">
        <f>(2*3.14*Table5[[#This Row],[Motor speed]]*Table5[[#This Row],[Motor torque]])/(60*1000)/Table5[[#This Row],[Overall efficiency of enery conversion ]]*1000</f>
        <v>0</v>
      </c>
      <c r="P1003" s="30">
        <f t="shared" si="63"/>
        <v>0</v>
      </c>
      <c r="Q1003" s="35">
        <f t="shared" si="64"/>
        <v>0</v>
      </c>
      <c r="R1003" s="36">
        <f t="shared" si="65"/>
        <v>0</v>
      </c>
      <c r="S1003" s="37">
        <f t="shared" si="66"/>
        <v>0</v>
      </c>
    </row>
    <row r="1004" spans="12:19">
      <c r="L1004" s="15">
        <v>1001</v>
      </c>
      <c r="M1004" s="8">
        <v>0</v>
      </c>
      <c r="N1004" s="20">
        <f>ROUND(Table5[[#This Row],[Etotal]]/3600,2)</f>
        <v>0</v>
      </c>
      <c r="O1004" s="11">
        <f>(2*3.14*Table5[[#This Row],[Motor speed]]*Table5[[#This Row],[Motor torque]])/(60*1000)/Table5[[#This Row],[Overall efficiency of enery conversion ]]*1000</f>
        <v>0</v>
      </c>
      <c r="P1004" s="30">
        <f t="shared" si="63"/>
        <v>0</v>
      </c>
      <c r="Q1004" s="35">
        <f t="shared" si="64"/>
        <v>0</v>
      </c>
      <c r="R1004" s="36">
        <f t="shared" si="65"/>
        <v>0</v>
      </c>
      <c r="S1004" s="37">
        <f t="shared" si="66"/>
        <v>0</v>
      </c>
    </row>
    <row r="1005" spans="12:19">
      <c r="L1005" s="15">
        <v>1002</v>
      </c>
      <c r="M1005" s="8">
        <v>0</v>
      </c>
      <c r="N1005" s="20">
        <f>ROUND(Table5[[#This Row],[Etotal]]/3600,2)</f>
        <v>0</v>
      </c>
      <c r="O1005" s="11">
        <f>(2*3.14*Table5[[#This Row],[Motor speed]]*Table5[[#This Row],[Motor torque]])/(60*1000)/Table5[[#This Row],[Overall efficiency of enery conversion ]]*1000</f>
        <v>0</v>
      </c>
      <c r="P1005" s="30">
        <f t="shared" si="63"/>
        <v>0</v>
      </c>
      <c r="Q1005" s="35">
        <f t="shared" si="64"/>
        <v>0</v>
      </c>
      <c r="R1005" s="36">
        <f t="shared" si="65"/>
        <v>0</v>
      </c>
      <c r="S1005" s="37">
        <f t="shared" si="66"/>
        <v>0</v>
      </c>
    </row>
    <row r="1006" spans="12:19">
      <c r="L1006" s="15">
        <v>1003</v>
      </c>
      <c r="M1006" s="8">
        <v>0</v>
      </c>
      <c r="N1006" s="20">
        <f>ROUND(Table5[[#This Row],[Etotal]]/3600,2)</f>
        <v>0</v>
      </c>
      <c r="O1006" s="11">
        <f>(2*3.14*Table5[[#This Row],[Motor speed]]*Table5[[#This Row],[Motor torque]])/(60*1000)/Table5[[#This Row],[Overall efficiency of enery conversion ]]*1000</f>
        <v>0</v>
      </c>
      <c r="P1006" s="30">
        <f t="shared" si="63"/>
        <v>0</v>
      </c>
      <c r="Q1006" s="35">
        <f t="shared" si="64"/>
        <v>0</v>
      </c>
      <c r="R1006" s="36">
        <f t="shared" si="65"/>
        <v>0</v>
      </c>
      <c r="S1006" s="37">
        <f t="shared" si="66"/>
        <v>0</v>
      </c>
    </row>
    <row r="1007" spans="12:19">
      <c r="L1007" s="15">
        <v>1004</v>
      </c>
      <c r="M1007" s="8">
        <v>0</v>
      </c>
      <c r="N1007" s="20">
        <f>ROUND(Table5[[#This Row],[Etotal]]/3600,2)</f>
        <v>0</v>
      </c>
      <c r="O1007" s="11">
        <f>(2*3.14*Table5[[#This Row],[Motor speed]]*Table5[[#This Row],[Motor torque]])/(60*1000)/Table5[[#This Row],[Overall efficiency of enery conversion ]]*1000</f>
        <v>0</v>
      </c>
      <c r="P1007" s="30">
        <f t="shared" si="63"/>
        <v>0</v>
      </c>
      <c r="Q1007" s="35">
        <f t="shared" si="64"/>
        <v>0</v>
      </c>
      <c r="R1007" s="36">
        <f t="shared" si="65"/>
        <v>0</v>
      </c>
      <c r="S1007" s="37">
        <f t="shared" si="66"/>
        <v>0</v>
      </c>
    </row>
    <row r="1008" spans="12:19">
      <c r="L1008" s="15">
        <v>1005</v>
      </c>
      <c r="M1008" s="8">
        <v>0</v>
      </c>
      <c r="N1008" s="20">
        <f>ROUND(Table5[[#This Row],[Etotal]]/3600,2)</f>
        <v>0</v>
      </c>
      <c r="O1008" s="11">
        <f>(2*3.14*Table5[[#This Row],[Motor speed]]*Table5[[#This Row],[Motor torque]])/(60*1000)/Table5[[#This Row],[Overall efficiency of enery conversion ]]*1000</f>
        <v>0</v>
      </c>
      <c r="P1008" s="30">
        <f t="shared" si="63"/>
        <v>0</v>
      </c>
      <c r="Q1008" s="35">
        <f t="shared" si="64"/>
        <v>0</v>
      </c>
      <c r="R1008" s="36">
        <f t="shared" si="65"/>
        <v>0</v>
      </c>
      <c r="S1008" s="37">
        <f t="shared" si="66"/>
        <v>0</v>
      </c>
    </row>
    <row r="1009" spans="12:19">
      <c r="L1009" s="15">
        <v>1006</v>
      </c>
      <c r="M1009" s="8">
        <v>0</v>
      </c>
      <c r="N1009" s="20">
        <f>ROUND(Table5[[#This Row],[Etotal]]/3600,2)</f>
        <v>0</v>
      </c>
      <c r="O1009" s="11">
        <f>(2*3.14*Table5[[#This Row],[Motor speed]]*Table5[[#This Row],[Motor torque]])/(60*1000)/Table5[[#This Row],[Overall efficiency of enery conversion ]]*1000</f>
        <v>0</v>
      </c>
      <c r="P1009" s="30">
        <f t="shared" si="63"/>
        <v>0</v>
      </c>
      <c r="Q1009" s="35">
        <f t="shared" si="64"/>
        <v>0</v>
      </c>
      <c r="R1009" s="36">
        <f t="shared" si="65"/>
        <v>0</v>
      </c>
      <c r="S1009" s="37">
        <f t="shared" si="66"/>
        <v>0</v>
      </c>
    </row>
    <row r="1010" spans="12:19">
      <c r="L1010" s="15">
        <v>1007</v>
      </c>
      <c r="M1010" s="8">
        <v>0</v>
      </c>
      <c r="N1010" s="20">
        <f>ROUND(Table5[[#This Row],[Etotal]]/3600,2)</f>
        <v>0</v>
      </c>
      <c r="O1010" s="11">
        <f>(2*3.14*Table5[[#This Row],[Motor speed]]*Table5[[#This Row],[Motor torque]])/(60*1000)/Table5[[#This Row],[Overall efficiency of enery conversion ]]*1000</f>
        <v>0</v>
      </c>
      <c r="P1010" s="30">
        <f t="shared" si="63"/>
        <v>0</v>
      </c>
      <c r="Q1010" s="35">
        <f t="shared" si="64"/>
        <v>0</v>
      </c>
      <c r="R1010" s="36">
        <f t="shared" si="65"/>
        <v>0</v>
      </c>
      <c r="S1010" s="37">
        <f t="shared" si="66"/>
        <v>0</v>
      </c>
    </row>
    <row r="1011" spans="12:19">
      <c r="L1011" s="15">
        <v>1008</v>
      </c>
      <c r="M1011" s="8">
        <v>0</v>
      </c>
      <c r="N1011" s="20">
        <f>ROUND(Table5[[#This Row],[Etotal]]/3600,2)</f>
        <v>0</v>
      </c>
      <c r="O1011" s="11">
        <f>(2*3.14*Table5[[#This Row],[Motor speed]]*Table5[[#This Row],[Motor torque]])/(60*1000)/Table5[[#This Row],[Overall efficiency of enery conversion ]]*1000</f>
        <v>0</v>
      </c>
      <c r="P1011" s="30">
        <f t="shared" si="63"/>
        <v>0</v>
      </c>
      <c r="Q1011" s="35">
        <f t="shared" si="64"/>
        <v>0</v>
      </c>
      <c r="R1011" s="36">
        <f t="shared" si="65"/>
        <v>0</v>
      </c>
      <c r="S1011" s="37">
        <f t="shared" si="66"/>
        <v>0</v>
      </c>
    </row>
    <row r="1012" spans="12:19">
      <c r="L1012" s="15">
        <v>1009</v>
      </c>
      <c r="M1012" s="8">
        <v>0</v>
      </c>
      <c r="N1012" s="20">
        <f>ROUND(Table5[[#This Row],[Etotal]]/3600,2)</f>
        <v>0</v>
      </c>
      <c r="O1012" s="11">
        <f>(2*3.14*Table5[[#This Row],[Motor speed]]*Table5[[#This Row],[Motor torque]])/(60*1000)/Table5[[#This Row],[Overall efficiency of enery conversion ]]*1000</f>
        <v>0</v>
      </c>
      <c r="P1012" s="30">
        <f t="shared" si="63"/>
        <v>0</v>
      </c>
      <c r="Q1012" s="35">
        <f t="shared" si="64"/>
        <v>0</v>
      </c>
      <c r="R1012" s="36">
        <f t="shared" si="65"/>
        <v>0</v>
      </c>
      <c r="S1012" s="37">
        <f t="shared" si="66"/>
        <v>0</v>
      </c>
    </row>
    <row r="1013" spans="12:19">
      <c r="L1013" s="15">
        <v>1010</v>
      </c>
      <c r="M1013" s="8">
        <v>0</v>
      </c>
      <c r="N1013" s="20">
        <f>ROUND(Table5[[#This Row],[Etotal]]/3600,2)</f>
        <v>0</v>
      </c>
      <c r="O1013" s="11">
        <f>(2*3.14*Table5[[#This Row],[Motor speed]]*Table5[[#This Row],[Motor torque]])/(60*1000)/Table5[[#This Row],[Overall efficiency of enery conversion ]]*1000</f>
        <v>0</v>
      </c>
      <c r="P1013" s="30">
        <f t="shared" si="63"/>
        <v>0</v>
      </c>
      <c r="Q1013" s="35">
        <f t="shared" si="64"/>
        <v>0</v>
      </c>
      <c r="R1013" s="36">
        <f t="shared" si="65"/>
        <v>0</v>
      </c>
      <c r="S1013" s="37">
        <f t="shared" si="66"/>
        <v>0</v>
      </c>
    </row>
    <row r="1014" spans="12:19">
      <c r="L1014" s="15">
        <v>1011</v>
      </c>
      <c r="M1014" s="8">
        <v>0</v>
      </c>
      <c r="N1014" s="20">
        <f>ROUND(Table5[[#This Row],[Etotal]]/3600,2)</f>
        <v>0</v>
      </c>
      <c r="O1014" s="11">
        <f>(2*3.14*Table5[[#This Row],[Motor speed]]*Table5[[#This Row],[Motor torque]])/(60*1000)/Table5[[#This Row],[Overall efficiency of enery conversion ]]*1000</f>
        <v>0</v>
      </c>
      <c r="P1014" s="30">
        <f t="shared" si="63"/>
        <v>0</v>
      </c>
      <c r="Q1014" s="35">
        <f t="shared" si="64"/>
        <v>0</v>
      </c>
      <c r="R1014" s="36">
        <f t="shared" si="65"/>
        <v>0</v>
      </c>
      <c r="S1014" s="37">
        <f t="shared" si="66"/>
        <v>0</v>
      </c>
    </row>
    <row r="1015" spans="12:19">
      <c r="L1015" s="15">
        <v>1012</v>
      </c>
      <c r="M1015" s="8">
        <v>0</v>
      </c>
      <c r="N1015" s="20">
        <f>ROUND(Table5[[#This Row],[Etotal]]/3600,2)</f>
        <v>0</v>
      </c>
      <c r="O1015" s="11">
        <f>(2*3.14*Table5[[#This Row],[Motor speed]]*Table5[[#This Row],[Motor torque]])/(60*1000)/Table5[[#This Row],[Overall efficiency of enery conversion ]]*1000</f>
        <v>0</v>
      </c>
      <c r="P1015" s="30">
        <f t="shared" si="63"/>
        <v>0</v>
      </c>
      <c r="Q1015" s="35">
        <f t="shared" si="64"/>
        <v>0</v>
      </c>
      <c r="R1015" s="36">
        <f t="shared" si="65"/>
        <v>0</v>
      </c>
      <c r="S1015" s="37">
        <f t="shared" si="66"/>
        <v>0</v>
      </c>
    </row>
    <row r="1016" spans="12:19">
      <c r="L1016" s="15">
        <v>1013</v>
      </c>
      <c r="M1016" s="8">
        <v>0</v>
      </c>
      <c r="N1016" s="20">
        <f>ROUND(Table5[[#This Row],[Etotal]]/3600,2)</f>
        <v>0</v>
      </c>
      <c r="O1016" s="11">
        <f>(2*3.14*Table5[[#This Row],[Motor speed]]*Table5[[#This Row],[Motor torque]])/(60*1000)/Table5[[#This Row],[Overall efficiency of enery conversion ]]*1000</f>
        <v>0</v>
      </c>
      <c r="P1016" s="30">
        <f t="shared" si="63"/>
        <v>0</v>
      </c>
      <c r="Q1016" s="35">
        <f t="shared" si="64"/>
        <v>0</v>
      </c>
      <c r="R1016" s="36">
        <f t="shared" si="65"/>
        <v>0</v>
      </c>
      <c r="S1016" s="37">
        <f t="shared" si="66"/>
        <v>0</v>
      </c>
    </row>
    <row r="1017" spans="12:19">
      <c r="L1017" s="15">
        <v>1014</v>
      </c>
      <c r="M1017" s="8">
        <v>0</v>
      </c>
      <c r="N1017" s="20">
        <f>ROUND(Table5[[#This Row],[Etotal]]/3600,2)</f>
        <v>0</v>
      </c>
      <c r="O1017" s="11">
        <f>(2*3.14*Table5[[#This Row],[Motor speed]]*Table5[[#This Row],[Motor torque]])/(60*1000)/Table5[[#This Row],[Overall efficiency of enery conversion ]]*1000</f>
        <v>0</v>
      </c>
      <c r="P1017" s="30">
        <f t="shared" si="63"/>
        <v>0</v>
      </c>
      <c r="Q1017" s="35">
        <f t="shared" si="64"/>
        <v>0</v>
      </c>
      <c r="R1017" s="36">
        <f t="shared" si="65"/>
        <v>0</v>
      </c>
      <c r="S1017" s="37">
        <f t="shared" si="66"/>
        <v>0</v>
      </c>
    </row>
    <row r="1018" spans="12:19">
      <c r="L1018" s="15">
        <v>1015</v>
      </c>
      <c r="M1018" s="8">
        <v>0</v>
      </c>
      <c r="N1018" s="20">
        <f>ROUND(Table5[[#This Row],[Etotal]]/3600,2)</f>
        <v>0</v>
      </c>
      <c r="O1018" s="11">
        <f>(2*3.14*Table5[[#This Row],[Motor speed]]*Table5[[#This Row],[Motor torque]])/(60*1000)/Table5[[#This Row],[Overall efficiency of enery conversion ]]*1000</f>
        <v>0</v>
      </c>
      <c r="P1018" s="30">
        <f t="shared" si="63"/>
        <v>0</v>
      </c>
      <c r="Q1018" s="35">
        <f t="shared" si="64"/>
        <v>0</v>
      </c>
      <c r="R1018" s="36">
        <f t="shared" si="65"/>
        <v>0</v>
      </c>
      <c r="S1018" s="37">
        <f t="shared" si="66"/>
        <v>0</v>
      </c>
    </row>
    <row r="1019" spans="12:19">
      <c r="L1019" s="15">
        <v>1016</v>
      </c>
      <c r="M1019" s="8">
        <v>0</v>
      </c>
      <c r="N1019" s="20">
        <f>ROUND(Table5[[#This Row],[Etotal]]/3600,2)</f>
        <v>0</v>
      </c>
      <c r="O1019" s="11">
        <f>(2*3.14*Table5[[#This Row],[Motor speed]]*Table5[[#This Row],[Motor torque]])/(60*1000)/Table5[[#This Row],[Overall efficiency of enery conversion ]]*1000</f>
        <v>0</v>
      </c>
      <c r="P1019" s="30">
        <f t="shared" si="63"/>
        <v>0</v>
      </c>
      <c r="Q1019" s="35">
        <f t="shared" si="64"/>
        <v>0</v>
      </c>
      <c r="R1019" s="36">
        <f t="shared" si="65"/>
        <v>0</v>
      </c>
      <c r="S1019" s="37">
        <f t="shared" si="66"/>
        <v>0</v>
      </c>
    </row>
    <row r="1020" spans="12:19">
      <c r="L1020" s="15">
        <v>1017</v>
      </c>
      <c r="M1020" s="8">
        <v>0</v>
      </c>
      <c r="N1020" s="20">
        <f>ROUND(Table5[[#This Row],[Etotal]]/3600,2)</f>
        <v>0</v>
      </c>
      <c r="O1020" s="11">
        <f>(2*3.14*Table5[[#This Row],[Motor speed]]*Table5[[#This Row],[Motor torque]])/(60*1000)/Table5[[#This Row],[Overall efficiency of enery conversion ]]*1000</f>
        <v>0</v>
      </c>
      <c r="P1020" s="30">
        <f t="shared" si="63"/>
        <v>0</v>
      </c>
      <c r="Q1020" s="35">
        <f t="shared" si="64"/>
        <v>0</v>
      </c>
      <c r="R1020" s="36">
        <f t="shared" si="65"/>
        <v>0</v>
      </c>
      <c r="S1020" s="37">
        <f t="shared" si="66"/>
        <v>0</v>
      </c>
    </row>
    <row r="1021" spans="12:19">
      <c r="L1021" s="15">
        <v>1018</v>
      </c>
      <c r="M1021" s="8">
        <v>0</v>
      </c>
      <c r="N1021" s="20">
        <f>ROUND(Table5[[#This Row],[Etotal]]/3600,2)</f>
        <v>0</v>
      </c>
      <c r="O1021" s="11">
        <f>(2*3.14*Table5[[#This Row],[Motor speed]]*Table5[[#This Row],[Motor torque]])/(60*1000)/Table5[[#This Row],[Overall efficiency of enery conversion ]]*1000</f>
        <v>0</v>
      </c>
      <c r="P1021" s="30">
        <f t="shared" si="63"/>
        <v>0</v>
      </c>
      <c r="Q1021" s="35">
        <f t="shared" si="64"/>
        <v>0</v>
      </c>
      <c r="R1021" s="36">
        <f t="shared" si="65"/>
        <v>0</v>
      </c>
      <c r="S1021" s="37">
        <f t="shared" si="66"/>
        <v>0</v>
      </c>
    </row>
    <row r="1022" spans="12:19">
      <c r="L1022" s="15">
        <v>1019</v>
      </c>
      <c r="M1022" s="8">
        <v>0</v>
      </c>
      <c r="N1022" s="20">
        <f>ROUND(Table5[[#This Row],[Etotal]]/3600,2)</f>
        <v>0</v>
      </c>
      <c r="O1022" s="11">
        <f>(2*3.14*Table5[[#This Row],[Motor speed]]*Table5[[#This Row],[Motor torque]])/(60*1000)/Table5[[#This Row],[Overall efficiency of enery conversion ]]*1000</f>
        <v>0</v>
      </c>
      <c r="P1022" s="30">
        <f t="shared" si="63"/>
        <v>0</v>
      </c>
      <c r="Q1022" s="35">
        <f t="shared" si="64"/>
        <v>0</v>
      </c>
      <c r="R1022" s="36">
        <f t="shared" si="65"/>
        <v>0</v>
      </c>
      <c r="S1022" s="37">
        <f t="shared" si="66"/>
        <v>0</v>
      </c>
    </row>
    <row r="1023" spans="12:19">
      <c r="L1023" s="15">
        <v>1020</v>
      </c>
      <c r="M1023" s="8">
        <v>0</v>
      </c>
      <c r="N1023" s="20">
        <f>ROUND(Table5[[#This Row],[Etotal]]/3600,2)</f>
        <v>0</v>
      </c>
      <c r="O1023" s="11">
        <f>(2*3.14*Table5[[#This Row],[Motor speed]]*Table5[[#This Row],[Motor torque]])/(60*1000)/Table5[[#This Row],[Overall efficiency of enery conversion ]]*1000</f>
        <v>0</v>
      </c>
      <c r="P1023" s="30">
        <f t="shared" si="63"/>
        <v>0</v>
      </c>
      <c r="Q1023" s="35">
        <f t="shared" si="64"/>
        <v>0</v>
      </c>
      <c r="R1023" s="36">
        <f t="shared" si="65"/>
        <v>0</v>
      </c>
      <c r="S1023" s="37">
        <f t="shared" si="66"/>
        <v>0</v>
      </c>
    </row>
    <row r="1024" spans="12:19">
      <c r="L1024" s="15">
        <v>1021</v>
      </c>
      <c r="M1024" s="8">
        <v>0</v>
      </c>
      <c r="N1024" s="20">
        <f>ROUND(Table5[[#This Row],[Etotal]]/3600,2)</f>
        <v>0</v>
      </c>
      <c r="O1024" s="11">
        <f>(2*3.14*Table5[[#This Row],[Motor speed]]*Table5[[#This Row],[Motor torque]])/(60*1000)/Table5[[#This Row],[Overall efficiency of enery conversion ]]*1000</f>
        <v>0</v>
      </c>
      <c r="P1024" s="30">
        <f t="shared" si="63"/>
        <v>0</v>
      </c>
      <c r="Q1024" s="35">
        <f t="shared" si="64"/>
        <v>0</v>
      </c>
      <c r="R1024" s="36">
        <f t="shared" si="65"/>
        <v>0</v>
      </c>
      <c r="S1024" s="37">
        <f t="shared" si="66"/>
        <v>0</v>
      </c>
    </row>
    <row r="1025" spans="12:19">
      <c r="L1025" s="15">
        <v>1022</v>
      </c>
      <c r="M1025" s="8">
        <v>0</v>
      </c>
      <c r="N1025" s="20">
        <f>ROUND(Table5[[#This Row],[Etotal]]/3600,2)</f>
        <v>0</v>
      </c>
      <c r="O1025" s="11">
        <f>(2*3.14*Table5[[#This Row],[Motor speed]]*Table5[[#This Row],[Motor torque]])/(60*1000)/Table5[[#This Row],[Overall efficiency of enery conversion ]]*1000</f>
        <v>0</v>
      </c>
      <c r="P1025" s="30">
        <f t="shared" si="63"/>
        <v>0</v>
      </c>
      <c r="Q1025" s="35">
        <f t="shared" si="64"/>
        <v>0</v>
      </c>
      <c r="R1025" s="36">
        <f t="shared" si="65"/>
        <v>0</v>
      </c>
      <c r="S1025" s="37">
        <f t="shared" si="66"/>
        <v>0</v>
      </c>
    </row>
    <row r="1026" spans="12:19">
      <c r="L1026" s="23"/>
      <c r="M1026" s="24"/>
      <c r="N1026" s="20">
        <f>MAX(N3:N1025)</f>
        <v>8.06</v>
      </c>
      <c r="O1026" s="11" t="e">
        <f>(2*3.14*Table5[[#This Row],[Motor speed]]*Table5[[#This Row],[Motor torque]])/(60*1000)/Table5[[#This Row],[Overall efficiency of enery conversion ]]*1000</f>
        <v>#VALUE!</v>
      </c>
      <c r="P1026" t="e">
        <f t="shared" si="63"/>
        <v>#VALUE!</v>
      </c>
      <c r="Q1026" s="35" t="e">
        <f t="shared" si="64"/>
        <v>#VALUE!</v>
      </c>
      <c r="R1026" s="36" t="e">
        <f t="shared" si="65"/>
        <v>#VALUE!</v>
      </c>
      <c r="S1026" s="37" t="e">
        <f t="shared" si="66"/>
        <v>#VALUE!</v>
      </c>
    </row>
    <row r="1027" spans="12:19">
      <c r="O1027" s="11">
        <f>(SUM(O3:O1025)/1022)</f>
        <v>6782.5178748248336</v>
      </c>
    </row>
  </sheetData>
  <mergeCells count="2">
    <mergeCell ref="B2:E2"/>
    <mergeCell ref="B3:E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2023-07-17T04:40:18Z</dcterms:created>
  <dcterms:modified xsi:type="dcterms:W3CDTF">2023-08-18T11:10:18Z</dcterms:modified>
  <cp:category/>
  <cp:contentStatus/>
</cp:coreProperties>
</file>