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88" yWindow="96" windowWidth="15876" windowHeight="5328" tabRatio="605"/>
  </bookViews>
  <sheets>
    <sheet name="Hoja1" sheetId="1" r:id="rId1"/>
    <sheet name="Hoja2" sheetId="2" r:id="rId2"/>
    <sheet name="Hoja3" sheetId="3" r:id="rId3"/>
  </sheets>
  <calcPr calcId="125725"/>
</workbook>
</file>

<file path=xl/calcChain.xml><?xml version="1.0" encoding="utf-8"?>
<calcChain xmlns="http://schemas.openxmlformats.org/spreadsheetml/2006/main">
  <c r="J6" i="1"/>
  <c r="J7"/>
  <c r="J8"/>
  <c r="J9"/>
  <c r="J10"/>
  <c r="J11"/>
  <c r="J12"/>
  <c r="J13"/>
  <c r="J14"/>
  <c r="J15"/>
  <c r="J16"/>
  <c r="J17"/>
  <c r="J18"/>
  <c r="J19"/>
  <c r="J5"/>
  <c r="T24"/>
  <c r="M8"/>
  <c r="O24"/>
  <c r="Q5"/>
  <c r="R5"/>
  <c r="Q6"/>
  <c r="R6"/>
  <c r="Q7"/>
  <c r="R7"/>
  <c r="Q8"/>
  <c r="R8"/>
  <c r="Q9"/>
  <c r="R9"/>
  <c r="Q10"/>
  <c r="R10"/>
  <c r="Q11"/>
  <c r="R11"/>
  <c r="Q12"/>
  <c r="R12"/>
  <c r="Q13"/>
  <c r="R13"/>
  <c r="Q14"/>
  <c r="R14"/>
  <c r="R15"/>
  <c r="R16"/>
  <c r="Q17"/>
  <c r="R17"/>
  <c r="Q18"/>
  <c r="R18"/>
  <c r="Q19"/>
  <c r="R19"/>
  <c r="F29"/>
  <c r="D25"/>
  <c r="F25" s="1"/>
  <c r="F27" s="1"/>
  <c r="G29"/>
  <c r="H29"/>
  <c r="E29"/>
  <c r="M6"/>
  <c r="M7"/>
  <c r="M9"/>
  <c r="M10"/>
  <c r="M11"/>
  <c r="M12"/>
  <c r="M13"/>
  <c r="M14"/>
  <c r="M15"/>
  <c r="M16"/>
  <c r="M17"/>
  <c r="M18"/>
  <c r="M19"/>
  <c r="M5"/>
  <c r="K24"/>
  <c r="M24" l="1"/>
  <c r="R24"/>
  <c r="H25"/>
  <c r="H27" s="1"/>
  <c r="E25"/>
  <c r="E27" s="1"/>
  <c r="G25"/>
  <c r="G27" s="1"/>
  <c r="Q24"/>
  <c r="L8" l="1"/>
  <c r="N8" s="1"/>
  <c r="J24" l="1"/>
  <c r="D28" s="1"/>
  <c r="L16"/>
  <c r="N16" s="1"/>
  <c r="L18"/>
  <c r="N18" s="1"/>
  <c r="L13"/>
  <c r="N13" s="1"/>
  <c r="L12"/>
  <c r="N12" s="1"/>
  <c r="L7"/>
  <c r="N7" s="1"/>
  <c r="L19"/>
  <c r="N19" s="1"/>
  <c r="L15"/>
  <c r="N15" s="1"/>
  <c r="L17"/>
  <c r="N17" s="1"/>
  <c r="L11"/>
  <c r="N11" s="1"/>
  <c r="L5"/>
  <c r="L6"/>
  <c r="N6" s="1"/>
  <c r="L9"/>
  <c r="N9" s="1"/>
  <c r="L10"/>
  <c r="N10" s="1"/>
  <c r="L14"/>
  <c r="N14" s="1"/>
  <c r="N5" l="1"/>
  <c r="N24" s="1"/>
  <c r="L24"/>
  <c r="H30"/>
  <c r="H28" s="1"/>
  <c r="G30"/>
  <c r="G28" s="1"/>
  <c r="F30"/>
  <c r="F28" s="1"/>
  <c r="E30"/>
  <c r="E28" s="1"/>
</calcChain>
</file>

<file path=xl/sharedStrings.xml><?xml version="1.0" encoding="utf-8"?>
<sst xmlns="http://schemas.openxmlformats.org/spreadsheetml/2006/main" count="37" uniqueCount="37">
  <si>
    <t>X</t>
  </si>
  <si>
    <t>J</t>
  </si>
  <si>
    <t>V</t>
  </si>
  <si>
    <t>S</t>
  </si>
  <si>
    <t>Pagado</t>
  </si>
  <si>
    <t>Saldo</t>
  </si>
  <si>
    <t>Gastos</t>
  </si>
  <si>
    <t>Andreu</t>
  </si>
  <si>
    <t>Alex</t>
  </si>
  <si>
    <t>Pablo</t>
  </si>
  <si>
    <t>Jesús</t>
  </si>
  <si>
    <t>Saray</t>
  </si>
  <si>
    <t>Toni</t>
  </si>
  <si>
    <t>Laura</t>
  </si>
  <si>
    <t>Belén</t>
  </si>
  <si>
    <t>Luis</t>
  </si>
  <si>
    <t>Berna</t>
  </si>
  <si>
    <t>Lucia</t>
  </si>
  <si>
    <t>Paloma</t>
  </si>
  <si>
    <t>Javi</t>
  </si>
  <si>
    <t>Isma</t>
  </si>
  <si>
    <t>Ángela</t>
  </si>
  <si>
    <t>noches</t>
  </si>
  <si>
    <t>Total</t>
  </si>
  <si>
    <t>Total días comida</t>
  </si>
  <si>
    <t>Total días casa</t>
  </si>
  <si>
    <t>Coste comida total</t>
  </si>
  <si>
    <t>Coste casa total</t>
  </si>
  <si>
    <t>Coste total</t>
  </si>
  <si>
    <t>Pagado a Jesús</t>
  </si>
  <si>
    <t>personas comida</t>
  </si>
  <si>
    <t>€/persona comida</t>
  </si>
  <si>
    <t>€/noche comida</t>
  </si>
  <si>
    <t>€/noche casa</t>
  </si>
  <si>
    <t>personas casa</t>
  </si>
  <si>
    <t>€/persona casa</t>
  </si>
  <si>
    <t>Pagado adelanto</t>
  </si>
</sst>
</file>

<file path=xl/styles.xml><?xml version="1.0" encoding="utf-8"?>
<styleSheet xmlns="http://schemas.openxmlformats.org/spreadsheetml/2006/main">
  <numFmts count="1">
    <numFmt numFmtId="8" formatCode="#,##0.00\ &quot;€&quot;;[Red]\-#,##0.00\ &quot;€&quot;"/>
  </numFmts>
  <fonts count="3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1" xfId="0" applyFont="1" applyBorder="1"/>
    <xf numFmtId="0" fontId="2" fillId="0" borderId="2" xfId="0" applyFont="1" applyBorder="1"/>
    <xf numFmtId="8" fontId="0" fillId="0" borderId="0" xfId="0" applyNumberFormat="1"/>
    <xf numFmtId="8" fontId="1" fillId="0" borderId="0" xfId="0" applyNumberFormat="1" applyFont="1"/>
    <xf numFmtId="0" fontId="1" fillId="0" borderId="0" xfId="0" applyFont="1" applyBorder="1"/>
    <xf numFmtId="8" fontId="1" fillId="0" borderId="0" xfId="0" applyNumberFormat="1" applyFont="1" applyBorder="1"/>
    <xf numFmtId="0" fontId="1" fillId="2" borderId="0" xfId="0" applyFont="1" applyFill="1"/>
    <xf numFmtId="0" fontId="2" fillId="2" borderId="1" xfId="0" applyFont="1" applyFill="1" applyBorder="1"/>
    <xf numFmtId="0" fontId="1" fillId="2" borderId="1" xfId="0" applyFont="1" applyFill="1" applyBorder="1"/>
    <xf numFmtId="0" fontId="0" fillId="2" borderId="0" xfId="0" applyFill="1"/>
    <xf numFmtId="8" fontId="1" fillId="2" borderId="0" xfId="0" applyNumberFormat="1" applyFont="1" applyFill="1"/>
    <xf numFmtId="8" fontId="1" fillId="2" borderId="0" xfId="0" applyNumberFormat="1" applyFont="1" applyFill="1" applyBorder="1"/>
    <xf numFmtId="0" fontId="1" fillId="2" borderId="0" xfId="0" applyFont="1" applyFill="1" applyBorder="1"/>
    <xf numFmtId="0" fontId="1" fillId="0" borderId="0" xfId="0" applyFont="1" applyFill="1" applyBorder="1"/>
    <xf numFmtId="1" fontId="1" fillId="0" borderId="0" xfId="0" applyNumberFormat="1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3:T30"/>
  <sheetViews>
    <sheetView tabSelected="1" topLeftCell="C1" workbookViewId="0">
      <selection activeCell="N14" sqref="N14"/>
    </sheetView>
  </sheetViews>
  <sheetFormatPr baseColWidth="10" defaultRowHeight="14.4"/>
  <cols>
    <col min="3" max="3" width="16.77734375" customWidth="1"/>
    <col min="5" max="8" width="11.5546875" customWidth="1"/>
    <col min="9" max="9" width="5.33203125" customWidth="1"/>
    <col min="10" max="10" width="16.77734375" customWidth="1"/>
    <col min="11" max="11" width="14.109375" customWidth="1"/>
    <col min="12" max="14" width="10.88671875" customWidth="1"/>
    <col min="15" max="15" width="15" customWidth="1"/>
    <col min="16" max="16" width="5.33203125" customWidth="1"/>
    <col min="17" max="18" width="15.6640625" customWidth="1"/>
    <col min="19" max="19" width="16.44140625" customWidth="1"/>
  </cols>
  <sheetData>
    <row r="3" spans="2:20">
      <c r="B3" s="1"/>
      <c r="C3" s="1"/>
      <c r="D3" s="1"/>
      <c r="E3" s="1"/>
      <c r="F3" s="1"/>
      <c r="G3" s="1"/>
      <c r="H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2:20">
      <c r="B4" s="1"/>
      <c r="C4" s="1"/>
      <c r="D4" s="2"/>
      <c r="E4" s="3" t="s">
        <v>0</v>
      </c>
      <c r="F4" s="3" t="s">
        <v>1</v>
      </c>
      <c r="G4" s="3" t="s">
        <v>2</v>
      </c>
      <c r="H4" s="3" t="s">
        <v>3</v>
      </c>
      <c r="J4" s="4" t="s">
        <v>26</v>
      </c>
      <c r="K4" s="4" t="s">
        <v>27</v>
      </c>
      <c r="L4" s="4" t="s">
        <v>28</v>
      </c>
      <c r="M4" s="4" t="s">
        <v>4</v>
      </c>
      <c r="N4" s="4" t="s">
        <v>5</v>
      </c>
      <c r="O4" s="4" t="s">
        <v>29</v>
      </c>
      <c r="Q4" s="4" t="s">
        <v>24</v>
      </c>
      <c r="R4" s="4" t="s">
        <v>25</v>
      </c>
      <c r="S4" s="4" t="s">
        <v>36</v>
      </c>
      <c r="T4" s="1" t="s">
        <v>6</v>
      </c>
    </row>
    <row r="5" spans="2:20">
      <c r="B5" s="1"/>
      <c r="C5" s="1"/>
      <c r="D5" s="3" t="s">
        <v>7</v>
      </c>
      <c r="E5" s="2">
        <v>1</v>
      </c>
      <c r="F5" s="2">
        <v>1</v>
      </c>
      <c r="G5" s="2">
        <v>1</v>
      </c>
      <c r="H5" s="2">
        <v>1</v>
      </c>
      <c r="J5" s="6">
        <f>$T$24/$Q$24*Q5</f>
        <v>68.47534883720931</v>
      </c>
      <c r="K5" s="6">
        <v>97.23</v>
      </c>
      <c r="L5" s="8">
        <f>J5+K5</f>
        <v>165.70534883720933</v>
      </c>
      <c r="M5" s="7">
        <f>S5+T5</f>
        <v>150</v>
      </c>
      <c r="N5" s="8">
        <f>M5-L5</f>
        <v>-15.705348837209328</v>
      </c>
      <c r="O5" s="1">
        <v>150</v>
      </c>
      <c r="Q5" s="1">
        <f>SUM(E5:H5)</f>
        <v>4</v>
      </c>
      <c r="R5" s="1">
        <f>SUM(E5:H5)</f>
        <v>4</v>
      </c>
      <c r="S5" s="1">
        <v>150</v>
      </c>
      <c r="T5" s="1"/>
    </row>
    <row r="6" spans="2:20">
      <c r="B6" s="1"/>
      <c r="C6" s="1"/>
      <c r="D6" s="3" t="s">
        <v>8</v>
      </c>
      <c r="E6" s="2">
        <v>1</v>
      </c>
      <c r="F6" s="2">
        <v>1</v>
      </c>
      <c r="G6" s="2">
        <v>1</v>
      </c>
      <c r="H6" s="2">
        <v>1</v>
      </c>
      <c r="J6" s="6">
        <f t="shared" ref="J6:J19" si="0">$T$24/$Q$24*Q6</f>
        <v>68.47534883720931</v>
      </c>
      <c r="K6" s="6">
        <v>97.23</v>
      </c>
      <c r="L6" s="8">
        <f>J6+K6</f>
        <v>165.70534883720933</v>
      </c>
      <c r="M6" s="7">
        <f>S6+T6</f>
        <v>162</v>
      </c>
      <c r="N6" s="8">
        <f t="shared" ref="N6:N19" si="1">M6-L6</f>
        <v>-3.7053488372093284</v>
      </c>
      <c r="O6" s="1">
        <v>150</v>
      </c>
      <c r="Q6" s="1">
        <f>SUM(E6:H6)</f>
        <v>4</v>
      </c>
      <c r="R6" s="1">
        <f t="shared" ref="R6:R19" si="2">SUM(E6:H6)</f>
        <v>4</v>
      </c>
      <c r="S6" s="1">
        <v>150</v>
      </c>
      <c r="T6" s="1">
        <v>12</v>
      </c>
    </row>
    <row r="7" spans="2:20">
      <c r="B7" s="1"/>
      <c r="C7" s="1"/>
      <c r="D7" s="3" t="s">
        <v>9</v>
      </c>
      <c r="E7" s="2">
        <v>1</v>
      </c>
      <c r="F7" s="2">
        <v>1</v>
      </c>
      <c r="G7" s="2">
        <v>1</v>
      </c>
      <c r="H7" s="2">
        <v>1</v>
      </c>
      <c r="J7" s="6">
        <f t="shared" si="0"/>
        <v>68.47534883720931</v>
      </c>
      <c r="K7" s="6">
        <v>97.23</v>
      </c>
      <c r="L7" s="8">
        <f>J7+K7</f>
        <v>165.70534883720933</v>
      </c>
      <c r="M7" s="7">
        <f>S7+T7</f>
        <v>150</v>
      </c>
      <c r="N7" s="8">
        <f t="shared" si="1"/>
        <v>-15.705348837209328</v>
      </c>
      <c r="O7" s="1">
        <v>150</v>
      </c>
      <c r="Q7" s="1">
        <f>SUM(E7:H7)</f>
        <v>4</v>
      </c>
      <c r="R7" s="1">
        <f t="shared" si="2"/>
        <v>4</v>
      </c>
      <c r="S7" s="1">
        <v>150</v>
      </c>
      <c r="T7" s="1"/>
    </row>
    <row r="8" spans="2:20">
      <c r="B8" s="1"/>
      <c r="C8" s="1"/>
      <c r="D8" s="3" t="s">
        <v>10</v>
      </c>
      <c r="E8" s="2">
        <v>1</v>
      </c>
      <c r="F8" s="2">
        <v>1</v>
      </c>
      <c r="G8" s="2">
        <v>1</v>
      </c>
      <c r="H8" s="2">
        <v>1</v>
      </c>
      <c r="J8" s="6">
        <f t="shared" si="0"/>
        <v>68.47534883720931</v>
      </c>
      <c r="K8" s="6">
        <v>97.23</v>
      </c>
      <c r="L8" s="8">
        <f>J8+K8</f>
        <v>165.70534883720933</v>
      </c>
      <c r="M8" s="17">
        <f>S8+T8+K24-SUM(O5:O19)</f>
        <v>179.13000000000011</v>
      </c>
      <c r="N8" s="8">
        <f>M8-L8</f>
        <v>13.424651162790781</v>
      </c>
      <c r="O8" s="1">
        <v>150</v>
      </c>
      <c r="Q8" s="1">
        <f>SUM(E8:H8)</f>
        <v>4</v>
      </c>
      <c r="R8" s="1">
        <f t="shared" si="2"/>
        <v>4</v>
      </c>
      <c r="S8" s="1">
        <v>150</v>
      </c>
      <c r="T8" s="1">
        <v>562.11</v>
      </c>
    </row>
    <row r="9" spans="2:20">
      <c r="B9" s="1"/>
      <c r="C9" s="1"/>
      <c r="D9" s="3" t="s">
        <v>11</v>
      </c>
      <c r="E9" s="2">
        <v>1</v>
      </c>
      <c r="F9" s="2">
        <v>1</v>
      </c>
      <c r="G9" s="2">
        <v>1</v>
      </c>
      <c r="H9" s="2">
        <v>1</v>
      </c>
      <c r="J9" s="6">
        <f t="shared" si="0"/>
        <v>68.47534883720931</v>
      </c>
      <c r="K9" s="6">
        <v>97.23</v>
      </c>
      <c r="L9" s="8">
        <f>J9+K9</f>
        <v>165.70534883720933</v>
      </c>
      <c r="M9" s="7">
        <f>S9+T9</f>
        <v>162</v>
      </c>
      <c r="N9" s="8">
        <f t="shared" si="1"/>
        <v>-3.7053488372093284</v>
      </c>
      <c r="O9" s="1">
        <v>150</v>
      </c>
      <c r="Q9" s="1">
        <f>SUM(E9:H9)</f>
        <v>4</v>
      </c>
      <c r="R9" s="1">
        <f t="shared" si="2"/>
        <v>4</v>
      </c>
      <c r="S9" s="1">
        <v>150</v>
      </c>
      <c r="T9" s="1">
        <v>12</v>
      </c>
    </row>
    <row r="10" spans="2:20">
      <c r="B10" s="1"/>
      <c r="C10" s="1"/>
      <c r="D10" s="3" t="s">
        <v>12</v>
      </c>
      <c r="E10" s="2">
        <v>1</v>
      </c>
      <c r="F10" s="2">
        <v>1</v>
      </c>
      <c r="G10" s="2">
        <v>1</v>
      </c>
      <c r="H10" s="2">
        <v>1</v>
      </c>
      <c r="J10" s="6">
        <f t="shared" si="0"/>
        <v>68.47534883720931</v>
      </c>
      <c r="K10" s="6">
        <v>97.23</v>
      </c>
      <c r="L10" s="8">
        <f>J10+K10</f>
        <v>165.70534883720933</v>
      </c>
      <c r="M10" s="7">
        <f>S10+T10</f>
        <v>150</v>
      </c>
      <c r="N10" s="8">
        <f t="shared" si="1"/>
        <v>-15.705348837209328</v>
      </c>
      <c r="O10" s="1">
        <v>150</v>
      </c>
      <c r="Q10" s="1">
        <f>SUM(E10:H10)</f>
        <v>4</v>
      </c>
      <c r="R10" s="1">
        <f t="shared" si="2"/>
        <v>4</v>
      </c>
      <c r="S10" s="1">
        <v>150</v>
      </c>
      <c r="T10" s="1"/>
    </row>
    <row r="11" spans="2:20">
      <c r="B11" s="1"/>
      <c r="C11" s="1"/>
      <c r="D11" s="3" t="s">
        <v>13</v>
      </c>
      <c r="E11" s="2">
        <v>1</v>
      </c>
      <c r="F11" s="2">
        <v>1</v>
      </c>
      <c r="G11" s="2">
        <v>1</v>
      </c>
      <c r="H11" s="2">
        <v>1</v>
      </c>
      <c r="J11" s="6">
        <f t="shared" si="0"/>
        <v>68.47534883720931</v>
      </c>
      <c r="K11" s="6">
        <v>97.23</v>
      </c>
      <c r="L11" s="8">
        <f>J11+K11</f>
        <v>165.70534883720933</v>
      </c>
      <c r="M11" s="7">
        <f>S11+T11</f>
        <v>170</v>
      </c>
      <c r="N11" s="8">
        <f t="shared" si="1"/>
        <v>4.2946511627906716</v>
      </c>
      <c r="O11" s="1">
        <v>150</v>
      </c>
      <c r="Q11" s="1">
        <f>SUM(E11:H11)</f>
        <v>4</v>
      </c>
      <c r="R11" s="1">
        <f t="shared" si="2"/>
        <v>4</v>
      </c>
      <c r="S11" s="1">
        <v>150</v>
      </c>
      <c r="T11" s="1">
        <v>20</v>
      </c>
    </row>
    <row r="12" spans="2:20">
      <c r="B12" s="1"/>
      <c r="C12" s="1"/>
      <c r="D12" s="3" t="s">
        <v>14</v>
      </c>
      <c r="E12" s="2">
        <v>1</v>
      </c>
      <c r="F12" s="2">
        <v>1</v>
      </c>
      <c r="G12" s="2">
        <v>1</v>
      </c>
      <c r="H12" s="2">
        <v>1</v>
      </c>
      <c r="J12" s="6">
        <f t="shared" si="0"/>
        <v>68.47534883720931</v>
      </c>
      <c r="K12" s="6">
        <v>97.23</v>
      </c>
      <c r="L12" s="8">
        <f>J12+K12</f>
        <v>165.70534883720933</v>
      </c>
      <c r="M12" s="7">
        <f>S12+T12</f>
        <v>130</v>
      </c>
      <c r="N12" s="8">
        <f t="shared" si="1"/>
        <v>-35.705348837209328</v>
      </c>
      <c r="O12" s="1">
        <v>130</v>
      </c>
      <c r="Q12" s="1">
        <f>SUM(E12:H12)</f>
        <v>4</v>
      </c>
      <c r="R12" s="1">
        <f t="shared" si="2"/>
        <v>4</v>
      </c>
      <c r="S12" s="1">
        <v>130</v>
      </c>
      <c r="T12" s="1"/>
    </row>
    <row r="13" spans="2:20">
      <c r="B13" s="1"/>
      <c r="C13" s="1"/>
      <c r="D13" s="3" t="s">
        <v>15</v>
      </c>
      <c r="E13" s="2"/>
      <c r="F13" s="2">
        <v>1</v>
      </c>
      <c r="G13" s="2">
        <v>1</v>
      </c>
      <c r="H13" s="2">
        <v>1</v>
      </c>
      <c r="J13" s="6">
        <f t="shared" si="0"/>
        <v>51.356511627906983</v>
      </c>
      <c r="K13" s="6">
        <v>67.31</v>
      </c>
      <c r="L13" s="8">
        <f>J13+K13</f>
        <v>118.66651162790698</v>
      </c>
      <c r="M13" s="7">
        <f>S13+T13</f>
        <v>100</v>
      </c>
      <c r="N13" s="8">
        <f t="shared" si="1"/>
        <v>-18.666511627906985</v>
      </c>
      <c r="O13" s="1">
        <v>100</v>
      </c>
      <c r="Q13" s="1">
        <f>SUM(E13:H13)</f>
        <v>3</v>
      </c>
      <c r="R13" s="1">
        <f t="shared" si="2"/>
        <v>3</v>
      </c>
      <c r="S13" s="1">
        <v>100</v>
      </c>
      <c r="T13" s="1"/>
    </row>
    <row r="14" spans="2:20">
      <c r="B14" s="1"/>
      <c r="C14" s="1"/>
      <c r="D14" s="3" t="s">
        <v>16</v>
      </c>
      <c r="E14" s="2"/>
      <c r="F14" s="2"/>
      <c r="G14" s="2">
        <v>1</v>
      </c>
      <c r="H14" s="2">
        <v>1</v>
      </c>
      <c r="J14" s="6">
        <f t="shared" si="0"/>
        <v>34.237674418604655</v>
      </c>
      <c r="K14" s="6">
        <v>44.88</v>
      </c>
      <c r="L14" s="8">
        <f>J14+K14</f>
        <v>79.117674418604651</v>
      </c>
      <c r="M14" s="7">
        <f>S14+T14</f>
        <v>230</v>
      </c>
      <c r="N14" s="8">
        <f t="shared" si="1"/>
        <v>150.88232558139535</v>
      </c>
      <c r="O14" s="1">
        <v>100</v>
      </c>
      <c r="Q14" s="1">
        <f>SUM(E14:H14)</f>
        <v>2</v>
      </c>
      <c r="R14" s="1">
        <f t="shared" si="2"/>
        <v>2</v>
      </c>
      <c r="S14" s="1">
        <v>100</v>
      </c>
      <c r="T14" s="1">
        <v>130</v>
      </c>
    </row>
    <row r="15" spans="2:20" s="12" customFormat="1">
      <c r="B15" s="9"/>
      <c r="C15" s="9"/>
      <c r="D15" s="10" t="s">
        <v>17</v>
      </c>
      <c r="E15" s="11"/>
      <c r="F15" s="11">
        <v>1</v>
      </c>
      <c r="G15" s="11"/>
      <c r="H15" s="11"/>
      <c r="J15" s="6">
        <f t="shared" si="0"/>
        <v>0</v>
      </c>
      <c r="K15" s="13">
        <v>22.44</v>
      </c>
      <c r="L15" s="14">
        <f>J15+K15</f>
        <v>22.44</v>
      </c>
      <c r="M15" s="15">
        <f>S15+T15</f>
        <v>25</v>
      </c>
      <c r="N15" s="14">
        <f t="shared" si="1"/>
        <v>2.5599999999999987</v>
      </c>
      <c r="O15" s="9">
        <v>25</v>
      </c>
      <c r="Q15" s="9"/>
      <c r="R15" s="9">
        <f t="shared" si="2"/>
        <v>1</v>
      </c>
      <c r="S15" s="9">
        <v>25</v>
      </c>
      <c r="T15" s="9"/>
    </row>
    <row r="16" spans="2:20" s="12" customFormat="1">
      <c r="B16" s="9"/>
      <c r="C16" s="9"/>
      <c r="D16" s="10" t="s">
        <v>18</v>
      </c>
      <c r="E16" s="11"/>
      <c r="F16" s="11">
        <v>1</v>
      </c>
      <c r="G16" s="11"/>
      <c r="H16" s="11"/>
      <c r="J16" s="6">
        <f t="shared" si="0"/>
        <v>0</v>
      </c>
      <c r="K16" s="13">
        <v>22.44</v>
      </c>
      <c r="L16" s="14">
        <f>J16+K16</f>
        <v>22.44</v>
      </c>
      <c r="M16" s="15">
        <f>S16+T16</f>
        <v>25</v>
      </c>
      <c r="N16" s="14">
        <f t="shared" si="1"/>
        <v>2.5599999999999987</v>
      </c>
      <c r="O16" s="9">
        <v>25</v>
      </c>
      <c r="Q16" s="9"/>
      <c r="R16" s="9">
        <f t="shared" si="2"/>
        <v>1</v>
      </c>
      <c r="S16" s="9">
        <v>25</v>
      </c>
      <c r="T16" s="9"/>
    </row>
    <row r="17" spans="2:20">
      <c r="B17" s="1"/>
      <c r="C17" s="1"/>
      <c r="D17" s="3" t="s">
        <v>19</v>
      </c>
      <c r="E17" s="2"/>
      <c r="F17" s="2"/>
      <c r="G17" s="2">
        <v>1</v>
      </c>
      <c r="H17" s="2">
        <v>1</v>
      </c>
      <c r="J17" s="6">
        <f t="shared" si="0"/>
        <v>34.237674418604655</v>
      </c>
      <c r="K17" s="6">
        <v>44.88</v>
      </c>
      <c r="L17" s="8">
        <f>J17+K17</f>
        <v>79.117674418604651</v>
      </c>
      <c r="M17" s="7">
        <f>S17+T17</f>
        <v>60</v>
      </c>
      <c r="N17" s="8">
        <f t="shared" si="1"/>
        <v>-19.117674418604651</v>
      </c>
      <c r="O17" s="1">
        <v>60</v>
      </c>
      <c r="Q17" s="1">
        <f>SUM(E17:H17)</f>
        <v>2</v>
      </c>
      <c r="R17" s="1">
        <f t="shared" si="2"/>
        <v>2</v>
      </c>
      <c r="S17" s="1">
        <v>60</v>
      </c>
      <c r="T17" s="1"/>
    </row>
    <row r="18" spans="2:20">
      <c r="B18" s="1"/>
      <c r="C18" s="1"/>
      <c r="D18" s="3" t="s">
        <v>20</v>
      </c>
      <c r="E18" s="2"/>
      <c r="F18" s="2"/>
      <c r="G18" s="2">
        <v>1</v>
      </c>
      <c r="H18" s="2">
        <v>1</v>
      </c>
      <c r="J18" s="6">
        <f t="shared" si="0"/>
        <v>34.237674418604655</v>
      </c>
      <c r="K18" s="6">
        <v>44.88</v>
      </c>
      <c r="L18" s="8">
        <f>J18+K18</f>
        <v>79.117674418604651</v>
      </c>
      <c r="M18" s="7">
        <f>S18+T18</f>
        <v>60</v>
      </c>
      <c r="N18" s="8">
        <f t="shared" si="1"/>
        <v>-19.117674418604651</v>
      </c>
      <c r="O18" s="1">
        <v>60</v>
      </c>
      <c r="Q18" s="1">
        <f>SUM(E18:H18)</f>
        <v>2</v>
      </c>
      <c r="R18" s="1">
        <f t="shared" si="2"/>
        <v>2</v>
      </c>
      <c r="S18" s="1">
        <v>60</v>
      </c>
      <c r="T18" s="1"/>
    </row>
    <row r="19" spans="2:20">
      <c r="B19" s="1"/>
      <c r="C19" s="1"/>
      <c r="D19" s="3" t="s">
        <v>21</v>
      </c>
      <c r="E19" s="2">
        <v>1</v>
      </c>
      <c r="F19" s="2">
        <v>1</v>
      </c>
      <c r="G19" s="2"/>
      <c r="H19" s="2"/>
      <c r="J19" s="6">
        <f t="shared" si="0"/>
        <v>34.237674418604655</v>
      </c>
      <c r="K19" s="6">
        <v>52.35</v>
      </c>
      <c r="L19" s="8">
        <f>J19+K19</f>
        <v>86.587674418604649</v>
      </c>
      <c r="M19" s="7">
        <f>S19+T19</f>
        <v>60</v>
      </c>
      <c r="N19" s="8">
        <f t="shared" si="1"/>
        <v>-26.587674418604649</v>
      </c>
      <c r="O19" s="1">
        <v>60</v>
      </c>
      <c r="Q19" s="1">
        <f>SUM(E19:H19)</f>
        <v>2</v>
      </c>
      <c r="R19" s="1">
        <f t="shared" si="2"/>
        <v>2</v>
      </c>
      <c r="S19" s="1">
        <v>60</v>
      </c>
      <c r="T19" s="1"/>
    </row>
    <row r="20" spans="2:20">
      <c r="B20" s="1"/>
      <c r="C20" s="1"/>
      <c r="D20" s="2"/>
      <c r="E20" s="2"/>
      <c r="F20" s="2"/>
      <c r="G20" s="2"/>
      <c r="H20" s="2"/>
      <c r="J20" s="1"/>
      <c r="K20" s="6">
        <v>0</v>
      </c>
      <c r="L20" s="8"/>
      <c r="M20" s="7"/>
      <c r="N20" s="7"/>
      <c r="O20" s="7"/>
      <c r="P20" s="7"/>
      <c r="Q20" s="1"/>
      <c r="R20" s="1"/>
      <c r="S20" s="1"/>
      <c r="T20" s="1"/>
    </row>
    <row r="21" spans="2:20">
      <c r="B21" s="1"/>
      <c r="C21" s="1"/>
      <c r="D21" s="2"/>
      <c r="E21" s="2"/>
      <c r="F21" s="2"/>
      <c r="G21" s="2"/>
      <c r="H21" s="2"/>
      <c r="J21" s="1"/>
      <c r="K21" s="6">
        <v>0</v>
      </c>
      <c r="L21" s="7"/>
      <c r="M21" s="7"/>
      <c r="N21" s="7"/>
      <c r="O21" s="7"/>
      <c r="P21" s="7"/>
      <c r="Q21" s="1"/>
      <c r="R21" s="1"/>
      <c r="S21" s="1"/>
      <c r="T21" s="1"/>
    </row>
    <row r="22" spans="2:20">
      <c r="B22" s="1"/>
      <c r="C22" s="1"/>
      <c r="D22" s="2"/>
      <c r="E22" s="2"/>
      <c r="F22" s="2"/>
      <c r="G22" s="2"/>
      <c r="H22" s="2"/>
      <c r="J22" s="1"/>
      <c r="K22" s="6">
        <v>0</v>
      </c>
      <c r="L22" s="7"/>
      <c r="M22" s="7"/>
      <c r="N22" s="7"/>
      <c r="O22" s="7"/>
      <c r="P22" s="7"/>
      <c r="Q22" s="1"/>
      <c r="R22" s="1"/>
      <c r="S22" s="1"/>
      <c r="T22" s="1"/>
    </row>
    <row r="23" spans="2:20">
      <c r="B23" s="1"/>
      <c r="C23" s="6">
        <v>1077</v>
      </c>
      <c r="D23" s="2"/>
      <c r="E23" s="2"/>
      <c r="F23" s="2"/>
      <c r="G23" s="2"/>
      <c r="H23" s="2"/>
      <c r="J23" s="1"/>
      <c r="K23" s="6">
        <v>0</v>
      </c>
      <c r="L23" s="7"/>
      <c r="M23" s="7"/>
      <c r="N23" s="7"/>
      <c r="O23" s="7"/>
      <c r="P23" s="7"/>
      <c r="Q23" s="1"/>
      <c r="R23" s="1"/>
      <c r="S23" s="1"/>
      <c r="T23" s="1"/>
    </row>
    <row r="24" spans="2:20">
      <c r="B24" s="1" t="s">
        <v>22</v>
      </c>
      <c r="C24" s="1">
        <v>4</v>
      </c>
      <c r="D24" s="1" t="s">
        <v>23</v>
      </c>
      <c r="E24" s="1">
        <v>9</v>
      </c>
      <c r="F24" s="1">
        <v>12</v>
      </c>
      <c r="G24" s="1">
        <v>12</v>
      </c>
      <c r="H24" s="1">
        <v>12</v>
      </c>
      <c r="J24" s="6">
        <f>SUM(J5:J19)</f>
        <v>736.11000000000024</v>
      </c>
      <c r="K24" s="1">
        <f>SUM(K5:K19)</f>
        <v>1077.0200000000002</v>
      </c>
      <c r="L24" s="1">
        <f>SUM(L5:L19)</f>
        <v>1813.1300000000003</v>
      </c>
      <c r="M24" s="1">
        <f>SUM(M5:M19)</f>
        <v>1813.13</v>
      </c>
      <c r="N24" s="1">
        <f>SUM(N5:N19)</f>
        <v>-9.9475983006414026E-14</v>
      </c>
      <c r="O24" s="1">
        <f>SUM(O5:O19)</f>
        <v>1610</v>
      </c>
      <c r="P24" s="1"/>
      <c r="Q24" s="1">
        <f>SUM(Q5:Q19)</f>
        <v>43</v>
      </c>
      <c r="R24" s="1">
        <f t="shared" ref="R24" si="3">SUM(R5:R19)</f>
        <v>45</v>
      </c>
      <c r="S24" s="1"/>
      <c r="T24" s="1">
        <f>SUM(T5:T19)</f>
        <v>736.11</v>
      </c>
    </row>
    <row r="25" spans="2:20">
      <c r="B25" s="1"/>
      <c r="C25" s="1" t="s">
        <v>33</v>
      </c>
      <c r="D25" s="6">
        <f>C23</f>
        <v>1077</v>
      </c>
      <c r="E25" s="6">
        <f>$D$25/4</f>
        <v>269.25</v>
      </c>
      <c r="F25" s="6">
        <f t="shared" ref="F25:H25" si="4">$D$25/4</f>
        <v>269.25</v>
      </c>
      <c r="G25" s="6">
        <f t="shared" si="4"/>
        <v>269.25</v>
      </c>
      <c r="H25" s="6">
        <f t="shared" si="4"/>
        <v>269.25</v>
      </c>
      <c r="J25" s="6"/>
      <c r="K25" s="6"/>
      <c r="L25" s="6"/>
      <c r="M25" s="6"/>
      <c r="N25" s="6"/>
      <c r="O25" s="6"/>
      <c r="P25" s="6"/>
      <c r="Q25" s="1"/>
      <c r="R25" s="1"/>
      <c r="S25" s="1"/>
      <c r="T25" s="6"/>
    </row>
    <row r="26" spans="2:20">
      <c r="B26" s="1"/>
      <c r="C26" s="1" t="s">
        <v>34</v>
      </c>
      <c r="D26" s="1"/>
      <c r="E26" s="1">
        <v>9</v>
      </c>
      <c r="F26" s="1">
        <v>12</v>
      </c>
      <c r="G26" s="1">
        <v>12</v>
      </c>
      <c r="H26" s="1">
        <v>12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2:20">
      <c r="B27" s="1"/>
      <c r="C27" s="1" t="s">
        <v>35</v>
      </c>
      <c r="D27" s="1"/>
      <c r="E27" s="6">
        <f>E25/E26</f>
        <v>29.916666666666668</v>
      </c>
      <c r="F27" s="6">
        <f t="shared" ref="F27:H27" si="5">F25/F26</f>
        <v>22.4375</v>
      </c>
      <c r="G27" s="6">
        <f t="shared" si="5"/>
        <v>22.4375</v>
      </c>
      <c r="H27" s="6">
        <f t="shared" si="5"/>
        <v>22.4375</v>
      </c>
      <c r="J27" s="6"/>
      <c r="K27" s="6"/>
      <c r="L27" s="6"/>
      <c r="M27" s="6"/>
      <c r="N27" s="6"/>
      <c r="O27" s="6"/>
      <c r="P27" s="6"/>
      <c r="Q27" s="1"/>
      <c r="R27" s="1"/>
      <c r="S27" s="1"/>
      <c r="T27" s="1"/>
    </row>
    <row r="28" spans="2:20">
      <c r="C28" s="16" t="s">
        <v>32</v>
      </c>
      <c r="D28" s="6">
        <f>J24</f>
        <v>736.11000000000024</v>
      </c>
      <c r="E28" s="5">
        <f>E29*E30</f>
        <v>154.06953488372099</v>
      </c>
      <c r="F28" s="5">
        <f t="shared" ref="F28:H28" si="6">F29*F30</f>
        <v>171.1883720930233</v>
      </c>
      <c r="G28" s="5">
        <f t="shared" si="6"/>
        <v>205.42604651162799</v>
      </c>
      <c r="H28" s="5">
        <f t="shared" si="6"/>
        <v>205.42604651162799</v>
      </c>
    </row>
    <row r="29" spans="2:20">
      <c r="C29" s="16" t="s">
        <v>30</v>
      </c>
      <c r="E29" s="1">
        <f>SUM(E5:E19)</f>
        <v>9</v>
      </c>
      <c r="F29" s="1">
        <f>SUM(F5:F19)-F15-F16</f>
        <v>10</v>
      </c>
      <c r="G29" s="1">
        <f>SUM(G5:G19)</f>
        <v>12</v>
      </c>
      <c r="H29" s="1">
        <f>SUM(H5:H19)</f>
        <v>12</v>
      </c>
    </row>
    <row r="30" spans="2:20">
      <c r="C30" s="16" t="s">
        <v>31</v>
      </c>
      <c r="E30" s="6">
        <f>$D$28/43</f>
        <v>17.118837209302331</v>
      </c>
      <c r="F30" s="6">
        <f t="shared" ref="F30:H30" si="7">$D$28/43</f>
        <v>17.118837209302331</v>
      </c>
      <c r="G30" s="6">
        <f t="shared" si="7"/>
        <v>17.118837209302331</v>
      </c>
      <c r="H30" s="6">
        <f t="shared" si="7"/>
        <v>17.118837209302331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 L</dc:creator>
  <cp:lastModifiedBy>J L</cp:lastModifiedBy>
  <dcterms:created xsi:type="dcterms:W3CDTF">2020-08-30T20:13:35Z</dcterms:created>
  <dcterms:modified xsi:type="dcterms:W3CDTF">2020-08-30T21:15:22Z</dcterms:modified>
</cp:coreProperties>
</file>