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9675" windowHeight="7215" firstSheet="1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0" i="6"/>
  <c r="E144"/>
  <c r="E145"/>
  <c r="E146"/>
  <c r="E147"/>
  <c r="E148"/>
  <c r="E149"/>
  <c r="E143"/>
  <c r="E28"/>
  <c r="E12"/>
  <c r="E13"/>
  <c r="E14"/>
  <c r="E15"/>
  <c r="E16"/>
  <c r="E17"/>
  <c r="E18"/>
  <c r="E19"/>
  <c r="E20"/>
  <c r="E21"/>
  <c r="E22"/>
  <c r="E23"/>
  <c r="E24"/>
  <c r="E25"/>
  <c r="E26"/>
  <c r="E27"/>
  <c r="E66"/>
  <c r="E67" s="1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136" s="1"/>
  <c r="E91"/>
  <c r="E90"/>
  <c r="E89"/>
  <c r="E88"/>
  <c r="E87"/>
  <c r="E86"/>
  <c r="E85"/>
  <c r="E84"/>
  <c r="E83"/>
  <c r="E82"/>
  <c r="E81"/>
  <c r="E80"/>
  <c r="E79"/>
  <c r="E78"/>
  <c r="E77"/>
  <c r="E92" s="1"/>
  <c r="E75"/>
  <c r="E74"/>
  <c r="E73"/>
  <c r="E72"/>
  <c r="E71"/>
  <c r="E70"/>
  <c r="E69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36"/>
  <c r="E35"/>
  <c r="E34"/>
  <c r="E33"/>
  <c r="E32"/>
  <c r="D25"/>
  <c r="C21"/>
  <c r="C20"/>
  <c r="D19"/>
  <c r="C17"/>
  <c r="C15"/>
  <c r="C14"/>
  <c r="C12"/>
  <c r="C11"/>
  <c r="E11" s="1"/>
  <c r="C10"/>
  <c r="E10" s="1"/>
  <c r="E9"/>
  <c r="C9"/>
  <c r="J29" i="5"/>
  <c r="O29"/>
  <c r="P35" s="1"/>
  <c r="Q35" s="1"/>
  <c r="J30"/>
  <c r="J33" s="1"/>
  <c r="O30"/>
  <c r="N31"/>
  <c r="O31"/>
  <c r="Q111" s="1"/>
  <c r="O32"/>
  <c r="O33"/>
  <c r="J34"/>
  <c r="O34"/>
  <c r="O35"/>
  <c r="M36"/>
  <c r="O36" s="1"/>
  <c r="Q112" s="1"/>
  <c r="O37"/>
  <c r="O38"/>
  <c r="O39"/>
  <c r="O40"/>
  <c r="J42"/>
  <c r="O42"/>
  <c r="J43"/>
  <c r="J57" s="1"/>
  <c r="O43"/>
  <c r="J44"/>
  <c r="O44"/>
  <c r="J45"/>
  <c r="O45"/>
  <c r="J46"/>
  <c r="O46"/>
  <c r="J47"/>
  <c r="O47"/>
  <c r="J48"/>
  <c r="O48"/>
  <c r="J49"/>
  <c r="N49"/>
  <c r="O49"/>
  <c r="J50"/>
  <c r="O50"/>
  <c r="J51"/>
  <c r="O51"/>
  <c r="J52"/>
  <c r="O52"/>
  <c r="J53"/>
  <c r="O53"/>
  <c r="J54"/>
  <c r="O54"/>
  <c r="O55"/>
  <c r="O56"/>
  <c r="O57"/>
  <c r="J63"/>
  <c r="O63"/>
  <c r="J64"/>
  <c r="J94" s="1"/>
  <c r="O64"/>
  <c r="J65"/>
  <c r="O65"/>
  <c r="J66"/>
  <c r="O66"/>
  <c r="J67"/>
  <c r="O67"/>
  <c r="J68"/>
  <c r="O68"/>
  <c r="J69"/>
  <c r="O69"/>
  <c r="J70"/>
  <c r="O70"/>
  <c r="J71"/>
  <c r="O71"/>
  <c r="J72"/>
  <c r="O72"/>
  <c r="J73"/>
  <c r="O73"/>
  <c r="J74"/>
  <c r="O74"/>
  <c r="J75"/>
  <c r="O75"/>
  <c r="J76"/>
  <c r="O76"/>
  <c r="P92" s="1"/>
  <c r="J77"/>
  <c r="O77"/>
  <c r="J78"/>
  <c r="O78"/>
  <c r="J79"/>
  <c r="O79"/>
  <c r="J80"/>
  <c r="O80"/>
  <c r="J81"/>
  <c r="O81"/>
  <c r="J82"/>
  <c r="O82"/>
  <c r="J83"/>
  <c r="O83"/>
  <c r="J84"/>
  <c r="O84"/>
  <c r="J85"/>
  <c r="O85"/>
  <c r="J86"/>
  <c r="O86"/>
  <c r="J87"/>
  <c r="O87"/>
  <c r="J88"/>
  <c r="O88"/>
  <c r="J89"/>
  <c r="O89"/>
  <c r="J90"/>
  <c r="O90"/>
  <c r="J91"/>
  <c r="O91"/>
  <c r="J92"/>
  <c r="O92"/>
  <c r="Q92"/>
  <c r="J93"/>
  <c r="O93"/>
  <c r="P100" s="1"/>
  <c r="O94"/>
  <c r="O95"/>
  <c r="O96"/>
  <c r="O97"/>
  <c r="O98"/>
  <c r="O99"/>
  <c r="O100"/>
  <c r="O101"/>
  <c r="O102"/>
  <c r="P107" s="1"/>
  <c r="O103"/>
  <c r="O104"/>
  <c r="O105"/>
  <c r="O106"/>
  <c r="O107"/>
  <c r="O108"/>
  <c r="O109"/>
  <c r="P109"/>
  <c r="O110"/>
  <c r="P110"/>
  <c r="O111"/>
  <c r="P113" s="1"/>
  <c r="O112"/>
  <c r="O113"/>
  <c r="O115"/>
  <c r="O116"/>
  <c r="E101"/>
  <c r="E93"/>
  <c r="E94"/>
  <c r="E95"/>
  <c r="E96"/>
  <c r="E97"/>
  <c r="E98"/>
  <c r="E99"/>
  <c r="E100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C112"/>
  <c r="E112" s="1"/>
  <c r="C113"/>
  <c r="E113"/>
  <c r="F31"/>
  <c r="E32"/>
  <c r="E26"/>
  <c r="E27"/>
  <c r="E28"/>
  <c r="E29"/>
  <c r="E30"/>
  <c r="E31"/>
  <c r="E11"/>
  <c r="E12"/>
  <c r="E13"/>
  <c r="E14"/>
  <c r="E15"/>
  <c r="E16"/>
  <c r="E17"/>
  <c r="E18"/>
  <c r="E19"/>
  <c r="E20"/>
  <c r="E21"/>
  <c r="E22"/>
  <c r="E23"/>
  <c r="E24"/>
  <c r="E25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D129"/>
  <c r="C125"/>
  <c r="C124"/>
  <c r="D123"/>
  <c r="C121"/>
  <c r="C118"/>
  <c r="C117"/>
  <c r="C116"/>
  <c r="C115"/>
  <c r="C114"/>
  <c r="E34"/>
  <c r="E35"/>
  <c r="E10"/>
  <c r="E135"/>
  <c r="E136"/>
  <c r="E137"/>
  <c r="E138"/>
  <c r="E139"/>
  <c r="E56"/>
  <c r="E55"/>
  <c r="E54"/>
  <c r="E53"/>
  <c r="E52"/>
  <c r="E51"/>
  <c r="E50"/>
  <c r="E49"/>
  <c r="E48"/>
  <c r="E47"/>
  <c r="E46"/>
  <c r="E45"/>
  <c r="E44"/>
  <c r="E43"/>
  <c r="E42"/>
  <c r="E40"/>
  <c r="E39"/>
  <c r="E38"/>
  <c r="E37"/>
  <c r="E36"/>
  <c r="N28"/>
  <c r="O28" s="1"/>
  <c r="J28"/>
  <c r="O27"/>
  <c r="J27"/>
  <c r="O26"/>
  <c r="J26"/>
  <c r="O25"/>
  <c r="J25"/>
  <c r="O24"/>
  <c r="J24"/>
  <c r="O23"/>
  <c r="J23"/>
  <c r="O22"/>
  <c r="J22"/>
  <c r="O21"/>
  <c r="J21"/>
  <c r="O20"/>
  <c r="J20"/>
  <c r="O19"/>
  <c r="J19"/>
  <c r="O18"/>
  <c r="J18"/>
  <c r="O17"/>
  <c r="J17"/>
  <c r="O16"/>
  <c r="J16"/>
  <c r="O15"/>
  <c r="J15"/>
  <c r="O14"/>
  <c r="J14"/>
  <c r="O13"/>
  <c r="J13"/>
  <c r="O12"/>
  <c r="J12"/>
  <c r="O11"/>
  <c r="J11"/>
  <c r="O10"/>
  <c r="J10"/>
  <c r="R33" i="4"/>
  <c r="Q110" i="3"/>
  <c r="Q111"/>
  <c r="Y119"/>
  <c r="Y118"/>
  <c r="W118"/>
  <c r="W104"/>
  <c r="W57"/>
  <c r="W35"/>
  <c r="V108"/>
  <c r="V107"/>
  <c r="V103"/>
  <c r="V58"/>
  <c r="V26"/>
  <c r="V27"/>
  <c r="V18"/>
  <c r="V19"/>
  <c r="V20"/>
  <c r="V21"/>
  <c r="V22"/>
  <c r="V23"/>
  <c r="V24"/>
  <c r="V25"/>
  <c r="V46"/>
  <c r="V47"/>
  <c r="V48"/>
  <c r="V49"/>
  <c r="V50"/>
  <c r="V51"/>
  <c r="V52"/>
  <c r="V53"/>
  <c r="V54"/>
  <c r="V55"/>
  <c r="V56"/>
  <c r="V57"/>
  <c r="V59"/>
  <c r="V60"/>
  <c r="V112"/>
  <c r="V113"/>
  <c r="V114"/>
  <c r="V115"/>
  <c r="V116"/>
  <c r="V117"/>
  <c r="V104"/>
  <c r="V105"/>
  <c r="V109"/>
  <c r="V110"/>
  <c r="V111"/>
  <c r="V101"/>
  <c r="V92"/>
  <c r="V93"/>
  <c r="V94"/>
  <c r="V95"/>
  <c r="V96"/>
  <c r="V97"/>
  <c r="V98"/>
  <c r="V99"/>
  <c r="V10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U102"/>
  <c r="V102" s="1"/>
  <c r="U48"/>
  <c r="P52" i="2"/>
  <c r="P14"/>
  <c r="Q89" i="1"/>
  <c r="Q106"/>
  <c r="P110"/>
  <c r="K42" i="4"/>
  <c r="K41"/>
  <c r="K40"/>
  <c r="K39"/>
  <c r="K38"/>
  <c r="K37"/>
  <c r="K36"/>
  <c r="K35"/>
  <c r="K34"/>
  <c r="Q33"/>
  <c r="K33"/>
  <c r="Q32"/>
  <c r="K32"/>
  <c r="X31"/>
  <c r="Q31"/>
  <c r="K31"/>
  <c r="Q30"/>
  <c r="K30"/>
  <c r="Q29"/>
  <c r="K29"/>
  <c r="N39" s="1"/>
  <c r="Q28"/>
  <c r="K28"/>
  <c r="Q27"/>
  <c r="K27"/>
  <c r="Q26"/>
  <c r="K26"/>
  <c r="Q25"/>
  <c r="K25"/>
  <c r="Q24"/>
  <c r="K24"/>
  <c r="Q23"/>
  <c r="K23"/>
  <c r="Q22"/>
  <c r="K22"/>
  <c r="Q21"/>
  <c r="P21"/>
  <c r="K21"/>
  <c r="J21"/>
  <c r="Q20"/>
  <c r="P20"/>
  <c r="K20"/>
  <c r="J20"/>
  <c r="Q19"/>
  <c r="K19"/>
  <c r="E19"/>
  <c r="Q18"/>
  <c r="K18"/>
  <c r="E18"/>
  <c r="Q17"/>
  <c r="K17"/>
  <c r="E17"/>
  <c r="Q16"/>
  <c r="K16"/>
  <c r="E16"/>
  <c r="Q15"/>
  <c r="K15"/>
  <c r="E15"/>
  <c r="Q14"/>
  <c r="K14"/>
  <c r="E14"/>
  <c r="Q13"/>
  <c r="K13"/>
  <c r="E13"/>
  <c r="Q12"/>
  <c r="K12"/>
  <c r="E12"/>
  <c r="Q11"/>
  <c r="K11"/>
  <c r="J11"/>
  <c r="E11"/>
  <c r="Q10"/>
  <c r="K10"/>
  <c r="L41" s="1"/>
  <c r="N41" s="1"/>
  <c r="E10"/>
  <c r="Q9"/>
  <c r="K9"/>
  <c r="E9"/>
  <c r="E20" s="1"/>
  <c r="E24" s="1"/>
  <c r="J62" i="3"/>
  <c r="V28"/>
  <c r="V29"/>
  <c r="V30"/>
  <c r="V31"/>
  <c r="V32"/>
  <c r="P109"/>
  <c r="O109"/>
  <c r="O110"/>
  <c r="O111"/>
  <c r="O112"/>
  <c r="O113"/>
  <c r="O114"/>
  <c r="O115"/>
  <c r="O116"/>
  <c r="O117"/>
  <c r="O118"/>
  <c r="O119"/>
  <c r="O120"/>
  <c r="V118"/>
  <c r="V36"/>
  <c r="V37"/>
  <c r="V38"/>
  <c r="V39"/>
  <c r="V40"/>
  <c r="V41"/>
  <c r="V42"/>
  <c r="V43"/>
  <c r="V44"/>
  <c r="V45"/>
  <c r="V33"/>
  <c r="V34"/>
  <c r="V35"/>
  <c r="V9"/>
  <c r="V10"/>
  <c r="V11"/>
  <c r="V12"/>
  <c r="V13"/>
  <c r="V14"/>
  <c r="V15"/>
  <c r="V16"/>
  <c r="V17"/>
  <c r="V8"/>
  <c r="P118"/>
  <c r="O108"/>
  <c r="O107"/>
  <c r="P108" s="1"/>
  <c r="O106"/>
  <c r="O105"/>
  <c r="O104"/>
  <c r="O103"/>
  <c r="O102"/>
  <c r="AD101"/>
  <c r="O101"/>
  <c r="AC100"/>
  <c r="AA100"/>
  <c r="O100"/>
  <c r="O99"/>
  <c r="O98"/>
  <c r="O97"/>
  <c r="O96"/>
  <c r="O95"/>
  <c r="O94"/>
  <c r="O93"/>
  <c r="O92"/>
  <c r="J92"/>
  <c r="E92"/>
  <c r="Q91"/>
  <c r="O91"/>
  <c r="J91"/>
  <c r="E91"/>
  <c r="O90"/>
  <c r="J90"/>
  <c r="E90"/>
  <c r="O89"/>
  <c r="J89"/>
  <c r="E89"/>
  <c r="O88"/>
  <c r="J88"/>
  <c r="E88"/>
  <c r="O87"/>
  <c r="J87"/>
  <c r="E87"/>
  <c r="O86"/>
  <c r="J86"/>
  <c r="E86"/>
  <c r="O85"/>
  <c r="J85"/>
  <c r="E85"/>
  <c r="O84"/>
  <c r="J84"/>
  <c r="E84"/>
  <c r="O83"/>
  <c r="J83"/>
  <c r="E83"/>
  <c r="O82"/>
  <c r="J82"/>
  <c r="E82"/>
  <c r="O81"/>
  <c r="J81"/>
  <c r="E81"/>
  <c r="O80"/>
  <c r="J80"/>
  <c r="E80"/>
  <c r="O79"/>
  <c r="J79"/>
  <c r="E79"/>
  <c r="O78"/>
  <c r="J78"/>
  <c r="E78"/>
  <c r="O77"/>
  <c r="J77"/>
  <c r="E77"/>
  <c r="O76"/>
  <c r="J76"/>
  <c r="E76"/>
  <c r="O75"/>
  <c r="J75"/>
  <c r="E75"/>
  <c r="O74"/>
  <c r="J74"/>
  <c r="E74"/>
  <c r="O73"/>
  <c r="J73"/>
  <c r="E73"/>
  <c r="O72"/>
  <c r="J72"/>
  <c r="E72"/>
  <c r="O71"/>
  <c r="J71"/>
  <c r="E71"/>
  <c r="O70"/>
  <c r="J70"/>
  <c r="E70"/>
  <c r="O69"/>
  <c r="J69"/>
  <c r="E69"/>
  <c r="O68"/>
  <c r="J68"/>
  <c r="E68"/>
  <c r="O67"/>
  <c r="J67"/>
  <c r="E67"/>
  <c r="O66"/>
  <c r="J66"/>
  <c r="E66"/>
  <c r="O65"/>
  <c r="J65"/>
  <c r="E65"/>
  <c r="O64"/>
  <c r="J64"/>
  <c r="J93" s="1"/>
  <c r="E64"/>
  <c r="O63"/>
  <c r="J63"/>
  <c r="E63"/>
  <c r="O62"/>
  <c r="E62"/>
  <c r="O56"/>
  <c r="O55"/>
  <c r="E55"/>
  <c r="O54"/>
  <c r="E54"/>
  <c r="O53"/>
  <c r="J53"/>
  <c r="E53"/>
  <c r="O52"/>
  <c r="J52"/>
  <c r="E52"/>
  <c r="O51"/>
  <c r="J51"/>
  <c r="E51"/>
  <c r="O50"/>
  <c r="J50"/>
  <c r="E50"/>
  <c r="O49"/>
  <c r="J49"/>
  <c r="E49"/>
  <c r="AC48"/>
  <c r="N48"/>
  <c r="O48" s="1"/>
  <c r="J48"/>
  <c r="E48"/>
  <c r="O47"/>
  <c r="J47"/>
  <c r="E47"/>
  <c r="O46"/>
  <c r="J46"/>
  <c r="E46"/>
  <c r="O45"/>
  <c r="J45"/>
  <c r="E45"/>
  <c r="O44"/>
  <c r="J44"/>
  <c r="E44"/>
  <c r="O43"/>
  <c r="J43"/>
  <c r="E43"/>
  <c r="O42"/>
  <c r="J42"/>
  <c r="E42"/>
  <c r="O41"/>
  <c r="J41"/>
  <c r="J56" s="1"/>
  <c r="E41"/>
  <c r="O39"/>
  <c r="E39"/>
  <c r="O38"/>
  <c r="E38"/>
  <c r="O37"/>
  <c r="E37"/>
  <c r="O36"/>
  <c r="E36"/>
  <c r="E35"/>
  <c r="O34"/>
  <c r="E34"/>
  <c r="O33"/>
  <c r="J33"/>
  <c r="E33"/>
  <c r="O32"/>
  <c r="E32"/>
  <c r="O31"/>
  <c r="E31"/>
  <c r="N30"/>
  <c r="M35" s="1"/>
  <c r="O35" s="1"/>
  <c r="E30"/>
  <c r="O29"/>
  <c r="O28"/>
  <c r="J28"/>
  <c r="E28"/>
  <c r="O27"/>
  <c r="N27"/>
  <c r="J27"/>
  <c r="E27"/>
  <c r="O26"/>
  <c r="J26"/>
  <c r="E26"/>
  <c r="O25"/>
  <c r="J25"/>
  <c r="E25"/>
  <c r="O24"/>
  <c r="J24"/>
  <c r="E24"/>
  <c r="O23"/>
  <c r="J23"/>
  <c r="E23"/>
  <c r="O22"/>
  <c r="J22"/>
  <c r="E22"/>
  <c r="O21"/>
  <c r="J21"/>
  <c r="E21"/>
  <c r="O20"/>
  <c r="J20"/>
  <c r="E20"/>
  <c r="O19"/>
  <c r="J19"/>
  <c r="E19"/>
  <c r="O18"/>
  <c r="J18"/>
  <c r="E18"/>
  <c r="O17"/>
  <c r="J17"/>
  <c r="E17"/>
  <c r="O16"/>
  <c r="J16"/>
  <c r="E16"/>
  <c r="O15"/>
  <c r="J15"/>
  <c r="E15"/>
  <c r="O14"/>
  <c r="J14"/>
  <c r="E14"/>
  <c r="O13"/>
  <c r="J13"/>
  <c r="E13"/>
  <c r="O12"/>
  <c r="J12"/>
  <c r="E12"/>
  <c r="O11"/>
  <c r="J11"/>
  <c r="E11"/>
  <c r="O10"/>
  <c r="J10"/>
  <c r="E10"/>
  <c r="O9"/>
  <c r="P16" s="1"/>
  <c r="J9"/>
  <c r="E9"/>
  <c r="Q110" i="5" l="1"/>
  <c r="O114"/>
  <c r="E132"/>
  <c r="E57"/>
  <c r="F122"/>
  <c r="P14"/>
  <c r="P17"/>
  <c r="S34" i="4"/>
  <c r="E93" i="3"/>
  <c r="P13"/>
  <c r="E29"/>
  <c r="J29"/>
  <c r="J32" s="1"/>
  <c r="O30"/>
  <c r="P34" s="1"/>
  <c r="Q34" s="1"/>
  <c r="E56"/>
  <c r="L27" i="4"/>
  <c r="M27" s="1"/>
  <c r="Y32" s="1"/>
  <c r="P106" i="3"/>
  <c r="P91"/>
  <c r="P99"/>
  <c r="P112"/>
  <c r="Q109" l="1"/>
  <c r="N46" i="2"/>
  <c r="O46" s="1"/>
  <c r="P32"/>
  <c r="N28"/>
  <c r="O28" s="1"/>
  <c r="N25"/>
  <c r="O25"/>
  <c r="P116"/>
  <c r="O112"/>
  <c r="O111"/>
  <c r="O110"/>
  <c r="O109"/>
  <c r="O108"/>
  <c r="O107"/>
  <c r="P110" s="1"/>
  <c r="O106"/>
  <c r="O105"/>
  <c r="P106" s="1"/>
  <c r="O104"/>
  <c r="O103"/>
  <c r="O102"/>
  <c r="O101"/>
  <c r="O100"/>
  <c r="P103" s="1"/>
  <c r="V99"/>
  <c r="O99"/>
  <c r="U98"/>
  <c r="S98"/>
  <c r="O98"/>
  <c r="O97"/>
  <c r="O96"/>
  <c r="O95"/>
  <c r="O94"/>
  <c r="O93"/>
  <c r="O92"/>
  <c r="O91"/>
  <c r="O90"/>
  <c r="P97" s="1"/>
  <c r="J90"/>
  <c r="E90"/>
  <c r="Q89"/>
  <c r="O89"/>
  <c r="J89"/>
  <c r="E89"/>
  <c r="O88"/>
  <c r="J88"/>
  <c r="E88"/>
  <c r="O87"/>
  <c r="J87"/>
  <c r="E87"/>
  <c r="O86"/>
  <c r="J86"/>
  <c r="E86"/>
  <c r="O85"/>
  <c r="J85"/>
  <c r="E85"/>
  <c r="O84"/>
  <c r="J84"/>
  <c r="E84"/>
  <c r="O83"/>
  <c r="J83"/>
  <c r="E83"/>
  <c r="O82"/>
  <c r="J82"/>
  <c r="E82"/>
  <c r="O81"/>
  <c r="J81"/>
  <c r="E81"/>
  <c r="O80"/>
  <c r="J80"/>
  <c r="E80"/>
  <c r="O79"/>
  <c r="J79"/>
  <c r="E79"/>
  <c r="O78"/>
  <c r="J78"/>
  <c r="E78"/>
  <c r="O77"/>
  <c r="J77"/>
  <c r="E77"/>
  <c r="O76"/>
  <c r="J76"/>
  <c r="E76"/>
  <c r="O75"/>
  <c r="J75"/>
  <c r="E75"/>
  <c r="O74"/>
  <c r="J74"/>
  <c r="E74"/>
  <c r="O73"/>
  <c r="J73"/>
  <c r="E73"/>
  <c r="O72"/>
  <c r="P89" s="1"/>
  <c r="Q106" s="1"/>
  <c r="J72"/>
  <c r="E72"/>
  <c r="O71"/>
  <c r="J71"/>
  <c r="E71"/>
  <c r="O70"/>
  <c r="J70"/>
  <c r="E70"/>
  <c r="O69"/>
  <c r="J69"/>
  <c r="E69"/>
  <c r="O68"/>
  <c r="J68"/>
  <c r="E68"/>
  <c r="O67"/>
  <c r="J67"/>
  <c r="E67"/>
  <c r="O66"/>
  <c r="J66"/>
  <c r="E66"/>
  <c r="O65"/>
  <c r="J65"/>
  <c r="E65"/>
  <c r="O64"/>
  <c r="J64"/>
  <c r="E64"/>
  <c r="O63"/>
  <c r="J63"/>
  <c r="E63"/>
  <c r="O62"/>
  <c r="J62"/>
  <c r="E62"/>
  <c r="O61"/>
  <c r="J61"/>
  <c r="E61"/>
  <c r="E91" s="1"/>
  <c r="O60"/>
  <c r="J60"/>
  <c r="J91" s="1"/>
  <c r="E60"/>
  <c r="O54"/>
  <c r="O53"/>
  <c r="E53"/>
  <c r="O52"/>
  <c r="E52"/>
  <c r="O51"/>
  <c r="J51"/>
  <c r="E51"/>
  <c r="O50"/>
  <c r="J50"/>
  <c r="E50"/>
  <c r="O49"/>
  <c r="J49"/>
  <c r="E49"/>
  <c r="O48"/>
  <c r="J48"/>
  <c r="E48"/>
  <c r="O47"/>
  <c r="J47"/>
  <c r="E47"/>
  <c r="V46"/>
  <c r="J46"/>
  <c r="E46"/>
  <c r="O45"/>
  <c r="J45"/>
  <c r="E45"/>
  <c r="O44"/>
  <c r="J44"/>
  <c r="E44"/>
  <c r="O43"/>
  <c r="J43"/>
  <c r="E43"/>
  <c r="O42"/>
  <c r="J42"/>
  <c r="E42"/>
  <c r="O41"/>
  <c r="J41"/>
  <c r="E41"/>
  <c r="O40"/>
  <c r="J40"/>
  <c r="E40"/>
  <c r="O39"/>
  <c r="J39"/>
  <c r="J54" s="1"/>
  <c r="E39"/>
  <c r="E54" s="1"/>
  <c r="O37"/>
  <c r="E37"/>
  <c r="O36"/>
  <c r="E36"/>
  <c r="O35"/>
  <c r="E35"/>
  <c r="O34"/>
  <c r="E34"/>
  <c r="O33"/>
  <c r="E33"/>
  <c r="O32"/>
  <c r="E32"/>
  <c r="O31"/>
  <c r="J31"/>
  <c r="E31"/>
  <c r="O30"/>
  <c r="E30"/>
  <c r="O29"/>
  <c r="E29"/>
  <c r="E28"/>
  <c r="O27"/>
  <c r="O26"/>
  <c r="J26"/>
  <c r="E26"/>
  <c r="J25"/>
  <c r="E25"/>
  <c r="O24"/>
  <c r="J24"/>
  <c r="E24"/>
  <c r="O23"/>
  <c r="J23"/>
  <c r="E23"/>
  <c r="O22"/>
  <c r="J22"/>
  <c r="E22"/>
  <c r="O21"/>
  <c r="J21"/>
  <c r="E21"/>
  <c r="O20"/>
  <c r="J20"/>
  <c r="E20"/>
  <c r="O19"/>
  <c r="J19"/>
  <c r="E19"/>
  <c r="O18"/>
  <c r="J18"/>
  <c r="E18"/>
  <c r="O17"/>
  <c r="J17"/>
  <c r="E17"/>
  <c r="O16"/>
  <c r="J16"/>
  <c r="E16"/>
  <c r="O15"/>
  <c r="J15"/>
  <c r="E15"/>
  <c r="O14"/>
  <c r="J14"/>
  <c r="E14"/>
  <c r="O13"/>
  <c r="J13"/>
  <c r="E13"/>
  <c r="O12"/>
  <c r="J12"/>
  <c r="E12"/>
  <c r="O11"/>
  <c r="J11"/>
  <c r="E11"/>
  <c r="O10"/>
  <c r="J10"/>
  <c r="E10"/>
  <c r="O9"/>
  <c r="J9"/>
  <c r="E9"/>
  <c r="O8"/>
  <c r="P11" s="1"/>
  <c r="J8"/>
  <c r="E8"/>
  <c r="O7"/>
  <c r="J7"/>
  <c r="J27" s="1"/>
  <c r="J30" s="1"/>
  <c r="E7"/>
  <c r="E27" s="1"/>
  <c r="V99" i="1"/>
  <c r="U98"/>
  <c r="S98"/>
  <c r="R30"/>
  <c r="O37"/>
  <c r="O39"/>
  <c r="O40"/>
  <c r="O41"/>
  <c r="O42"/>
  <c r="O43"/>
  <c r="O44"/>
  <c r="O45"/>
  <c r="O46"/>
  <c r="O47"/>
  <c r="O48"/>
  <c r="O49"/>
  <c r="O50"/>
  <c r="O51"/>
  <c r="O52"/>
  <c r="O53"/>
  <c r="O54"/>
  <c r="V46"/>
  <c r="P11"/>
  <c r="O29"/>
  <c r="O30"/>
  <c r="O31"/>
  <c r="O32"/>
  <c r="O33"/>
  <c r="O34"/>
  <c r="O35"/>
  <c r="O36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7"/>
  <c r="O106"/>
  <c r="O107"/>
  <c r="O108"/>
  <c r="O109"/>
  <c r="O110"/>
  <c r="O111"/>
  <c r="O112"/>
  <c r="P116"/>
  <c r="P106"/>
  <c r="O105"/>
  <c r="P103"/>
  <c r="O95"/>
  <c r="O96"/>
  <c r="O97"/>
  <c r="O98"/>
  <c r="O91"/>
  <c r="O92"/>
  <c r="O93"/>
  <c r="O94"/>
  <c r="O99"/>
  <c r="O100"/>
  <c r="O101"/>
  <c r="O102"/>
  <c r="O103"/>
  <c r="O104"/>
  <c r="O81"/>
  <c r="O82"/>
  <c r="O83"/>
  <c r="O84"/>
  <c r="O85"/>
  <c r="O86"/>
  <c r="O87"/>
  <c r="O88"/>
  <c r="O89"/>
  <c r="O90"/>
  <c r="P97" s="1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60"/>
  <c r="J60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51"/>
  <c r="J50"/>
  <c r="J49"/>
  <c r="J48"/>
  <c r="J47"/>
  <c r="J46"/>
  <c r="J45"/>
  <c r="J44"/>
  <c r="J43"/>
  <c r="J42"/>
  <c r="J41"/>
  <c r="J40"/>
  <c r="J39"/>
  <c r="J31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Q32" i="2" l="1"/>
  <c r="P24" i="1"/>
  <c r="J27"/>
  <c r="J30" s="1"/>
  <c r="J54"/>
  <c r="P89"/>
  <c r="J91"/>
  <c r="E85"/>
  <c r="E86"/>
  <c r="E87"/>
  <c r="E88"/>
  <c r="E89"/>
  <c r="E90"/>
  <c r="E80"/>
  <c r="E81"/>
  <c r="E82"/>
  <c r="E83"/>
  <c r="E84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91" s="1"/>
  <c r="E53" l="1"/>
  <c r="E52"/>
  <c r="E51"/>
  <c r="E50"/>
  <c r="E49"/>
  <c r="E48"/>
  <c r="E47"/>
  <c r="E46"/>
  <c r="E45"/>
  <c r="E44"/>
  <c r="E43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8"/>
  <c r="E29"/>
  <c r="E30"/>
  <c r="E31"/>
  <c r="E32"/>
  <c r="E33"/>
  <c r="E34"/>
  <c r="E35"/>
  <c r="E36"/>
  <c r="E37"/>
  <c r="E39"/>
  <c r="E40"/>
  <c r="E41"/>
  <c r="E42"/>
  <c r="E7"/>
  <c r="E54" l="1"/>
  <c r="E27"/>
</calcChain>
</file>

<file path=xl/sharedStrings.xml><?xml version="1.0" encoding="utf-8"?>
<sst xmlns="http://schemas.openxmlformats.org/spreadsheetml/2006/main" count="1228" uniqueCount="322">
  <si>
    <t>S/N</t>
  </si>
  <si>
    <r>
      <t>NOTE</t>
    </r>
    <r>
      <rPr>
        <b/>
        <i/>
        <sz val="12"/>
        <color theme="1"/>
        <rFont val="Calibri"/>
        <family val="2"/>
        <scheme val="minor"/>
      </rPr>
      <t>: The materials’ prices are unstable due to flunctuation of market prices.</t>
    </r>
  </si>
  <si>
    <t>………………………………..</t>
  </si>
  <si>
    <t>QTY</t>
  </si>
  <si>
    <t>MATERIAL DESCRIPTION</t>
  </si>
  <si>
    <t>AMOUNT (N)</t>
  </si>
  <si>
    <t>RATES (N)</t>
  </si>
  <si>
    <t>Adebayo Sikiru A.</t>
  </si>
  <si>
    <t>Cement</t>
  </si>
  <si>
    <t>Grinite (10 Tons)</t>
  </si>
  <si>
    <t>Sharp Sand (10 Tons)</t>
  </si>
  <si>
    <t>Soft Sand (10 Tons)</t>
  </si>
  <si>
    <t>Mild steel plate 4ftx8ft (8mm thick)</t>
  </si>
  <si>
    <t>Cutting of Mild Steel plate with gas</t>
  </si>
  <si>
    <t>Plank 2''x2''</t>
  </si>
  <si>
    <t>Nails 3'' (1 bag)</t>
  </si>
  <si>
    <t>Packet of Stainless Electrode G10</t>
  </si>
  <si>
    <t>Plywood MDF (4ftx8ft)</t>
  </si>
  <si>
    <t>Length of Galvinized Pipe (2'')</t>
  </si>
  <si>
    <t>Length of Iron rod (12mm)</t>
  </si>
  <si>
    <t>Bricklayer 4Nos (N5000x3day=N15000)</t>
  </si>
  <si>
    <t>Carpenter 2Nos (N5000x2days=N10000)</t>
  </si>
  <si>
    <t>Welder (N5000x2days=N10000)</t>
  </si>
  <si>
    <t xml:space="preserve">Rentage of Generator set (N5000per dayx3days=N15000) </t>
  </si>
  <si>
    <t xml:space="preserve">Transport (to/fro Sagamu) </t>
  </si>
  <si>
    <t>Materials Transport</t>
  </si>
  <si>
    <t>Miscellaneous</t>
  </si>
  <si>
    <t>Total</t>
  </si>
  <si>
    <t>QUOTATION FOR INSTALLATION ANATOMY STORAGE TANK</t>
  </si>
  <si>
    <t>FOR ANATOMY DEPARTMENT, OOU, SAGAMU CAMPUS.</t>
  </si>
  <si>
    <t>Outstation Allowance 3days (N10000/dayx3 =N30000)</t>
  </si>
  <si>
    <t>Outstation Allowance 3days (N5000/dayx3=N15000)</t>
  </si>
  <si>
    <t>Full length of channel 3 (8mm thick)</t>
  </si>
  <si>
    <t>Mild steel plate 4ftx4ft (8mm thick)</t>
  </si>
  <si>
    <t>Chain Block (3 Tons)</t>
  </si>
  <si>
    <t>Pairs of solid tyres with lock</t>
  </si>
  <si>
    <t>Packet of mild steel electrodes</t>
  </si>
  <si>
    <t>Litres of Auto-based paint</t>
  </si>
  <si>
    <t>Pieces of M16 Bolts and Nuts (100mm long)</t>
  </si>
  <si>
    <t>Pieces of M16 Bolts and Nuts (75mm long)</t>
  </si>
  <si>
    <t>Cutting disc</t>
  </si>
  <si>
    <t xml:space="preserve">Grinding disc </t>
  </si>
  <si>
    <t xml:space="preserve">Painting/painting materials </t>
  </si>
  <si>
    <t>Misellaneous</t>
  </si>
  <si>
    <t>Materials transportation to Ibogun</t>
  </si>
  <si>
    <t>Labour</t>
  </si>
  <si>
    <t>Transportation to Sagamu/Installation of equipment</t>
  </si>
  <si>
    <t>The total cost estimate is              naira Only.</t>
  </si>
  <si>
    <t>QUOTATION FOR FABRICATION OF STORAGE TANK HANDLING EQUIPMENT</t>
  </si>
  <si>
    <t>QUOTATION FOR PLUMBING WORK ON INSTALLATION ANATOMY STORAGE TANK</t>
  </si>
  <si>
    <t>1" Tiger pipe</t>
  </si>
  <si>
    <t>1" Tiger elbow white</t>
  </si>
  <si>
    <t>1" Tiger Tee white</t>
  </si>
  <si>
    <t>1" Tiger socket</t>
  </si>
  <si>
    <t xml:space="preserve">1" &amp;3/4" Tiger elbow </t>
  </si>
  <si>
    <t>1"&amp;3/4" Tiger Tee</t>
  </si>
  <si>
    <t>1" gate valve</t>
  </si>
  <si>
    <t>Big gum</t>
  </si>
  <si>
    <t>Big thread tape</t>
  </si>
  <si>
    <t>Plumber's malt (big)</t>
  </si>
  <si>
    <t>Roll of yarn</t>
  </si>
  <si>
    <t>3/4" white Tiger pipe</t>
  </si>
  <si>
    <t>2" thick pipe</t>
  </si>
  <si>
    <t>2" Bend imported</t>
  </si>
  <si>
    <t>2 " Tee imported</t>
  </si>
  <si>
    <t>4" Pipe (thick)</t>
  </si>
  <si>
    <t xml:space="preserve">4" bend white </t>
  </si>
  <si>
    <t>4" Tee white</t>
  </si>
  <si>
    <t>2" White plug</t>
  </si>
  <si>
    <t xml:space="preserve">1" Plain Tee </t>
  </si>
  <si>
    <t xml:space="preserve">1" Plain Elbow </t>
  </si>
  <si>
    <t>1" Clip</t>
  </si>
  <si>
    <t>1" Plain Socket</t>
  </si>
  <si>
    <t xml:space="preserve">1" Pressure pipe plain </t>
  </si>
  <si>
    <t>11/4" Pipe white tiger</t>
  </si>
  <si>
    <t xml:space="preserve">11/4"  White elbow </t>
  </si>
  <si>
    <t>11/4" Tiger ee</t>
  </si>
  <si>
    <t>6" P.V.C Pipe</t>
  </si>
  <si>
    <t>6" P.V.C Bend</t>
  </si>
  <si>
    <t>Labour for 2days (N5000/dayx2=N10000)</t>
  </si>
  <si>
    <t>Qty</t>
  </si>
  <si>
    <t>Rate</t>
  </si>
  <si>
    <t>Amount</t>
  </si>
  <si>
    <t>Mild steel electrode gauge 10</t>
  </si>
  <si>
    <t xml:space="preserve">1" socket </t>
  </si>
  <si>
    <t>3/4" pipe nipple</t>
  </si>
  <si>
    <t>2" PVC Pipe</t>
  </si>
  <si>
    <t>2" bend imported</t>
  </si>
  <si>
    <t xml:space="preserve">Thread Tape </t>
  </si>
  <si>
    <t>Top git medium</t>
  </si>
  <si>
    <t>2" adaptor</t>
  </si>
  <si>
    <t xml:space="preserve">1" Pressure Pipe </t>
  </si>
  <si>
    <t>1" elbow</t>
  </si>
  <si>
    <t>1" Union Connector</t>
  </si>
  <si>
    <t>1"3/4 Tee</t>
  </si>
  <si>
    <t>1"3/4 Elbow</t>
  </si>
  <si>
    <t>3/4 Pressure Pipe</t>
  </si>
  <si>
    <t>3/4 Air Valve</t>
  </si>
  <si>
    <t>3/4 Adaptor</t>
  </si>
  <si>
    <t>3/4 Elbow</t>
  </si>
  <si>
    <t>1"1/4 by 1" Tee</t>
  </si>
  <si>
    <t>1" Air Valve</t>
  </si>
  <si>
    <t>2" Air Valve</t>
  </si>
  <si>
    <t>1" Pipe Tiger</t>
  </si>
  <si>
    <t xml:space="preserve">2" Pipe Tiger </t>
  </si>
  <si>
    <t>3/4" Pipe Tiger</t>
  </si>
  <si>
    <t>3/4 by 1" Tee</t>
  </si>
  <si>
    <t>3/4 Pipe Nipple</t>
  </si>
  <si>
    <t>1"1/4 Umno</t>
  </si>
  <si>
    <t>1" twat socket</t>
  </si>
  <si>
    <t>1" adaptor</t>
  </si>
  <si>
    <t>1" air valve</t>
  </si>
  <si>
    <t xml:space="preserve">2" Air Valve </t>
  </si>
  <si>
    <t xml:space="preserve">2" galvanized socket </t>
  </si>
  <si>
    <t xml:space="preserve">6" PVC Thick Pipe  </t>
  </si>
  <si>
    <t>2" Stainless socket</t>
  </si>
  <si>
    <t>2" by 3ft Stainless Pipe</t>
  </si>
  <si>
    <t>Transport</t>
  </si>
  <si>
    <t>Plumber Labour for 4 days (N5000/dayx2=N10000)</t>
  </si>
  <si>
    <t>MS Electrode G10</t>
  </si>
  <si>
    <t>MaxMech Bx1 630 Wedding Machine</t>
  </si>
  <si>
    <t>6" rubber tyres</t>
  </si>
  <si>
    <t>Vita chain block 3tons</t>
  </si>
  <si>
    <t>Mild steel plate 4ftx8ft</t>
  </si>
  <si>
    <t>Bosch grinder machine 9"</t>
  </si>
  <si>
    <t>German Horse concrete cutter</t>
  </si>
  <si>
    <t>Gas cutting - 5mm thick/12mm thick</t>
  </si>
  <si>
    <t>Channel 3</t>
  </si>
  <si>
    <t>MS checker plate</t>
  </si>
  <si>
    <t>9" solid tyres</t>
  </si>
  <si>
    <t>Plate cutting (N2800+N14000)</t>
  </si>
  <si>
    <t>Fuelling (N3700+N400)</t>
  </si>
  <si>
    <t xml:space="preserve">Angle Iron </t>
  </si>
  <si>
    <t>Iron Rod 10mm</t>
  </si>
  <si>
    <t>Tyres</t>
  </si>
  <si>
    <t>cutting meta</t>
  </si>
  <si>
    <t>G10 Electrode</t>
  </si>
  <si>
    <t>Bolts &amp; Nuts</t>
  </si>
  <si>
    <t>Tyre Lock Extra</t>
  </si>
  <si>
    <t>BS</t>
  </si>
  <si>
    <t>BS - Pipe/Fittings</t>
  </si>
  <si>
    <t>Feeding (2)</t>
  </si>
  <si>
    <t>Transport - N400</t>
  </si>
  <si>
    <t>Drilling Equipment for Escavation of Hardcore german floor</t>
  </si>
  <si>
    <t>Escavation</t>
  </si>
  <si>
    <t>Bricklayer</t>
  </si>
  <si>
    <t>Carpenter</t>
  </si>
  <si>
    <t>Gen. Set Rentage</t>
  </si>
  <si>
    <t>Grinite 5tons</t>
  </si>
  <si>
    <t>Sharp Sand 5tons</t>
  </si>
  <si>
    <t>Soft Sand 5tons</t>
  </si>
  <si>
    <t>Adetunji/Oyekunle</t>
  </si>
  <si>
    <t>Adetunji</t>
  </si>
  <si>
    <t>Oyekunle</t>
  </si>
  <si>
    <t>6x21500</t>
  </si>
  <si>
    <t>2x18000</t>
  </si>
  <si>
    <t xml:space="preserve">    </t>
  </si>
  <si>
    <t>Sum</t>
  </si>
  <si>
    <t>Hotel</t>
  </si>
  <si>
    <t>Feeding</t>
  </si>
  <si>
    <t xml:space="preserve">Fuel </t>
  </si>
  <si>
    <t>Gas Filling</t>
  </si>
  <si>
    <t>Driver</t>
  </si>
  <si>
    <t>Painter</t>
  </si>
  <si>
    <t>Oil, Petol, Transport feeding</t>
  </si>
  <si>
    <t>Bolt, Nut Hose, Goggle</t>
  </si>
  <si>
    <t>card4500</t>
  </si>
  <si>
    <t>total</t>
  </si>
  <si>
    <t>Transfer</t>
  </si>
  <si>
    <t>Bolt/Nuts</t>
  </si>
  <si>
    <t>Transportation</t>
  </si>
  <si>
    <t>Channel 3 (8mm) thick</t>
  </si>
  <si>
    <t>Stainless Socket 2"</t>
  </si>
  <si>
    <t>Stainless Pipe 2ftx 2" diameter</t>
  </si>
  <si>
    <t>1" socket white tiger</t>
  </si>
  <si>
    <t>Transportation (2000+2000)</t>
  </si>
  <si>
    <t>Grinding Disc</t>
  </si>
  <si>
    <t>Cutting Disc</t>
  </si>
  <si>
    <t>Soft Sand 10tons</t>
  </si>
  <si>
    <t>Bricklayer (2person for 7days/N5000each)</t>
  </si>
  <si>
    <t>Carpenter (2person for 2days/N5000each)</t>
  </si>
  <si>
    <t>Angle Iron 6mm thick</t>
  </si>
  <si>
    <t>Welder (3persons for 8days/N5000each)</t>
  </si>
  <si>
    <t>Gen. Set Rentage (N5000/day for 6days)</t>
  </si>
  <si>
    <t>Iron Rod 12mm</t>
  </si>
  <si>
    <t>stainless Steel 4ftx8ft 3mm  = N110000 4mm-N130000. pipe 2mm- N27000</t>
  </si>
  <si>
    <t>Equipment Transportation From Ibogun to Sagamu</t>
  </si>
  <si>
    <t>RETIREMENT FOR THE QUOTATION ON FABRICATION OF MATERIAL HANDLING EQUIPMENT FOR STORAGE TANK IN ANATOMY DEPARTMENT</t>
  </si>
  <si>
    <t>QUOTATION FOR THE FABRICATION OF MATERIALS HANDLING EQUIPMENT</t>
  </si>
  <si>
    <t>FOR DEPARTMENT OF ANATOMY, SAGHAMU CAMPUS</t>
  </si>
  <si>
    <t>MATERIALS SPECIFICATIONS</t>
  </si>
  <si>
    <t>RATE (N)</t>
  </si>
  <si>
    <t>RATE</t>
  </si>
  <si>
    <t>VALUE</t>
  </si>
  <si>
    <t>full length of U-Channel 4 (8mm)</t>
  </si>
  <si>
    <t>Communication 2</t>
  </si>
  <si>
    <t>full lengths of Channel 3 (6mm)</t>
  </si>
  <si>
    <t>Mild steel plate (8mm)</t>
  </si>
  <si>
    <t>Agboola - 6000+11000 (plate)</t>
  </si>
  <si>
    <t>Mild Steel Plate 8mm)</t>
  </si>
  <si>
    <t>Chain Block (2Tons)</t>
  </si>
  <si>
    <t>Chain Block @ 2Tons</t>
  </si>
  <si>
    <t>Bolt/Nuts 100mm long</t>
  </si>
  <si>
    <t>Packtet of Mild Steel electrode</t>
  </si>
  <si>
    <t>M.S Electrode G10</t>
  </si>
  <si>
    <t>Packet of Stainless electrode G10</t>
  </si>
  <si>
    <t>Stainless Steel Electrode G10</t>
  </si>
  <si>
    <t>Stainless Steel Electrode (half packet) G10</t>
  </si>
  <si>
    <t>Litres of autobased paint</t>
  </si>
  <si>
    <t>Paint (4Lts)</t>
  </si>
  <si>
    <t>Pieces of M16 U-bolts</t>
  </si>
  <si>
    <t>bolts (round)</t>
  </si>
  <si>
    <t>Pieces of M16mm Bolts and Nuts (75mm)</t>
  </si>
  <si>
    <t>Nuts</t>
  </si>
  <si>
    <t>Nuts M13</t>
  </si>
  <si>
    <t>Pairs of Tyres (solid)</t>
  </si>
  <si>
    <t>Bolts</t>
  </si>
  <si>
    <t>Bolts 5mm long</t>
  </si>
  <si>
    <t>Sub-Total : Materials</t>
  </si>
  <si>
    <t>Washers (40pcs)</t>
  </si>
  <si>
    <t>Transport for Materials</t>
  </si>
  <si>
    <t>Tyres (without Lock)</t>
  </si>
  <si>
    <t>Transport for of equipment to Saghamu</t>
  </si>
  <si>
    <t>Tyres (Lock)(32000)</t>
  </si>
  <si>
    <t>Labour (one person for 3days)</t>
  </si>
  <si>
    <t>disc</t>
  </si>
  <si>
    <t>Grand Total</t>
  </si>
  <si>
    <t>bolts</t>
  </si>
  <si>
    <t>washer M10&amp;M12</t>
  </si>
  <si>
    <t>5 days</t>
  </si>
  <si>
    <t>Gum</t>
  </si>
  <si>
    <t>Transportation - Fuel (60.6LtsxN165=N10000)</t>
  </si>
  <si>
    <t>Gen Set Rentage</t>
  </si>
  <si>
    <t>Gen. Set Rentage (3daysxN5000=N15000)</t>
  </si>
  <si>
    <t>Transportation - Fuel (58.82LtsxN165=N10000)</t>
  </si>
  <si>
    <t>Fuel</t>
  </si>
  <si>
    <t>Labour (2persons for 3daysxN5000)</t>
  </si>
  <si>
    <t>Materials Transportation</t>
  </si>
  <si>
    <t>Fuel - Sango/Oil</t>
  </si>
  <si>
    <t>Tyres Lock</t>
  </si>
  <si>
    <t>Fuel-Saghamu</t>
  </si>
  <si>
    <t>Fuel - Saghamu</t>
  </si>
  <si>
    <t>Saghamu 1</t>
  </si>
  <si>
    <t>Owode Onirin</t>
  </si>
  <si>
    <t>Saghamu 2</t>
  </si>
  <si>
    <t>Owode Onirin 2 Feeding</t>
  </si>
  <si>
    <t>Ifo Feeding</t>
  </si>
  <si>
    <t>Saghamu Feeding 4</t>
  </si>
  <si>
    <t>Labour 5daysxN5000</t>
  </si>
  <si>
    <t>Welder (3persons for 5days/N5000each)</t>
  </si>
  <si>
    <t>Mild Steel (4ftx8ft) 8mm thick</t>
  </si>
  <si>
    <t>Transport =2500+2500+5500+1800</t>
  </si>
  <si>
    <t>Storage Tank carriage labour</t>
  </si>
  <si>
    <t>Plate cutting (N2800+N14600)</t>
  </si>
  <si>
    <t xml:space="preserve">Materials Transpotation to Ibogun </t>
  </si>
  <si>
    <t>Received Amount</t>
  </si>
  <si>
    <t>Less Expenditure</t>
  </si>
  <si>
    <t>Balance deficit</t>
  </si>
  <si>
    <t>Deficit Balance</t>
  </si>
  <si>
    <t>Total expenditure</t>
  </si>
  <si>
    <t>Recieved</t>
  </si>
  <si>
    <t>Actual</t>
  </si>
  <si>
    <t>Chain Block (5 Tons)</t>
  </si>
  <si>
    <t>Litres of Auto-based paint - Painting</t>
  </si>
  <si>
    <t>Pieces of M20 Bolts and Nuts (75mm long)</t>
  </si>
  <si>
    <t>Sundary</t>
  </si>
  <si>
    <t>Stainless Steel plate 4mm thick (4ftx8ft)</t>
  </si>
  <si>
    <t>Stainless Steel pipe 4mm thick (full length - 2"x2")</t>
  </si>
  <si>
    <t>Stainless Steel pipe 4mm thick (full length - 3"x2")</t>
  </si>
  <si>
    <t>Eye Bolt</t>
  </si>
  <si>
    <t>Stainless Bolt and Nut M14</t>
  </si>
  <si>
    <t>dia. 80 or dia. 60 2ft</t>
  </si>
  <si>
    <t>Teflon</t>
  </si>
  <si>
    <t>Welding Machine</t>
  </si>
  <si>
    <t>Nozzles set</t>
  </si>
  <si>
    <t>burner nozzle</t>
  </si>
  <si>
    <t>refill nido gas</t>
  </si>
  <si>
    <t xml:space="preserve">Rentage of Generator set (N5000 per dayx30days) </t>
  </si>
  <si>
    <t>gen. Set</t>
  </si>
  <si>
    <t>5tons</t>
  </si>
  <si>
    <t>Angle Iron 2"x2" - 5mm thick</t>
  </si>
  <si>
    <t>Transport (to/fro Sagamu) - Crain Vehicle</t>
  </si>
  <si>
    <t>Labour (3persons for 6days @ N5000 each)</t>
  </si>
  <si>
    <t>Installation of equipment/Transportation to Sagamu</t>
  </si>
  <si>
    <t>QUOTATION FOR INSTALLATION STORAGE TANK</t>
  </si>
  <si>
    <t>Demolising the existing Storge Tank and removal/Clearing  the debris</t>
  </si>
  <si>
    <t>Cutting of Stainless Steel plate with gas</t>
  </si>
  <si>
    <t>Length of Stainless steel Pipe (2'')</t>
  </si>
  <si>
    <t xml:space="preserve">Rentage of Generator set (N5000per day x 10days) </t>
  </si>
  <si>
    <t>Welder (3 persons for 10 days @ N5000)</t>
  </si>
  <si>
    <t>Stainless Steel socket 3"</t>
  </si>
  <si>
    <t>Stainless Steel socket 1"</t>
  </si>
  <si>
    <t>Regulator/gauge</t>
  </si>
  <si>
    <t>Oxygen and Acetylene gas Cylinder with accessories and filling of gas (For cutting of plates/pipe)</t>
  </si>
  <si>
    <t>Materials Transport to Ibogun</t>
  </si>
  <si>
    <t>Fuel for Generator (N2500 per day for 30days)</t>
  </si>
  <si>
    <t>Welder (3persons for 30days x N5000each)=N15000)</t>
  </si>
  <si>
    <t>3" Air Valve</t>
  </si>
  <si>
    <t xml:space="preserve">3" Pipe Tiger </t>
  </si>
  <si>
    <t xml:space="preserve">6" Elbow/bend </t>
  </si>
  <si>
    <t>Transport of Materials</t>
  </si>
  <si>
    <t>Plumber Labour (3persons for 5 days @ N5000/day)</t>
  </si>
  <si>
    <t>Stainless steel plate 4ftx8ft (5mm thick)</t>
  </si>
  <si>
    <t>Bricklayer 4Nos (N5000x10days=N20000)</t>
  </si>
  <si>
    <t>Carpenter 3persons  for 5days @ N5000 each</t>
  </si>
  <si>
    <t>Fuel for Generator @ N2500 per day for 10days</t>
  </si>
  <si>
    <t>Drilling Equipment for Escavation of Hardcore Concrete floor with Demolising of existing Storage Tank and clearing of debris</t>
  </si>
  <si>
    <t>FOR OOU TEACHING HOSPITAL, SAGAMU.</t>
  </si>
  <si>
    <t>TOTAL</t>
  </si>
  <si>
    <t>1"1/4 Tee</t>
  </si>
  <si>
    <t>FABRICATION OF STORAGE TANK</t>
  </si>
  <si>
    <t>Transport (Ibogun/Sagamu) - Crain Vehicle</t>
  </si>
  <si>
    <t>Solid rod Stainless Steel 100mm x 2ft</t>
  </si>
  <si>
    <t>Teflon (50mmx8ft)</t>
  </si>
  <si>
    <t>QUOTATION OF NEW SOAK-AWAY TANK FOR THE STORAGE TANK</t>
  </si>
  <si>
    <t>Excavation of 10x10x10ft soak-away tank</t>
  </si>
  <si>
    <t>Blocks (9"x9"x18")</t>
  </si>
  <si>
    <t>Iron rod 12mm (Length)</t>
  </si>
  <si>
    <t>Binding wire (big roll)</t>
  </si>
  <si>
    <t>Bricklayer (for Setting blocks and concrete slab)</t>
  </si>
  <si>
    <t>Welder (setting of Iron rods on the form work)</t>
  </si>
  <si>
    <t>Carpenter/Form work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</si>
</sst>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indent="5"/>
    </xf>
    <xf numFmtId="0" fontId="2" fillId="0" borderId="0" xfId="0" applyFont="1" applyAlignment="1">
      <alignment horizontal="left" vertical="center" indent="5"/>
    </xf>
    <xf numFmtId="0" fontId="1" fillId="0" borderId="0" xfId="0" applyFont="1" applyAlignment="1">
      <alignment horizontal="left" vertical="center" indent="1"/>
    </xf>
    <xf numFmtId="0" fontId="6" fillId="0" borderId="0" xfId="0" applyFont="1"/>
    <xf numFmtId="0" fontId="4" fillId="0" borderId="0" xfId="0" applyFont="1" applyBorder="1" applyAlignment="1">
      <alignment vertical="center"/>
    </xf>
    <xf numFmtId="0" fontId="0" fillId="0" borderId="0" xfId="0" applyBorder="1"/>
    <xf numFmtId="0" fontId="3" fillId="0" borderId="0" xfId="0" applyFont="1" applyBorder="1" applyAlignment="1">
      <alignment horizontal="right" vertical="center"/>
    </xf>
    <xf numFmtId="0" fontId="7" fillId="0" borderId="0" xfId="0" applyFont="1"/>
    <xf numFmtId="0" fontId="4" fillId="0" borderId="1" xfId="0" applyFont="1" applyBorder="1" applyAlignment="1">
      <alignment vertical="center"/>
    </xf>
    <xf numFmtId="0" fontId="0" fillId="0" borderId="1" xfId="0" applyBorder="1"/>
    <xf numFmtId="0" fontId="3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 indent="5"/>
    </xf>
    <xf numFmtId="0" fontId="7" fillId="0" borderId="1" xfId="0" applyFont="1" applyBorder="1"/>
    <xf numFmtId="0" fontId="0" fillId="0" borderId="0" xfId="0" applyFill="1" applyBorder="1"/>
    <xf numFmtId="0" fontId="8" fillId="0" borderId="0" xfId="0" applyFont="1"/>
    <xf numFmtId="14" fontId="0" fillId="0" borderId="0" xfId="0" applyNumberFormat="1"/>
    <xf numFmtId="0" fontId="1" fillId="0" borderId="0" xfId="0" applyFont="1"/>
    <xf numFmtId="0" fontId="7" fillId="0" borderId="2" xfId="0" applyFont="1" applyFill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9" fillId="0" borderId="1" xfId="0" applyFont="1" applyBorder="1" applyAlignment="1">
      <alignment horizontal="right"/>
    </xf>
    <xf numFmtId="0" fontId="9" fillId="0" borderId="1" xfId="0" applyFont="1" applyBorder="1"/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right"/>
    </xf>
    <xf numFmtId="0" fontId="7" fillId="0" borderId="1" xfId="0" applyFont="1" applyFill="1" applyBorder="1"/>
    <xf numFmtId="0" fontId="7" fillId="0" borderId="0" xfId="0" applyFont="1" applyFill="1" applyBorder="1"/>
    <xf numFmtId="0" fontId="8" fillId="0" borderId="1" xfId="0" applyFont="1" applyBorder="1"/>
    <xf numFmtId="0" fontId="0" fillId="0" borderId="3" xfId="0" applyBorder="1"/>
    <xf numFmtId="0" fontId="0" fillId="0" borderId="2" xfId="0" applyFill="1" applyBorder="1"/>
    <xf numFmtId="0" fontId="7" fillId="0" borderId="4" xfId="0" applyFont="1" applyBorder="1"/>
    <xf numFmtId="0" fontId="10" fillId="0" borderId="0" xfId="0" applyFont="1"/>
    <xf numFmtId="0" fontId="6" fillId="0" borderId="1" xfId="0" applyFont="1" applyBorder="1"/>
    <xf numFmtId="0" fontId="3" fillId="0" borderId="1" xfId="0" applyFont="1" applyBorder="1" applyAlignment="1">
      <alignment vertic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W116"/>
  <sheetViews>
    <sheetView topLeftCell="D42" workbookViewId="0">
      <selection activeCell="P66" sqref="P66"/>
    </sheetView>
  </sheetViews>
  <sheetFormatPr defaultRowHeight="15"/>
  <cols>
    <col min="1" max="1" width="5.85546875" customWidth="1"/>
    <col min="2" max="2" width="52.140625" customWidth="1"/>
    <col min="3" max="3" width="6.5703125" customWidth="1"/>
    <col min="11" max="11" width="10.7109375" bestFit="1" customWidth="1"/>
  </cols>
  <sheetData>
    <row r="4" spans="1:17" ht="15.75">
      <c r="A4" s="2" t="s">
        <v>28</v>
      </c>
      <c r="B4" s="1"/>
      <c r="C4" s="1"/>
      <c r="D4" s="1"/>
      <c r="E4" s="1"/>
    </row>
    <row r="5" spans="1:17" ht="15.75">
      <c r="A5" s="3" t="s">
        <v>29</v>
      </c>
      <c r="B5" s="1"/>
      <c r="C5" s="1"/>
      <c r="D5" s="1"/>
      <c r="E5" s="1"/>
    </row>
    <row r="6" spans="1:17">
      <c r="A6" s="7" t="s">
        <v>0</v>
      </c>
      <c r="B6" s="8" t="s">
        <v>4</v>
      </c>
      <c r="C6" s="7" t="s">
        <v>3</v>
      </c>
      <c r="D6" s="8" t="s">
        <v>6</v>
      </c>
      <c r="E6" s="9" t="s">
        <v>5</v>
      </c>
      <c r="G6" s="1"/>
      <c r="H6" s="1" t="s">
        <v>80</v>
      </c>
      <c r="I6" s="16" t="s">
        <v>81</v>
      </c>
      <c r="J6" s="16" t="s">
        <v>82</v>
      </c>
      <c r="M6" s="1" t="s">
        <v>80</v>
      </c>
      <c r="N6" s="16" t="s">
        <v>81</v>
      </c>
      <c r="O6" s="16" t="s">
        <v>82</v>
      </c>
    </row>
    <row r="7" spans="1:17" ht="15.75">
      <c r="A7" s="4"/>
      <c r="B7" s="1" t="s">
        <v>143</v>
      </c>
      <c r="C7">
        <v>1</v>
      </c>
      <c r="D7" s="1">
        <v>210000</v>
      </c>
      <c r="E7" s="1">
        <f>C7*D7</f>
        <v>210000</v>
      </c>
      <c r="G7" s="1"/>
      <c r="H7" s="12">
        <v>1</v>
      </c>
      <c r="I7" s="12">
        <v>210000</v>
      </c>
      <c r="J7" s="12">
        <f>H7*I7</f>
        <v>210000</v>
      </c>
      <c r="L7" s="1" t="s">
        <v>144</v>
      </c>
      <c r="M7">
        <v>1</v>
      </c>
      <c r="N7">
        <v>190000</v>
      </c>
      <c r="O7">
        <f>SUM(M7*N7)</f>
        <v>190000</v>
      </c>
      <c r="Q7" s="1" t="s">
        <v>152</v>
      </c>
    </row>
    <row r="8" spans="1:17">
      <c r="A8">
        <v>2</v>
      </c>
      <c r="B8" t="s">
        <v>8</v>
      </c>
      <c r="C8" s="1">
        <v>15</v>
      </c>
      <c r="D8" s="1">
        <v>4650</v>
      </c>
      <c r="E8" s="1">
        <f t="shared" ref="E8:E53" si="0">C8*D8</f>
        <v>69750</v>
      </c>
      <c r="G8" s="1"/>
      <c r="H8" s="12">
        <v>20</v>
      </c>
      <c r="I8" s="12">
        <v>3650</v>
      </c>
      <c r="J8" s="12">
        <f t="shared" ref="J8:J26" si="1">H8*I8</f>
        <v>73000</v>
      </c>
      <c r="L8" s="1" t="s">
        <v>8</v>
      </c>
      <c r="M8">
        <v>10</v>
      </c>
      <c r="N8">
        <v>3500</v>
      </c>
      <c r="O8" s="1">
        <f t="shared" ref="O8:O54" si="2">SUM(M8*N8)</f>
        <v>35000</v>
      </c>
      <c r="Q8" s="1" t="s">
        <v>153</v>
      </c>
    </row>
    <row r="9" spans="1:17">
      <c r="A9">
        <v>3</v>
      </c>
      <c r="B9" s="1" t="s">
        <v>9</v>
      </c>
      <c r="C9" s="1">
        <v>1</v>
      </c>
      <c r="D9">
        <v>80000</v>
      </c>
      <c r="E9" s="1">
        <f t="shared" si="0"/>
        <v>80000</v>
      </c>
      <c r="G9" s="1"/>
      <c r="H9" s="12">
        <v>1</v>
      </c>
      <c r="I9" s="12">
        <v>73000</v>
      </c>
      <c r="J9" s="12">
        <f t="shared" si="1"/>
        <v>73000</v>
      </c>
      <c r="L9" s="1" t="s">
        <v>148</v>
      </c>
      <c r="M9">
        <v>1</v>
      </c>
      <c r="N9">
        <v>37000</v>
      </c>
      <c r="O9" s="1">
        <f t="shared" si="2"/>
        <v>37000</v>
      </c>
      <c r="Q9" s="1" t="s">
        <v>153</v>
      </c>
    </row>
    <row r="10" spans="1:17">
      <c r="A10">
        <v>4</v>
      </c>
      <c r="B10" s="1" t="s">
        <v>10</v>
      </c>
      <c r="C10" s="1">
        <v>1</v>
      </c>
      <c r="D10">
        <v>40000</v>
      </c>
      <c r="E10" s="1">
        <f t="shared" si="0"/>
        <v>40000</v>
      </c>
      <c r="G10" s="1"/>
      <c r="H10" s="12">
        <v>1</v>
      </c>
      <c r="I10" s="12">
        <v>40000</v>
      </c>
      <c r="J10" s="12">
        <f t="shared" si="1"/>
        <v>40000</v>
      </c>
      <c r="L10" s="1" t="s">
        <v>149</v>
      </c>
      <c r="M10">
        <v>1</v>
      </c>
      <c r="N10">
        <v>16000</v>
      </c>
      <c r="O10" s="1">
        <f t="shared" si="2"/>
        <v>16000</v>
      </c>
      <c r="Q10" s="1" t="s">
        <v>153</v>
      </c>
    </row>
    <row r="11" spans="1:17">
      <c r="A11">
        <v>5</v>
      </c>
      <c r="B11" s="1" t="s">
        <v>11</v>
      </c>
      <c r="C11" s="1">
        <v>1</v>
      </c>
      <c r="D11">
        <v>30000</v>
      </c>
      <c r="E11" s="1">
        <f t="shared" si="0"/>
        <v>30000</v>
      </c>
      <c r="G11" s="1"/>
      <c r="H11" s="12">
        <v>1</v>
      </c>
      <c r="I11" s="12">
        <v>30000</v>
      </c>
      <c r="J11" s="12">
        <f t="shared" si="1"/>
        <v>30000</v>
      </c>
      <c r="L11" s="1" t="s">
        <v>150</v>
      </c>
      <c r="M11">
        <v>1</v>
      </c>
      <c r="N11">
        <v>12000</v>
      </c>
      <c r="O11" s="1">
        <f t="shared" si="2"/>
        <v>12000</v>
      </c>
      <c r="P11">
        <f>SUM(O7:O11)</f>
        <v>290000</v>
      </c>
    </row>
    <row r="12" spans="1:17">
      <c r="A12">
        <v>6</v>
      </c>
      <c r="B12" s="1" t="s">
        <v>12</v>
      </c>
      <c r="C12" s="1">
        <v>2</v>
      </c>
      <c r="D12" s="1">
        <v>122000</v>
      </c>
      <c r="E12" s="1">
        <f t="shared" si="0"/>
        <v>244000</v>
      </c>
      <c r="G12" s="1"/>
      <c r="H12" s="12">
        <v>2</v>
      </c>
      <c r="I12" s="12"/>
      <c r="J12" s="12">
        <f t="shared" si="1"/>
        <v>0</v>
      </c>
      <c r="O12" s="1">
        <f t="shared" si="2"/>
        <v>0</v>
      </c>
    </row>
    <row r="13" spans="1:17">
      <c r="A13">
        <v>7</v>
      </c>
      <c r="B13" s="1" t="s">
        <v>13</v>
      </c>
      <c r="C13" s="1">
        <v>2</v>
      </c>
      <c r="D13" s="1">
        <v>3500</v>
      </c>
      <c r="E13" s="1">
        <f t="shared" si="0"/>
        <v>7000</v>
      </c>
      <c r="G13" s="1"/>
      <c r="H13" s="12">
        <v>2</v>
      </c>
      <c r="I13" s="12">
        <v>4000</v>
      </c>
      <c r="J13" s="12">
        <f t="shared" si="1"/>
        <v>8000</v>
      </c>
      <c r="O13" s="1">
        <f t="shared" si="2"/>
        <v>0</v>
      </c>
    </row>
    <row r="14" spans="1:17">
      <c r="A14">
        <v>8</v>
      </c>
      <c r="B14" t="s">
        <v>19</v>
      </c>
      <c r="C14">
        <v>1</v>
      </c>
      <c r="D14">
        <v>4100</v>
      </c>
      <c r="E14" s="1">
        <f t="shared" si="0"/>
        <v>4100</v>
      </c>
      <c r="G14" s="1"/>
      <c r="H14" s="12">
        <v>1</v>
      </c>
      <c r="I14" s="12">
        <v>4100</v>
      </c>
      <c r="J14" s="12">
        <f t="shared" si="1"/>
        <v>4100</v>
      </c>
      <c r="O14" s="1">
        <f t="shared" si="2"/>
        <v>0</v>
      </c>
    </row>
    <row r="15" spans="1:17">
      <c r="A15">
        <v>9</v>
      </c>
      <c r="B15" t="s">
        <v>18</v>
      </c>
      <c r="C15">
        <v>1</v>
      </c>
      <c r="D15">
        <v>6000</v>
      </c>
      <c r="E15" s="1">
        <f t="shared" si="0"/>
        <v>6000</v>
      </c>
      <c r="G15" s="1"/>
      <c r="H15" s="12">
        <v>1</v>
      </c>
      <c r="I15" s="12">
        <v>6000</v>
      </c>
      <c r="J15" s="12">
        <f t="shared" si="1"/>
        <v>6000</v>
      </c>
      <c r="O15" s="1">
        <f t="shared" si="2"/>
        <v>0</v>
      </c>
    </row>
    <row r="16" spans="1:17">
      <c r="A16">
        <v>10</v>
      </c>
      <c r="B16" t="s">
        <v>17</v>
      </c>
      <c r="C16">
        <v>6</v>
      </c>
      <c r="D16">
        <v>10000</v>
      </c>
      <c r="E16" s="1">
        <f t="shared" si="0"/>
        <v>60000</v>
      </c>
      <c r="G16" s="1"/>
      <c r="H16" s="12">
        <v>6</v>
      </c>
      <c r="I16" s="12">
        <v>12500</v>
      </c>
      <c r="J16" s="12">
        <f t="shared" si="1"/>
        <v>75000</v>
      </c>
      <c r="O16" s="1">
        <f t="shared" si="2"/>
        <v>0</v>
      </c>
    </row>
    <row r="17" spans="1:20">
      <c r="A17">
        <v>11</v>
      </c>
      <c r="B17" t="s">
        <v>14</v>
      </c>
      <c r="C17">
        <v>20</v>
      </c>
      <c r="D17">
        <v>550</v>
      </c>
      <c r="E17" s="1">
        <f t="shared" si="0"/>
        <v>11000</v>
      </c>
      <c r="G17" s="1"/>
      <c r="H17" s="12">
        <v>20</v>
      </c>
      <c r="I17" s="12">
        <v>550</v>
      </c>
      <c r="J17" s="12">
        <f t="shared" si="1"/>
        <v>11000</v>
      </c>
      <c r="O17" s="1">
        <f t="shared" si="2"/>
        <v>0</v>
      </c>
    </row>
    <row r="18" spans="1:20">
      <c r="A18">
        <v>12</v>
      </c>
      <c r="B18" t="s">
        <v>15</v>
      </c>
      <c r="C18">
        <v>1</v>
      </c>
      <c r="D18">
        <v>17500</v>
      </c>
      <c r="E18" s="1">
        <f t="shared" si="0"/>
        <v>17500</v>
      </c>
      <c r="G18" s="1"/>
      <c r="H18" s="12">
        <v>1</v>
      </c>
      <c r="I18" s="12">
        <v>17500</v>
      </c>
      <c r="J18" s="12">
        <f t="shared" si="1"/>
        <v>17500</v>
      </c>
      <c r="L18" s="1" t="s">
        <v>161</v>
      </c>
      <c r="M18">
        <v>1</v>
      </c>
      <c r="N18">
        <v>6000</v>
      </c>
      <c r="O18" s="1">
        <f t="shared" si="2"/>
        <v>6000</v>
      </c>
    </row>
    <row r="19" spans="1:20">
      <c r="A19">
        <v>13</v>
      </c>
      <c r="B19" t="s">
        <v>16</v>
      </c>
      <c r="C19">
        <v>2</v>
      </c>
      <c r="D19">
        <v>18500</v>
      </c>
      <c r="E19" s="1">
        <f t="shared" si="0"/>
        <v>37000</v>
      </c>
      <c r="G19" s="1"/>
      <c r="H19" s="12">
        <v>2</v>
      </c>
      <c r="I19" s="12">
        <v>17000</v>
      </c>
      <c r="J19" s="12">
        <f t="shared" si="1"/>
        <v>34000</v>
      </c>
      <c r="O19" s="1">
        <f t="shared" si="2"/>
        <v>0</v>
      </c>
    </row>
    <row r="20" spans="1:20">
      <c r="A20">
        <v>14</v>
      </c>
      <c r="B20" t="s">
        <v>25</v>
      </c>
      <c r="C20">
        <v>1</v>
      </c>
      <c r="D20">
        <v>20000</v>
      </c>
      <c r="E20" s="1">
        <f t="shared" si="0"/>
        <v>20000</v>
      </c>
      <c r="G20" s="1"/>
      <c r="H20" s="12">
        <v>1</v>
      </c>
      <c r="I20" s="12">
        <v>20000</v>
      </c>
      <c r="J20" s="12">
        <f t="shared" si="1"/>
        <v>20000</v>
      </c>
      <c r="L20" s="1" t="s">
        <v>160</v>
      </c>
      <c r="M20">
        <v>1</v>
      </c>
      <c r="N20">
        <v>62800</v>
      </c>
      <c r="O20" s="1">
        <f t="shared" si="2"/>
        <v>62800</v>
      </c>
    </row>
    <row r="21" spans="1:20">
      <c r="A21">
        <v>15</v>
      </c>
      <c r="B21" t="s">
        <v>20</v>
      </c>
      <c r="C21">
        <v>4</v>
      </c>
      <c r="D21">
        <v>15000</v>
      </c>
      <c r="E21" s="1">
        <f t="shared" si="0"/>
        <v>60000</v>
      </c>
      <c r="G21" s="1"/>
      <c r="H21" s="12">
        <v>4</v>
      </c>
      <c r="I21" s="12">
        <v>12000</v>
      </c>
      <c r="J21" s="12">
        <f t="shared" si="1"/>
        <v>48000</v>
      </c>
      <c r="L21" s="1" t="s">
        <v>145</v>
      </c>
      <c r="M21">
        <v>1</v>
      </c>
      <c r="N21">
        <v>5000</v>
      </c>
      <c r="O21" s="1">
        <f t="shared" si="2"/>
        <v>5000</v>
      </c>
      <c r="Q21" s="1" t="s">
        <v>152</v>
      </c>
    </row>
    <row r="22" spans="1:20">
      <c r="B22" t="s">
        <v>21</v>
      </c>
      <c r="C22">
        <v>2</v>
      </c>
      <c r="D22">
        <v>10000</v>
      </c>
      <c r="E22" s="1">
        <f t="shared" si="0"/>
        <v>20000</v>
      </c>
      <c r="G22" s="1"/>
      <c r="H22" s="12">
        <v>2</v>
      </c>
      <c r="I22" s="12">
        <v>10000</v>
      </c>
      <c r="J22" s="12">
        <f t="shared" si="1"/>
        <v>20000</v>
      </c>
      <c r="L22" s="1" t="s">
        <v>146</v>
      </c>
      <c r="M22">
        <v>1</v>
      </c>
      <c r="N22">
        <v>5000</v>
      </c>
      <c r="O22" s="1">
        <f t="shared" si="2"/>
        <v>5000</v>
      </c>
      <c r="Q22" s="1" t="s">
        <v>152</v>
      </c>
    </row>
    <row r="23" spans="1:20">
      <c r="B23" t="s">
        <v>22</v>
      </c>
      <c r="C23">
        <v>2</v>
      </c>
      <c r="D23">
        <v>10000</v>
      </c>
      <c r="E23" s="1">
        <f t="shared" si="0"/>
        <v>20000</v>
      </c>
      <c r="G23" s="1"/>
      <c r="H23" s="12">
        <v>2</v>
      </c>
      <c r="I23" s="12">
        <v>10000</v>
      </c>
      <c r="J23" s="12">
        <f t="shared" si="1"/>
        <v>20000</v>
      </c>
      <c r="O23" s="1">
        <f t="shared" si="2"/>
        <v>0</v>
      </c>
    </row>
    <row r="24" spans="1:20">
      <c r="B24" t="s">
        <v>23</v>
      </c>
      <c r="C24">
        <v>1</v>
      </c>
      <c r="D24">
        <v>15000</v>
      </c>
      <c r="E24" s="1">
        <f t="shared" si="0"/>
        <v>15000</v>
      </c>
      <c r="G24" s="1"/>
      <c r="H24" s="12">
        <v>1</v>
      </c>
      <c r="I24" s="12">
        <v>15000</v>
      </c>
      <c r="J24" s="12">
        <f t="shared" si="1"/>
        <v>15000</v>
      </c>
      <c r="L24" s="1" t="s">
        <v>147</v>
      </c>
      <c r="M24">
        <v>3</v>
      </c>
      <c r="N24">
        <v>5000</v>
      </c>
      <c r="O24" s="1">
        <f t="shared" si="2"/>
        <v>15000</v>
      </c>
      <c r="P24">
        <f>SUM(O7:O24)</f>
        <v>383800</v>
      </c>
      <c r="Q24" s="1" t="s">
        <v>151</v>
      </c>
    </row>
    <row r="25" spans="1:20">
      <c r="B25" t="s">
        <v>24</v>
      </c>
      <c r="C25">
        <v>1</v>
      </c>
      <c r="D25">
        <v>22000</v>
      </c>
      <c r="E25" s="1">
        <f t="shared" si="0"/>
        <v>22000</v>
      </c>
      <c r="G25" s="1"/>
      <c r="H25" s="12">
        <v>1</v>
      </c>
      <c r="I25" s="12">
        <v>15000</v>
      </c>
      <c r="J25" s="12">
        <f t="shared" si="1"/>
        <v>15000</v>
      </c>
      <c r="L25" s="1" t="s">
        <v>119</v>
      </c>
      <c r="M25">
        <v>1</v>
      </c>
      <c r="N25">
        <v>3800</v>
      </c>
      <c r="O25" s="1">
        <f t="shared" si="2"/>
        <v>3800</v>
      </c>
      <c r="S25" s="17">
        <v>5000</v>
      </c>
      <c r="T25" s="17" t="s">
        <v>141</v>
      </c>
    </row>
    <row r="26" spans="1:20">
      <c r="B26" t="s">
        <v>26</v>
      </c>
      <c r="C26">
        <v>1</v>
      </c>
      <c r="D26">
        <v>25000</v>
      </c>
      <c r="E26" s="1">
        <f t="shared" si="0"/>
        <v>25000</v>
      </c>
      <c r="G26" s="1" t="s">
        <v>83</v>
      </c>
      <c r="H26" s="12">
        <v>1</v>
      </c>
      <c r="I26" s="12">
        <v>5000</v>
      </c>
      <c r="J26" s="12">
        <f t="shared" si="1"/>
        <v>5000</v>
      </c>
      <c r="L26" s="1" t="s">
        <v>119</v>
      </c>
      <c r="M26">
        <v>1</v>
      </c>
      <c r="N26">
        <v>4000</v>
      </c>
      <c r="O26" s="1">
        <f t="shared" si="2"/>
        <v>4000</v>
      </c>
    </row>
    <row r="27" spans="1:20">
      <c r="B27" t="s">
        <v>27</v>
      </c>
      <c r="E27" s="1">
        <f>SUM(E7:E26)</f>
        <v>998350</v>
      </c>
      <c r="G27" s="1"/>
      <c r="H27" s="12"/>
      <c r="I27" s="12"/>
      <c r="J27" s="12">
        <f>SUM(J7:J26)</f>
        <v>724600</v>
      </c>
      <c r="L27" s="1" t="s">
        <v>120</v>
      </c>
      <c r="M27">
        <v>1</v>
      </c>
      <c r="N27">
        <v>140000</v>
      </c>
      <c r="O27" s="1">
        <f t="shared" si="2"/>
        <v>140000</v>
      </c>
    </row>
    <row r="28" spans="1:20">
      <c r="B28" t="s">
        <v>30</v>
      </c>
      <c r="C28">
        <v>3</v>
      </c>
      <c r="D28">
        <v>30000</v>
      </c>
      <c r="E28" s="1">
        <f t="shared" si="0"/>
        <v>90000</v>
      </c>
      <c r="G28" s="1"/>
      <c r="H28" s="12"/>
      <c r="I28" s="12"/>
      <c r="J28" s="12"/>
      <c r="L28" s="1" t="s">
        <v>126</v>
      </c>
      <c r="M28">
        <v>1</v>
      </c>
      <c r="N28">
        <v>12600</v>
      </c>
      <c r="O28" s="1">
        <f t="shared" si="2"/>
        <v>12600</v>
      </c>
    </row>
    <row r="29" spans="1:20">
      <c r="B29" s="1" t="s">
        <v>31</v>
      </c>
      <c r="C29">
        <v>1</v>
      </c>
      <c r="D29">
        <v>5000</v>
      </c>
      <c r="E29" s="1">
        <f t="shared" si="0"/>
        <v>5000</v>
      </c>
      <c r="G29" s="1"/>
      <c r="H29" s="12"/>
      <c r="I29" s="12"/>
      <c r="J29" s="12"/>
      <c r="L29" s="1" t="s">
        <v>132</v>
      </c>
      <c r="M29">
        <v>6</v>
      </c>
      <c r="N29">
        <v>4750</v>
      </c>
      <c r="O29" s="1">
        <f>SUM(M29*N29)</f>
        <v>28500</v>
      </c>
      <c r="S29" s="1" t="s">
        <v>156</v>
      </c>
    </row>
    <row r="30" spans="1:20" ht="15.75">
      <c r="A30" s="5" t="s">
        <v>47</v>
      </c>
      <c r="E30" s="1">
        <f t="shared" si="0"/>
        <v>0</v>
      </c>
      <c r="G30" s="1"/>
      <c r="H30" s="1"/>
      <c r="I30" s="1"/>
      <c r="J30" s="1">
        <f>SUM(J27:J29)</f>
        <v>724600</v>
      </c>
      <c r="L30" s="1" t="s">
        <v>133</v>
      </c>
      <c r="M30">
        <v>1</v>
      </c>
      <c r="N30">
        <v>1800</v>
      </c>
      <c r="O30" s="1">
        <f t="shared" si="2"/>
        <v>1800</v>
      </c>
      <c r="Q30" s="1" t="s">
        <v>165</v>
      </c>
      <c r="R30">
        <f>SUM(2000+1700)</f>
        <v>3700</v>
      </c>
    </row>
    <row r="31" spans="1:20" ht="15.75">
      <c r="A31" s="5" t="s">
        <v>1</v>
      </c>
      <c r="E31" s="1">
        <f t="shared" si="0"/>
        <v>0</v>
      </c>
      <c r="G31" s="1"/>
      <c r="H31" s="1"/>
      <c r="I31" s="1"/>
      <c r="J31" s="1">
        <f t="shared" ref="J31" si="3">H31*I31</f>
        <v>0</v>
      </c>
      <c r="L31" s="1" t="s">
        <v>134</v>
      </c>
      <c r="M31">
        <v>1</v>
      </c>
      <c r="N31">
        <v>16000</v>
      </c>
      <c r="O31" s="1">
        <f t="shared" si="2"/>
        <v>16000</v>
      </c>
      <c r="Q31" s="1" t="s">
        <v>166</v>
      </c>
      <c r="R31">
        <v>4500</v>
      </c>
    </row>
    <row r="32" spans="1:20" ht="15.75">
      <c r="A32" s="5"/>
      <c r="E32" s="1">
        <f t="shared" si="0"/>
        <v>0</v>
      </c>
      <c r="G32" s="1"/>
      <c r="H32" s="1"/>
      <c r="I32" s="1"/>
      <c r="J32" s="1"/>
      <c r="O32" s="1">
        <f t="shared" si="2"/>
        <v>0</v>
      </c>
    </row>
    <row r="33" spans="1:23" ht="15.75">
      <c r="A33" s="5" t="s">
        <v>2</v>
      </c>
      <c r="E33" s="1">
        <f t="shared" si="0"/>
        <v>0</v>
      </c>
      <c r="G33" s="1"/>
      <c r="H33" s="1"/>
      <c r="I33" s="1"/>
      <c r="J33" s="1"/>
      <c r="L33" s="1" t="s">
        <v>158</v>
      </c>
      <c r="M33">
        <v>1</v>
      </c>
      <c r="N33" s="17">
        <v>46000</v>
      </c>
      <c r="O33" s="1">
        <f t="shared" si="2"/>
        <v>46000</v>
      </c>
    </row>
    <row r="34" spans="1:23" ht="15.75">
      <c r="A34" s="5" t="s">
        <v>7</v>
      </c>
      <c r="E34" s="1">
        <f t="shared" si="0"/>
        <v>0</v>
      </c>
      <c r="G34" s="1"/>
      <c r="H34" s="1"/>
      <c r="I34" s="1"/>
      <c r="J34" s="1"/>
      <c r="L34" s="1" t="s">
        <v>159</v>
      </c>
      <c r="M34">
        <v>1</v>
      </c>
      <c r="N34" s="17">
        <v>41750</v>
      </c>
      <c r="O34" s="1">
        <f t="shared" si="2"/>
        <v>41750</v>
      </c>
    </row>
    <row r="35" spans="1:23">
      <c r="E35" s="1">
        <f t="shared" si="0"/>
        <v>0</v>
      </c>
      <c r="G35" s="1"/>
      <c r="H35" s="1"/>
      <c r="I35" s="1"/>
      <c r="J35" s="1"/>
      <c r="L35" s="1" t="s">
        <v>45</v>
      </c>
      <c r="M35">
        <v>1</v>
      </c>
      <c r="N35" s="17">
        <v>75000</v>
      </c>
      <c r="O35" s="1">
        <f t="shared" si="2"/>
        <v>75000</v>
      </c>
    </row>
    <row r="36" spans="1:23" ht="15.75">
      <c r="A36" s="5" t="s">
        <v>48</v>
      </c>
      <c r="E36" s="1">
        <f t="shared" si="0"/>
        <v>0</v>
      </c>
      <c r="G36" s="1"/>
      <c r="H36" s="1"/>
      <c r="I36" s="1"/>
      <c r="J36" s="1"/>
      <c r="L36" s="1" t="s">
        <v>162</v>
      </c>
      <c r="M36">
        <v>5</v>
      </c>
      <c r="N36" s="17">
        <v>1000</v>
      </c>
      <c r="O36" s="1">
        <f t="shared" si="2"/>
        <v>5000</v>
      </c>
    </row>
    <row r="37" spans="1:23" ht="15.75">
      <c r="A37" s="5" t="s">
        <v>29</v>
      </c>
      <c r="E37" s="1">
        <f t="shared" si="0"/>
        <v>0</v>
      </c>
      <c r="G37" s="1"/>
      <c r="H37" s="1"/>
      <c r="I37" s="1"/>
      <c r="J37" s="1"/>
      <c r="L37" s="1" t="s">
        <v>117</v>
      </c>
      <c r="M37">
        <v>1</v>
      </c>
      <c r="N37" s="17">
        <v>16500</v>
      </c>
      <c r="O37" s="1">
        <f t="shared" si="2"/>
        <v>16500</v>
      </c>
    </row>
    <row r="38" spans="1:23">
      <c r="A38" s="7" t="s">
        <v>0</v>
      </c>
      <c r="B38" s="8" t="s">
        <v>4</v>
      </c>
      <c r="C38" s="7" t="s">
        <v>3</v>
      </c>
      <c r="D38" s="8" t="s">
        <v>6</v>
      </c>
      <c r="E38" s="9" t="s">
        <v>5</v>
      </c>
      <c r="G38" s="1"/>
      <c r="H38" s="1" t="s">
        <v>80</v>
      </c>
      <c r="I38" s="16" t="s">
        <v>81</v>
      </c>
      <c r="J38" s="16" t="s">
        <v>82</v>
      </c>
      <c r="M38" s="1" t="s">
        <v>80</v>
      </c>
      <c r="N38" s="16" t="s">
        <v>81</v>
      </c>
      <c r="O38" s="1" t="s">
        <v>82</v>
      </c>
    </row>
    <row r="39" spans="1:23">
      <c r="A39">
        <v>1</v>
      </c>
      <c r="B39" t="s">
        <v>32</v>
      </c>
      <c r="C39">
        <v>5</v>
      </c>
      <c r="D39">
        <v>25000</v>
      </c>
      <c r="E39" s="1">
        <f t="shared" si="0"/>
        <v>125000</v>
      </c>
      <c r="G39" s="1"/>
      <c r="H39" s="12">
        <v>5</v>
      </c>
      <c r="I39" s="12">
        <v>25000</v>
      </c>
      <c r="J39" s="12">
        <f t="shared" ref="J39:J51" si="4">H39*I39</f>
        <v>125000</v>
      </c>
      <c r="L39" s="1" t="s">
        <v>127</v>
      </c>
      <c r="M39">
        <v>5</v>
      </c>
      <c r="N39">
        <v>21500</v>
      </c>
      <c r="O39" s="1">
        <f t="shared" si="2"/>
        <v>107500</v>
      </c>
      <c r="P39" s="1" t="s">
        <v>154</v>
      </c>
    </row>
    <row r="40" spans="1:23">
      <c r="A40">
        <v>2</v>
      </c>
      <c r="B40" t="s">
        <v>33</v>
      </c>
      <c r="C40">
        <v>1</v>
      </c>
      <c r="D40">
        <v>68000</v>
      </c>
      <c r="E40" s="1">
        <f t="shared" si="0"/>
        <v>68000</v>
      </c>
      <c r="G40" s="1"/>
      <c r="H40" s="12">
        <v>1</v>
      </c>
      <c r="I40" s="12">
        <v>68000</v>
      </c>
      <c r="J40" s="12">
        <f t="shared" si="4"/>
        <v>68000</v>
      </c>
      <c r="L40" s="1" t="s">
        <v>128</v>
      </c>
      <c r="M40">
        <v>1</v>
      </c>
      <c r="N40">
        <v>80000</v>
      </c>
      <c r="O40" s="1">
        <f t="shared" si="2"/>
        <v>80000</v>
      </c>
      <c r="P40" s="1" t="s">
        <v>155</v>
      </c>
    </row>
    <row r="41" spans="1:23">
      <c r="A41">
        <v>3</v>
      </c>
      <c r="B41" t="s">
        <v>34</v>
      </c>
      <c r="C41">
        <v>1</v>
      </c>
      <c r="D41">
        <v>62000</v>
      </c>
      <c r="E41" s="1">
        <f t="shared" si="0"/>
        <v>62000</v>
      </c>
      <c r="G41" s="1"/>
      <c r="H41" s="12">
        <v>1</v>
      </c>
      <c r="I41" s="12">
        <v>62000</v>
      </c>
      <c r="J41" s="12">
        <f t="shared" si="4"/>
        <v>62000</v>
      </c>
      <c r="L41" s="1" t="s">
        <v>122</v>
      </c>
      <c r="M41">
        <v>1</v>
      </c>
      <c r="N41">
        <v>50000</v>
      </c>
      <c r="O41" s="1">
        <f t="shared" si="2"/>
        <v>50000</v>
      </c>
    </row>
    <row r="42" spans="1:23">
      <c r="A42">
        <v>4</v>
      </c>
      <c r="B42" t="s">
        <v>35</v>
      </c>
      <c r="C42">
        <v>2</v>
      </c>
      <c r="D42">
        <v>19500</v>
      </c>
      <c r="E42" s="1">
        <f t="shared" si="0"/>
        <v>39000</v>
      </c>
      <c r="G42" s="1"/>
      <c r="H42" s="12">
        <v>2</v>
      </c>
      <c r="I42" s="12">
        <v>19500</v>
      </c>
      <c r="J42" s="12">
        <f t="shared" si="4"/>
        <v>39000</v>
      </c>
      <c r="L42" s="1" t="s">
        <v>121</v>
      </c>
      <c r="M42">
        <v>1</v>
      </c>
      <c r="N42">
        <v>20000</v>
      </c>
      <c r="O42" s="1">
        <f t="shared" si="2"/>
        <v>20000</v>
      </c>
    </row>
    <row r="43" spans="1:23">
      <c r="A43" s="6">
        <v>5</v>
      </c>
      <c r="B43" t="s">
        <v>36</v>
      </c>
      <c r="C43">
        <v>1</v>
      </c>
      <c r="D43">
        <v>5000</v>
      </c>
      <c r="E43">
        <f t="shared" si="0"/>
        <v>5000</v>
      </c>
      <c r="G43" s="1"/>
      <c r="H43" s="12">
        <v>1</v>
      </c>
      <c r="I43" s="12">
        <v>5000</v>
      </c>
      <c r="J43" s="12">
        <f t="shared" si="4"/>
        <v>5000</v>
      </c>
      <c r="L43" s="1" t="s">
        <v>129</v>
      </c>
      <c r="M43">
        <v>1</v>
      </c>
      <c r="N43">
        <v>16000</v>
      </c>
      <c r="O43" s="1">
        <f t="shared" si="2"/>
        <v>16000</v>
      </c>
      <c r="R43" s="17" t="s">
        <v>138</v>
      </c>
      <c r="S43" s="17">
        <v>12000</v>
      </c>
      <c r="T43" s="1" t="s">
        <v>139</v>
      </c>
    </row>
    <row r="44" spans="1:23">
      <c r="A44">
        <v>6</v>
      </c>
      <c r="B44" t="s">
        <v>37</v>
      </c>
      <c r="C44">
        <v>4</v>
      </c>
      <c r="D44">
        <v>2500</v>
      </c>
      <c r="E44">
        <f t="shared" si="0"/>
        <v>10000</v>
      </c>
      <c r="G44" s="1"/>
      <c r="H44" s="12">
        <v>4</v>
      </c>
      <c r="I44" s="12">
        <v>2500</v>
      </c>
      <c r="J44" s="12">
        <f t="shared" si="4"/>
        <v>10000</v>
      </c>
      <c r="O44" s="1">
        <f t="shared" si="2"/>
        <v>0</v>
      </c>
      <c r="R44" s="17" t="s">
        <v>137</v>
      </c>
      <c r="S44" s="17">
        <v>7800</v>
      </c>
      <c r="T44" s="1" t="s">
        <v>139</v>
      </c>
      <c r="V44" s="17" t="s">
        <v>142</v>
      </c>
      <c r="W44" s="17"/>
    </row>
    <row r="45" spans="1:23">
      <c r="A45">
        <v>7</v>
      </c>
      <c r="B45" t="s">
        <v>38</v>
      </c>
      <c r="C45">
        <v>20</v>
      </c>
      <c r="D45">
        <v>700</v>
      </c>
      <c r="E45">
        <f t="shared" si="0"/>
        <v>14000</v>
      </c>
      <c r="G45" s="1"/>
      <c r="H45" s="12">
        <v>16</v>
      </c>
      <c r="I45" s="12">
        <v>700</v>
      </c>
      <c r="J45" s="12">
        <f t="shared" si="4"/>
        <v>11200</v>
      </c>
      <c r="O45" s="1">
        <f t="shared" si="2"/>
        <v>0</v>
      </c>
      <c r="R45" s="17" t="s">
        <v>136</v>
      </c>
      <c r="S45" s="17">
        <v>3800</v>
      </c>
      <c r="T45" s="1" t="s">
        <v>139</v>
      </c>
    </row>
    <row r="46" spans="1:23">
      <c r="A46">
        <v>8</v>
      </c>
      <c r="B46" t="s">
        <v>39</v>
      </c>
      <c r="C46">
        <v>20</v>
      </c>
      <c r="D46">
        <v>600</v>
      </c>
      <c r="E46">
        <f t="shared" si="0"/>
        <v>12000</v>
      </c>
      <c r="G46" s="1"/>
      <c r="H46" s="12">
        <v>12</v>
      </c>
      <c r="I46" s="12">
        <v>600</v>
      </c>
      <c r="J46" s="12">
        <f t="shared" si="4"/>
        <v>7200</v>
      </c>
      <c r="K46" s="18">
        <v>44312</v>
      </c>
      <c r="L46" s="1" t="s">
        <v>130</v>
      </c>
      <c r="M46">
        <v>1</v>
      </c>
      <c r="N46">
        <v>16800</v>
      </c>
      <c r="O46" s="1">
        <f t="shared" si="2"/>
        <v>16800</v>
      </c>
      <c r="R46" s="17" t="s">
        <v>135</v>
      </c>
      <c r="S46" s="17">
        <v>10000</v>
      </c>
      <c r="T46" s="1" t="s">
        <v>139</v>
      </c>
      <c r="U46" s="1" t="s">
        <v>157</v>
      </c>
      <c r="V46">
        <f>SUM(S25:S46)</f>
        <v>38600</v>
      </c>
    </row>
    <row r="47" spans="1:23">
      <c r="A47">
        <v>9</v>
      </c>
      <c r="B47" t="s">
        <v>40</v>
      </c>
      <c r="C47">
        <v>3</v>
      </c>
      <c r="D47">
        <v>600</v>
      </c>
      <c r="E47">
        <f t="shared" si="0"/>
        <v>1800</v>
      </c>
      <c r="G47" s="1"/>
      <c r="H47" s="12">
        <v>3</v>
      </c>
      <c r="I47" s="12">
        <v>600</v>
      </c>
      <c r="J47" s="12">
        <f t="shared" si="4"/>
        <v>1800</v>
      </c>
      <c r="L47" s="1" t="s">
        <v>131</v>
      </c>
      <c r="O47" s="1">
        <f t="shared" si="2"/>
        <v>0</v>
      </c>
    </row>
    <row r="48" spans="1:23">
      <c r="A48">
        <v>10</v>
      </c>
      <c r="B48" t="s">
        <v>41</v>
      </c>
      <c r="C48">
        <v>3</v>
      </c>
      <c r="D48">
        <v>600</v>
      </c>
      <c r="E48">
        <f t="shared" si="0"/>
        <v>1800</v>
      </c>
      <c r="G48" s="1"/>
      <c r="H48" s="12">
        <v>3</v>
      </c>
      <c r="I48" s="12">
        <v>600</v>
      </c>
      <c r="J48" s="12">
        <f t="shared" si="4"/>
        <v>1800</v>
      </c>
      <c r="O48" s="1">
        <f t="shared" si="2"/>
        <v>0</v>
      </c>
    </row>
    <row r="49" spans="1:17">
      <c r="A49">
        <v>11</v>
      </c>
      <c r="B49" t="s">
        <v>42</v>
      </c>
      <c r="C49">
        <v>1</v>
      </c>
      <c r="D49">
        <v>15000</v>
      </c>
      <c r="E49">
        <f t="shared" si="0"/>
        <v>15000</v>
      </c>
      <c r="G49" s="1"/>
      <c r="H49" s="12">
        <v>1</v>
      </c>
      <c r="I49" s="12">
        <v>15000</v>
      </c>
      <c r="J49" s="12">
        <f t="shared" si="4"/>
        <v>15000</v>
      </c>
      <c r="O49" s="1">
        <f t="shared" si="2"/>
        <v>0</v>
      </c>
    </row>
    <row r="50" spans="1:17">
      <c r="A50">
        <v>12</v>
      </c>
      <c r="B50" t="s">
        <v>43</v>
      </c>
      <c r="C50">
        <v>1</v>
      </c>
      <c r="D50">
        <v>20000</v>
      </c>
      <c r="E50">
        <f t="shared" si="0"/>
        <v>20000</v>
      </c>
      <c r="G50" s="1" t="s">
        <v>123</v>
      </c>
      <c r="H50" s="12">
        <v>2</v>
      </c>
      <c r="I50" s="12">
        <v>122000</v>
      </c>
      <c r="J50" s="12">
        <f t="shared" si="4"/>
        <v>244000</v>
      </c>
      <c r="L50" s="1" t="s">
        <v>124</v>
      </c>
      <c r="M50">
        <v>1</v>
      </c>
      <c r="N50">
        <v>35000</v>
      </c>
      <c r="O50" s="1">
        <f t="shared" si="2"/>
        <v>35000</v>
      </c>
    </row>
    <row r="51" spans="1:17">
      <c r="A51">
        <v>13</v>
      </c>
      <c r="B51" t="s">
        <v>44</v>
      </c>
      <c r="C51">
        <v>1</v>
      </c>
      <c r="D51">
        <v>25000</v>
      </c>
      <c r="E51">
        <f t="shared" si="0"/>
        <v>25000</v>
      </c>
      <c r="G51" s="1"/>
      <c r="H51" s="12">
        <v>1</v>
      </c>
      <c r="I51" s="12">
        <v>26000</v>
      </c>
      <c r="J51" s="12">
        <f t="shared" si="4"/>
        <v>26000</v>
      </c>
      <c r="L51" s="1" t="s">
        <v>125</v>
      </c>
      <c r="M51">
        <v>1</v>
      </c>
      <c r="N51">
        <v>3000</v>
      </c>
      <c r="O51" s="1">
        <f t="shared" si="2"/>
        <v>3000</v>
      </c>
    </row>
    <row r="52" spans="1:17">
      <c r="A52">
        <v>14</v>
      </c>
      <c r="B52" t="s">
        <v>45</v>
      </c>
      <c r="C52">
        <v>1</v>
      </c>
      <c r="D52">
        <v>30000</v>
      </c>
      <c r="E52">
        <f t="shared" si="0"/>
        <v>30000</v>
      </c>
      <c r="G52" s="1"/>
      <c r="H52" s="12"/>
      <c r="I52" s="12">
        <v>5000</v>
      </c>
      <c r="J52" s="12">
        <v>5000</v>
      </c>
      <c r="L52" s="1" t="s">
        <v>163</v>
      </c>
      <c r="M52">
        <v>1</v>
      </c>
      <c r="N52">
        <v>39100</v>
      </c>
      <c r="O52" s="1">
        <f t="shared" si="2"/>
        <v>39100</v>
      </c>
    </row>
    <row r="53" spans="1:17">
      <c r="A53">
        <v>15</v>
      </c>
      <c r="B53" t="s">
        <v>46</v>
      </c>
      <c r="C53">
        <v>1</v>
      </c>
      <c r="D53">
        <v>35000</v>
      </c>
      <c r="E53">
        <f t="shared" si="0"/>
        <v>35000</v>
      </c>
      <c r="G53" s="1"/>
      <c r="H53" s="12"/>
      <c r="I53" s="12">
        <v>15000</v>
      </c>
      <c r="J53" s="12">
        <v>5000</v>
      </c>
      <c r="O53" s="1">
        <f t="shared" si="2"/>
        <v>0</v>
      </c>
    </row>
    <row r="54" spans="1:17">
      <c r="B54" s="10" t="s">
        <v>27</v>
      </c>
      <c r="C54" s="10"/>
      <c r="D54" s="10"/>
      <c r="E54" s="10">
        <f>SUM(E39:E53)</f>
        <v>463600</v>
      </c>
      <c r="G54" s="1"/>
      <c r="H54" s="12"/>
      <c r="I54" s="12"/>
      <c r="J54" s="12">
        <f>SUM(J39:J53)</f>
        <v>626000</v>
      </c>
      <c r="O54" s="1">
        <f t="shared" si="2"/>
        <v>0</v>
      </c>
    </row>
    <row r="55" spans="1:17">
      <c r="G55" s="1"/>
      <c r="H55" s="1"/>
      <c r="I55" s="1"/>
      <c r="J55" s="1"/>
      <c r="O55" s="1"/>
    </row>
    <row r="56" spans="1:17">
      <c r="O56" s="1"/>
    </row>
    <row r="57" spans="1:17" ht="15.75">
      <c r="A57" s="2" t="s">
        <v>49</v>
      </c>
      <c r="B57" s="1"/>
      <c r="C57" s="1"/>
      <c r="D57" s="1"/>
      <c r="E57" s="1"/>
      <c r="O57" s="1"/>
      <c r="Q57">
        <v>0</v>
      </c>
    </row>
    <row r="58" spans="1:17" ht="15.75">
      <c r="A58" s="3" t="s">
        <v>29</v>
      </c>
      <c r="B58" s="1"/>
      <c r="C58" s="1"/>
      <c r="D58" s="1"/>
      <c r="E58" s="1"/>
    </row>
    <row r="59" spans="1:17">
      <c r="A59" s="11" t="s">
        <v>0</v>
      </c>
      <c r="B59" s="12" t="s">
        <v>4</v>
      </c>
      <c r="C59" s="11" t="s">
        <v>3</v>
      </c>
      <c r="D59" s="12" t="s">
        <v>6</v>
      </c>
      <c r="E59" s="13" t="s">
        <v>5</v>
      </c>
      <c r="H59" s="1" t="s">
        <v>80</v>
      </c>
      <c r="I59" s="16" t="s">
        <v>81</v>
      </c>
      <c r="J59" s="16" t="s">
        <v>82</v>
      </c>
      <c r="M59" s="1" t="s">
        <v>80</v>
      </c>
      <c r="N59" s="16" t="s">
        <v>81</v>
      </c>
      <c r="O59" s="16" t="s">
        <v>82</v>
      </c>
    </row>
    <row r="60" spans="1:17" ht="15.75">
      <c r="A60" s="14"/>
      <c r="B60" s="12" t="s">
        <v>50</v>
      </c>
      <c r="C60" s="12">
        <v>17</v>
      </c>
      <c r="D60" s="12">
        <v>6500</v>
      </c>
      <c r="E60" s="12">
        <f>C60*D60</f>
        <v>110500</v>
      </c>
      <c r="H60" s="12">
        <v>17</v>
      </c>
      <c r="I60" s="12">
        <v>6500</v>
      </c>
      <c r="J60" s="12">
        <f>M60*N60</f>
        <v>0</v>
      </c>
      <c r="O60">
        <f>M60*N60</f>
        <v>0</v>
      </c>
    </row>
    <row r="61" spans="1:17">
      <c r="A61" s="12">
        <v>2</v>
      </c>
      <c r="B61" s="12" t="s">
        <v>51</v>
      </c>
      <c r="C61" s="12">
        <v>30</v>
      </c>
      <c r="D61" s="12">
        <v>300</v>
      </c>
      <c r="E61" s="12">
        <f t="shared" ref="E61:E89" si="5">C61*D61</f>
        <v>9000</v>
      </c>
      <c r="H61" s="12">
        <v>30</v>
      </c>
      <c r="I61" s="12">
        <v>300</v>
      </c>
      <c r="J61" s="12">
        <f t="shared" ref="J61:J89" si="6">H61*I61</f>
        <v>9000</v>
      </c>
      <c r="O61" s="1">
        <f t="shared" ref="O61:O112" si="7">M61*N61</f>
        <v>0</v>
      </c>
    </row>
    <row r="62" spans="1:17">
      <c r="A62" s="12">
        <v>3</v>
      </c>
      <c r="B62" s="12" t="s">
        <v>52</v>
      </c>
      <c r="C62" s="12">
        <v>25</v>
      </c>
      <c r="D62" s="12">
        <v>400</v>
      </c>
      <c r="E62" s="12">
        <f t="shared" si="5"/>
        <v>10000</v>
      </c>
      <c r="H62" s="12">
        <v>25</v>
      </c>
      <c r="I62" s="12">
        <v>400</v>
      </c>
      <c r="J62" s="12">
        <f t="shared" si="6"/>
        <v>10000</v>
      </c>
      <c r="O62" s="1">
        <f t="shared" si="7"/>
        <v>0</v>
      </c>
    </row>
    <row r="63" spans="1:17">
      <c r="A63" s="12">
        <v>4</v>
      </c>
      <c r="B63" s="12" t="s">
        <v>53</v>
      </c>
      <c r="C63" s="12">
        <v>20</v>
      </c>
      <c r="D63" s="12">
        <v>300</v>
      </c>
      <c r="E63" s="12">
        <f t="shared" si="5"/>
        <v>6000</v>
      </c>
      <c r="H63" s="12">
        <v>20</v>
      </c>
      <c r="I63" s="12">
        <v>300</v>
      </c>
      <c r="J63" s="12">
        <f t="shared" si="6"/>
        <v>6000</v>
      </c>
      <c r="K63" s="1"/>
      <c r="L63" s="1"/>
      <c r="O63" s="1">
        <f t="shared" si="7"/>
        <v>0</v>
      </c>
    </row>
    <row r="64" spans="1:17">
      <c r="A64" s="12">
        <v>5</v>
      </c>
      <c r="B64" s="12" t="s">
        <v>54</v>
      </c>
      <c r="C64" s="12">
        <v>20</v>
      </c>
      <c r="D64" s="12">
        <v>200</v>
      </c>
      <c r="E64" s="12">
        <f t="shared" si="5"/>
        <v>4000</v>
      </c>
      <c r="H64" s="12">
        <v>20</v>
      </c>
      <c r="I64" s="12">
        <v>200</v>
      </c>
      <c r="J64" s="12">
        <f t="shared" si="6"/>
        <v>4000</v>
      </c>
      <c r="L64" s="1"/>
      <c r="O64" s="1">
        <f t="shared" si="7"/>
        <v>0</v>
      </c>
    </row>
    <row r="65" spans="1:15">
      <c r="A65" s="12">
        <v>6</v>
      </c>
      <c r="B65" s="12" t="s">
        <v>55</v>
      </c>
      <c r="C65" s="12">
        <v>10</v>
      </c>
      <c r="D65" s="12">
        <v>400</v>
      </c>
      <c r="E65" s="12">
        <f t="shared" si="5"/>
        <v>4000</v>
      </c>
      <c r="H65" s="12">
        <v>10</v>
      </c>
      <c r="I65" s="12">
        <v>400</v>
      </c>
      <c r="J65" s="12">
        <f t="shared" si="6"/>
        <v>4000</v>
      </c>
      <c r="O65" s="1">
        <f t="shared" si="7"/>
        <v>0</v>
      </c>
    </row>
    <row r="66" spans="1:15">
      <c r="A66" s="12">
        <v>7</v>
      </c>
      <c r="B66" s="12" t="s">
        <v>56</v>
      </c>
      <c r="C66" s="12">
        <v>20</v>
      </c>
      <c r="D66" s="12">
        <v>3500</v>
      </c>
      <c r="E66" s="12">
        <f t="shared" si="5"/>
        <v>70000</v>
      </c>
      <c r="H66" s="12">
        <v>20</v>
      </c>
      <c r="I66" s="12">
        <v>3500</v>
      </c>
      <c r="J66" s="12">
        <f t="shared" si="6"/>
        <v>70000</v>
      </c>
      <c r="O66" s="1">
        <f t="shared" si="7"/>
        <v>0</v>
      </c>
    </row>
    <row r="67" spans="1:15">
      <c r="A67" s="12">
        <v>8</v>
      </c>
      <c r="B67" s="12" t="s">
        <v>57</v>
      </c>
      <c r="C67" s="12">
        <v>4</v>
      </c>
      <c r="D67" s="12">
        <v>4500</v>
      </c>
      <c r="E67" s="12">
        <f t="shared" si="5"/>
        <v>18000</v>
      </c>
      <c r="H67" s="12">
        <v>4</v>
      </c>
      <c r="I67" s="12">
        <v>4500</v>
      </c>
      <c r="J67" s="12">
        <f t="shared" si="6"/>
        <v>18000</v>
      </c>
      <c r="O67" s="1">
        <f t="shared" si="7"/>
        <v>0</v>
      </c>
    </row>
    <row r="68" spans="1:15">
      <c r="A68" s="12">
        <v>9</v>
      </c>
      <c r="B68" s="12" t="s">
        <v>58</v>
      </c>
      <c r="C68" s="12">
        <v>10</v>
      </c>
      <c r="D68" s="12">
        <v>500</v>
      </c>
      <c r="E68" s="12">
        <f t="shared" si="5"/>
        <v>5000</v>
      </c>
      <c r="H68" s="12">
        <v>10</v>
      </c>
      <c r="I68" s="12">
        <v>500</v>
      </c>
      <c r="J68" s="12">
        <f t="shared" si="6"/>
        <v>5000</v>
      </c>
      <c r="O68" s="1">
        <f t="shared" si="7"/>
        <v>0</v>
      </c>
    </row>
    <row r="69" spans="1:15">
      <c r="A69" s="12">
        <v>10</v>
      </c>
      <c r="B69" s="12" t="s">
        <v>59</v>
      </c>
      <c r="C69" s="12">
        <v>2</v>
      </c>
      <c r="D69" s="12">
        <v>1500</v>
      </c>
      <c r="E69" s="12">
        <f t="shared" si="5"/>
        <v>3000</v>
      </c>
      <c r="H69" s="12">
        <v>2</v>
      </c>
      <c r="I69" s="12">
        <v>1500</v>
      </c>
      <c r="J69" s="12">
        <f t="shared" si="6"/>
        <v>3000</v>
      </c>
      <c r="O69" s="1">
        <f t="shared" si="7"/>
        <v>0</v>
      </c>
    </row>
    <row r="70" spans="1:15">
      <c r="A70" s="12">
        <v>11</v>
      </c>
      <c r="B70" s="12" t="s">
        <v>60</v>
      </c>
      <c r="C70" s="12">
        <v>5</v>
      </c>
      <c r="D70" s="12">
        <v>500</v>
      </c>
      <c r="E70" s="12">
        <f t="shared" si="5"/>
        <v>2500</v>
      </c>
      <c r="H70" s="12">
        <v>5</v>
      </c>
      <c r="I70" s="12">
        <v>500</v>
      </c>
      <c r="J70" s="12">
        <f t="shared" si="6"/>
        <v>2500</v>
      </c>
      <c r="O70" s="1">
        <f t="shared" si="7"/>
        <v>0</v>
      </c>
    </row>
    <row r="71" spans="1:15">
      <c r="A71" s="12">
        <v>12</v>
      </c>
      <c r="B71" s="12" t="s">
        <v>61</v>
      </c>
      <c r="C71" s="12">
        <v>5</v>
      </c>
      <c r="D71" s="12">
        <v>6500</v>
      </c>
      <c r="E71" s="12">
        <f t="shared" si="5"/>
        <v>32500</v>
      </c>
      <c r="H71" s="12">
        <v>5</v>
      </c>
      <c r="I71" s="12">
        <v>6500</v>
      </c>
      <c r="J71" s="12">
        <f t="shared" si="6"/>
        <v>32500</v>
      </c>
      <c r="O71" s="1">
        <f t="shared" si="7"/>
        <v>0</v>
      </c>
    </row>
    <row r="72" spans="1:15">
      <c r="A72" s="12">
        <v>13</v>
      </c>
      <c r="B72" s="12" t="s">
        <v>62</v>
      </c>
      <c r="C72" s="12">
        <v>20</v>
      </c>
      <c r="D72" s="12">
        <v>2000</v>
      </c>
      <c r="E72" s="12">
        <f t="shared" si="5"/>
        <v>40000</v>
      </c>
      <c r="H72" s="12">
        <v>20</v>
      </c>
      <c r="I72" s="12">
        <v>2000</v>
      </c>
      <c r="J72" s="12">
        <f t="shared" si="6"/>
        <v>40000</v>
      </c>
      <c r="K72">
        <v>2</v>
      </c>
      <c r="L72" s="1" t="s">
        <v>86</v>
      </c>
      <c r="M72">
        <v>1</v>
      </c>
      <c r="N72">
        <v>1800</v>
      </c>
      <c r="O72" s="1">
        <f t="shared" si="7"/>
        <v>1800</v>
      </c>
    </row>
    <row r="73" spans="1:15">
      <c r="A73" s="12">
        <v>14</v>
      </c>
      <c r="B73" s="12" t="s">
        <v>63</v>
      </c>
      <c r="C73" s="12">
        <v>35</v>
      </c>
      <c r="D73" s="12">
        <v>300</v>
      </c>
      <c r="E73" s="12">
        <f t="shared" si="5"/>
        <v>10500</v>
      </c>
      <c r="H73" s="12">
        <v>35</v>
      </c>
      <c r="I73" s="12">
        <v>300</v>
      </c>
      <c r="J73" s="12">
        <f t="shared" si="6"/>
        <v>10500</v>
      </c>
      <c r="L73" s="1" t="s">
        <v>87</v>
      </c>
      <c r="M73">
        <v>5</v>
      </c>
      <c r="N73">
        <v>800</v>
      </c>
      <c r="O73" s="1">
        <f t="shared" si="7"/>
        <v>4000</v>
      </c>
    </row>
    <row r="74" spans="1:15">
      <c r="A74" s="12">
        <v>15</v>
      </c>
      <c r="B74" s="12" t="s">
        <v>64</v>
      </c>
      <c r="C74" s="12">
        <v>30</v>
      </c>
      <c r="D74" s="12">
        <v>400</v>
      </c>
      <c r="E74" s="12">
        <f t="shared" si="5"/>
        <v>12000</v>
      </c>
      <c r="H74" s="12">
        <v>30</v>
      </c>
      <c r="I74" s="12">
        <v>400</v>
      </c>
      <c r="J74" s="12">
        <f t="shared" si="6"/>
        <v>12000</v>
      </c>
      <c r="L74" s="1" t="s">
        <v>88</v>
      </c>
      <c r="M74">
        <v>8</v>
      </c>
      <c r="N74">
        <v>600</v>
      </c>
      <c r="O74" s="1">
        <f t="shared" si="7"/>
        <v>4800</v>
      </c>
    </row>
    <row r="75" spans="1:15">
      <c r="A75" s="12">
        <v>16</v>
      </c>
      <c r="B75" s="12" t="s">
        <v>65</v>
      </c>
      <c r="C75" s="12">
        <v>12</v>
      </c>
      <c r="D75" s="12">
        <v>4500</v>
      </c>
      <c r="E75" s="12">
        <f t="shared" si="5"/>
        <v>54000</v>
      </c>
      <c r="H75" s="12">
        <v>12</v>
      </c>
      <c r="I75" s="12">
        <v>4500</v>
      </c>
      <c r="J75" s="12">
        <f t="shared" si="6"/>
        <v>54000</v>
      </c>
      <c r="L75" s="1" t="s">
        <v>89</v>
      </c>
      <c r="M75">
        <v>1</v>
      </c>
      <c r="N75">
        <v>3500</v>
      </c>
      <c r="O75" s="1">
        <f t="shared" si="7"/>
        <v>3500</v>
      </c>
    </row>
    <row r="76" spans="1:15">
      <c r="A76" s="12">
        <v>17</v>
      </c>
      <c r="B76" s="12" t="s">
        <v>66</v>
      </c>
      <c r="C76" s="12">
        <v>7</v>
      </c>
      <c r="D76" s="12">
        <v>1100</v>
      </c>
      <c r="E76" s="12">
        <f t="shared" si="5"/>
        <v>7700</v>
      </c>
      <c r="H76" s="12">
        <v>7</v>
      </c>
      <c r="I76" s="12">
        <v>1100</v>
      </c>
      <c r="J76" s="12">
        <f t="shared" si="6"/>
        <v>7700</v>
      </c>
      <c r="L76" s="1" t="s">
        <v>90</v>
      </c>
      <c r="M76">
        <v>15</v>
      </c>
      <c r="N76">
        <v>800</v>
      </c>
      <c r="O76" s="1">
        <f t="shared" si="7"/>
        <v>12000</v>
      </c>
    </row>
    <row r="77" spans="1:15">
      <c r="A77" s="12">
        <v>18</v>
      </c>
      <c r="B77" s="12" t="s">
        <v>67</v>
      </c>
      <c r="C77" s="12">
        <v>7</v>
      </c>
      <c r="D77" s="12">
        <v>1400</v>
      </c>
      <c r="E77" s="12">
        <f t="shared" si="5"/>
        <v>9800</v>
      </c>
      <c r="H77" s="12">
        <v>7</v>
      </c>
      <c r="I77" s="12">
        <v>1400</v>
      </c>
      <c r="J77" s="12">
        <f t="shared" si="6"/>
        <v>9800</v>
      </c>
      <c r="L77" s="1" t="s">
        <v>91</v>
      </c>
      <c r="M77">
        <v>5</v>
      </c>
      <c r="N77">
        <v>1400</v>
      </c>
      <c r="O77" s="1">
        <f t="shared" si="7"/>
        <v>7000</v>
      </c>
    </row>
    <row r="78" spans="1:15">
      <c r="A78" s="12">
        <v>19</v>
      </c>
      <c r="B78" s="12" t="s">
        <v>68</v>
      </c>
      <c r="C78" s="12">
        <v>20</v>
      </c>
      <c r="D78" s="12">
        <v>200</v>
      </c>
      <c r="E78" s="12">
        <f t="shared" si="5"/>
        <v>4000</v>
      </c>
      <c r="H78" s="12">
        <v>20</v>
      </c>
      <c r="I78" s="12">
        <v>200</v>
      </c>
      <c r="J78" s="12">
        <f t="shared" si="6"/>
        <v>4000</v>
      </c>
      <c r="L78" s="1" t="s">
        <v>92</v>
      </c>
      <c r="M78">
        <v>2</v>
      </c>
      <c r="N78">
        <v>150</v>
      </c>
      <c r="O78" s="1">
        <f t="shared" si="7"/>
        <v>300</v>
      </c>
    </row>
    <row r="79" spans="1:15">
      <c r="A79" s="12">
        <v>20</v>
      </c>
      <c r="B79" s="12" t="s">
        <v>69</v>
      </c>
      <c r="C79" s="12">
        <v>5</v>
      </c>
      <c r="D79" s="12">
        <v>200</v>
      </c>
      <c r="E79" s="12">
        <f t="shared" si="5"/>
        <v>1000</v>
      </c>
      <c r="H79" s="12">
        <v>5</v>
      </c>
      <c r="I79" s="12">
        <v>200</v>
      </c>
      <c r="J79" s="12">
        <f t="shared" si="6"/>
        <v>1000</v>
      </c>
      <c r="L79" s="1" t="s">
        <v>84</v>
      </c>
      <c r="M79">
        <v>6</v>
      </c>
      <c r="N79">
        <v>120</v>
      </c>
      <c r="O79" s="1">
        <f t="shared" si="7"/>
        <v>720</v>
      </c>
    </row>
    <row r="80" spans="1:15">
      <c r="A80" s="12">
        <v>21</v>
      </c>
      <c r="B80" s="12" t="s">
        <v>70</v>
      </c>
      <c r="C80" s="12">
        <v>15</v>
      </c>
      <c r="D80" s="12">
        <v>100</v>
      </c>
      <c r="E80" s="12">
        <f t="shared" si="5"/>
        <v>1500</v>
      </c>
      <c r="H80" s="12">
        <v>15</v>
      </c>
      <c r="I80" s="12">
        <v>100</v>
      </c>
      <c r="J80" s="12">
        <f t="shared" si="6"/>
        <v>1500</v>
      </c>
      <c r="L80" s="1" t="s">
        <v>93</v>
      </c>
      <c r="M80">
        <v>1</v>
      </c>
      <c r="N80">
        <v>500</v>
      </c>
      <c r="O80" s="1">
        <f t="shared" si="7"/>
        <v>500</v>
      </c>
    </row>
    <row r="81" spans="1:17">
      <c r="A81" s="12">
        <v>22</v>
      </c>
      <c r="B81" s="12" t="s">
        <v>71</v>
      </c>
      <c r="C81" s="12">
        <v>25</v>
      </c>
      <c r="D81" s="12">
        <v>300</v>
      </c>
      <c r="E81" s="12">
        <f t="shared" si="5"/>
        <v>7500</v>
      </c>
      <c r="H81" s="12">
        <v>25</v>
      </c>
      <c r="I81" s="12">
        <v>300</v>
      </c>
      <c r="J81" s="12">
        <f t="shared" si="6"/>
        <v>7500</v>
      </c>
      <c r="L81" s="1" t="s">
        <v>94</v>
      </c>
      <c r="M81">
        <v>6</v>
      </c>
      <c r="N81">
        <v>200</v>
      </c>
      <c r="O81" s="1">
        <f t="shared" si="7"/>
        <v>1200</v>
      </c>
    </row>
    <row r="82" spans="1:17">
      <c r="A82" s="12">
        <v>23</v>
      </c>
      <c r="B82" s="12" t="s">
        <v>72</v>
      </c>
      <c r="C82" s="12">
        <v>15</v>
      </c>
      <c r="D82" s="12">
        <v>100</v>
      </c>
      <c r="E82" s="12">
        <f t="shared" si="5"/>
        <v>1500</v>
      </c>
      <c r="H82" s="12">
        <v>15</v>
      </c>
      <c r="I82" s="12">
        <v>100</v>
      </c>
      <c r="J82" s="12">
        <f t="shared" si="6"/>
        <v>1500</v>
      </c>
      <c r="L82" s="1" t="s">
        <v>95</v>
      </c>
      <c r="M82">
        <v>2</v>
      </c>
      <c r="N82">
        <v>250</v>
      </c>
      <c r="O82" s="1">
        <f t="shared" si="7"/>
        <v>500</v>
      </c>
    </row>
    <row r="83" spans="1:17">
      <c r="A83" s="12">
        <v>24</v>
      </c>
      <c r="B83" s="12" t="s">
        <v>73</v>
      </c>
      <c r="C83" s="12">
        <v>5</v>
      </c>
      <c r="D83" s="12">
        <v>1500</v>
      </c>
      <c r="E83" s="12">
        <f t="shared" si="5"/>
        <v>7500</v>
      </c>
      <c r="H83" s="12">
        <v>5</v>
      </c>
      <c r="I83" s="12">
        <v>1500</v>
      </c>
      <c r="J83" s="12">
        <f t="shared" si="6"/>
        <v>7500</v>
      </c>
      <c r="L83" s="1" t="s">
        <v>96</v>
      </c>
      <c r="M83">
        <v>1</v>
      </c>
      <c r="N83">
        <v>1100</v>
      </c>
      <c r="O83" s="1">
        <f t="shared" si="7"/>
        <v>1100</v>
      </c>
    </row>
    <row r="84" spans="1:17">
      <c r="A84" s="12">
        <v>25</v>
      </c>
      <c r="B84" s="12" t="s">
        <v>74</v>
      </c>
      <c r="C84" s="12">
        <v>5</v>
      </c>
      <c r="D84" s="12">
        <v>7000</v>
      </c>
      <c r="E84" s="12">
        <f t="shared" si="5"/>
        <v>35000</v>
      </c>
      <c r="H84" s="12">
        <v>5</v>
      </c>
      <c r="I84" s="12">
        <v>7000</v>
      </c>
      <c r="J84" s="12">
        <f t="shared" si="6"/>
        <v>35000</v>
      </c>
      <c r="L84" s="1" t="s">
        <v>97</v>
      </c>
      <c r="M84">
        <v>5</v>
      </c>
      <c r="N84">
        <v>600</v>
      </c>
      <c r="O84" s="1">
        <f t="shared" si="7"/>
        <v>3000</v>
      </c>
    </row>
    <row r="85" spans="1:17">
      <c r="A85" s="12">
        <v>26</v>
      </c>
      <c r="B85" s="12" t="s">
        <v>75</v>
      </c>
      <c r="C85" s="12">
        <v>10</v>
      </c>
      <c r="D85" s="12">
        <v>600</v>
      </c>
      <c r="E85" s="12">
        <f t="shared" si="5"/>
        <v>6000</v>
      </c>
      <c r="H85" s="12">
        <v>10</v>
      </c>
      <c r="I85" s="12">
        <v>600</v>
      </c>
      <c r="J85" s="12">
        <f t="shared" si="6"/>
        <v>6000</v>
      </c>
      <c r="L85" s="1" t="s">
        <v>98</v>
      </c>
      <c r="M85">
        <v>10</v>
      </c>
      <c r="N85">
        <v>100</v>
      </c>
      <c r="O85" s="1">
        <f t="shared" si="7"/>
        <v>1000</v>
      </c>
    </row>
    <row r="86" spans="1:17">
      <c r="A86" s="12">
        <v>27</v>
      </c>
      <c r="B86" s="12" t="s">
        <v>76</v>
      </c>
      <c r="C86" s="12">
        <v>5</v>
      </c>
      <c r="D86" s="12">
        <v>7000</v>
      </c>
      <c r="E86" s="12">
        <f t="shared" si="5"/>
        <v>35000</v>
      </c>
      <c r="H86" s="12">
        <v>5</v>
      </c>
      <c r="I86" s="12">
        <v>7000</v>
      </c>
      <c r="J86" s="12">
        <f t="shared" si="6"/>
        <v>35000</v>
      </c>
      <c r="L86" s="1" t="s">
        <v>99</v>
      </c>
      <c r="M86">
        <v>10</v>
      </c>
      <c r="N86">
        <v>100</v>
      </c>
      <c r="O86" s="1">
        <f t="shared" si="7"/>
        <v>1000</v>
      </c>
    </row>
    <row r="87" spans="1:17">
      <c r="A87" s="12">
        <v>28</v>
      </c>
      <c r="B87" s="12" t="s">
        <v>77</v>
      </c>
      <c r="C87" s="12">
        <v>1</v>
      </c>
      <c r="D87" s="12">
        <v>12000</v>
      </c>
      <c r="E87" s="12">
        <f t="shared" si="5"/>
        <v>12000</v>
      </c>
      <c r="H87" s="12">
        <v>1</v>
      </c>
      <c r="I87" s="12">
        <v>12000</v>
      </c>
      <c r="J87" s="12">
        <f t="shared" si="6"/>
        <v>12000</v>
      </c>
      <c r="L87" s="1" t="s">
        <v>100</v>
      </c>
      <c r="M87">
        <v>1</v>
      </c>
      <c r="N87">
        <v>250</v>
      </c>
      <c r="O87" s="1">
        <f t="shared" si="7"/>
        <v>250</v>
      </c>
    </row>
    <row r="88" spans="1:17">
      <c r="A88" s="12">
        <v>29</v>
      </c>
      <c r="B88" s="12" t="s">
        <v>78</v>
      </c>
      <c r="C88" s="12">
        <v>4</v>
      </c>
      <c r="D88" s="12">
        <v>4500</v>
      </c>
      <c r="E88" s="12">
        <f t="shared" si="5"/>
        <v>18000</v>
      </c>
      <c r="H88" s="12">
        <v>4</v>
      </c>
      <c r="I88" s="12">
        <v>4500</v>
      </c>
      <c r="J88" s="12">
        <f t="shared" si="6"/>
        <v>18000</v>
      </c>
      <c r="L88" s="1" t="s">
        <v>101</v>
      </c>
      <c r="M88">
        <v>1</v>
      </c>
      <c r="N88">
        <v>800</v>
      </c>
      <c r="O88" s="1">
        <f t="shared" si="7"/>
        <v>800</v>
      </c>
    </row>
    <row r="89" spans="1:17">
      <c r="A89" s="12">
        <v>30</v>
      </c>
      <c r="B89" s="12" t="s">
        <v>8</v>
      </c>
      <c r="C89" s="12">
        <v>1</v>
      </c>
      <c r="D89" s="12">
        <v>3600</v>
      </c>
      <c r="E89" s="12">
        <f t="shared" si="5"/>
        <v>3600</v>
      </c>
      <c r="H89" s="12">
        <v>1</v>
      </c>
      <c r="I89" s="12">
        <v>3600</v>
      </c>
      <c r="J89" s="12">
        <f t="shared" si="6"/>
        <v>3600</v>
      </c>
      <c r="L89" s="1" t="s">
        <v>102</v>
      </c>
      <c r="M89">
        <v>1</v>
      </c>
      <c r="N89">
        <v>2500</v>
      </c>
      <c r="O89" s="1">
        <f t="shared" si="7"/>
        <v>2500</v>
      </c>
      <c r="P89">
        <f>SUM(O72:O89)</f>
        <v>45970</v>
      </c>
      <c r="Q89">
        <f>SUM(45970+2000+20000+15000+5350)</f>
        <v>88320</v>
      </c>
    </row>
    <row r="90" spans="1:17">
      <c r="A90" s="12">
        <v>31</v>
      </c>
      <c r="B90" s="12" t="s">
        <v>79</v>
      </c>
      <c r="C90" s="12">
        <v>2</v>
      </c>
      <c r="D90" s="12">
        <v>10000</v>
      </c>
      <c r="E90" s="12">
        <f>C90*D90</f>
        <v>20000</v>
      </c>
      <c r="H90" s="12">
        <v>3</v>
      </c>
      <c r="I90" s="12">
        <v>10000</v>
      </c>
      <c r="J90" s="12">
        <f>H90*I90</f>
        <v>30000</v>
      </c>
      <c r="L90" s="1" t="s">
        <v>104</v>
      </c>
      <c r="M90">
        <v>1</v>
      </c>
      <c r="N90">
        <v>8000</v>
      </c>
      <c r="O90" s="1">
        <f t="shared" si="7"/>
        <v>8000</v>
      </c>
    </row>
    <row r="91" spans="1:17">
      <c r="A91" s="12"/>
      <c r="B91" s="15" t="s">
        <v>27</v>
      </c>
      <c r="C91" s="15"/>
      <c r="D91" s="15"/>
      <c r="E91" s="15">
        <f>SUM(E60:E90)</f>
        <v>561100</v>
      </c>
      <c r="H91" s="15"/>
      <c r="I91" s="15"/>
      <c r="J91" s="15">
        <f>SUM(J60:J90)</f>
        <v>460600</v>
      </c>
      <c r="L91" s="1" t="s">
        <v>103</v>
      </c>
      <c r="M91">
        <v>2</v>
      </c>
      <c r="N91">
        <v>5700</v>
      </c>
      <c r="O91" s="1">
        <f t="shared" si="7"/>
        <v>11400</v>
      </c>
    </row>
    <row r="92" spans="1:17">
      <c r="L92" s="1" t="s">
        <v>105</v>
      </c>
      <c r="M92">
        <v>1</v>
      </c>
      <c r="N92">
        <v>4500</v>
      </c>
      <c r="O92" s="1">
        <f t="shared" si="7"/>
        <v>4500</v>
      </c>
    </row>
    <row r="93" spans="1:17">
      <c r="L93" s="1" t="s">
        <v>85</v>
      </c>
      <c r="M93" s="1">
        <v>5</v>
      </c>
      <c r="N93" s="1">
        <v>200</v>
      </c>
      <c r="O93" s="1">
        <f t="shared" si="7"/>
        <v>1000</v>
      </c>
    </row>
    <row r="94" spans="1:17">
      <c r="L94" s="1" t="s">
        <v>99</v>
      </c>
      <c r="M94">
        <v>5</v>
      </c>
      <c r="N94">
        <v>200</v>
      </c>
      <c r="O94" s="1">
        <f t="shared" si="7"/>
        <v>1000</v>
      </c>
    </row>
    <row r="95" spans="1:17">
      <c r="L95" s="1" t="s">
        <v>106</v>
      </c>
      <c r="M95">
        <v>5</v>
      </c>
      <c r="N95">
        <v>250</v>
      </c>
      <c r="O95" s="1">
        <f t="shared" si="7"/>
        <v>1250</v>
      </c>
    </row>
    <row r="96" spans="1:17">
      <c r="L96" s="1" t="s">
        <v>107</v>
      </c>
      <c r="M96">
        <v>5</v>
      </c>
      <c r="N96">
        <v>200</v>
      </c>
      <c r="O96" s="1">
        <f t="shared" si="7"/>
        <v>1000</v>
      </c>
    </row>
    <row r="97" spans="11:22">
      <c r="L97" s="1" t="s">
        <v>84</v>
      </c>
      <c r="M97" s="1">
        <v>2</v>
      </c>
      <c r="N97" s="1">
        <v>200</v>
      </c>
      <c r="O97" s="1">
        <f t="shared" si="7"/>
        <v>400</v>
      </c>
      <c r="P97">
        <f>SUM(O90:O97)</f>
        <v>28550</v>
      </c>
      <c r="R97" s="17">
        <v>18100</v>
      </c>
      <c r="S97" s="17" t="s">
        <v>140</v>
      </c>
      <c r="U97" s="1" t="s">
        <v>168</v>
      </c>
      <c r="V97" s="17">
        <v>85000</v>
      </c>
    </row>
    <row r="98" spans="11:22">
      <c r="L98" s="1" t="s">
        <v>108</v>
      </c>
      <c r="M98">
        <v>1</v>
      </c>
      <c r="N98">
        <v>700</v>
      </c>
      <c r="O98" s="1">
        <f t="shared" si="7"/>
        <v>700</v>
      </c>
      <c r="R98" s="1" t="s">
        <v>164</v>
      </c>
      <c r="S98" s="17">
        <f>SUM(1500+2000+3000+5000)</f>
        <v>11500</v>
      </c>
      <c r="T98" s="1" t="s">
        <v>167</v>
      </c>
      <c r="U98" s="17">
        <f>SUM(39000+18100+11500)</f>
        <v>68600</v>
      </c>
    </row>
    <row r="99" spans="11:22">
      <c r="L99" s="1" t="s">
        <v>109</v>
      </c>
      <c r="M99">
        <v>2</v>
      </c>
      <c r="N99">
        <v>250</v>
      </c>
      <c r="O99" s="1">
        <f t="shared" si="7"/>
        <v>500</v>
      </c>
      <c r="V99" s="17">
        <f>SUM(85000-68600)</f>
        <v>16400</v>
      </c>
    </row>
    <row r="100" spans="11:22">
      <c r="L100" s="1" t="s">
        <v>110</v>
      </c>
      <c r="M100">
        <v>3</v>
      </c>
      <c r="N100">
        <v>150</v>
      </c>
      <c r="O100" s="1">
        <f t="shared" si="7"/>
        <v>450</v>
      </c>
    </row>
    <row r="101" spans="11:22">
      <c r="L101" s="1" t="s">
        <v>111</v>
      </c>
      <c r="M101">
        <v>1</v>
      </c>
      <c r="N101">
        <v>500</v>
      </c>
      <c r="O101" s="1">
        <f t="shared" si="7"/>
        <v>500</v>
      </c>
    </row>
    <row r="102" spans="11:22">
      <c r="L102" s="1" t="s">
        <v>84</v>
      </c>
      <c r="M102">
        <v>1</v>
      </c>
      <c r="N102">
        <v>150</v>
      </c>
      <c r="O102" s="1">
        <f t="shared" si="7"/>
        <v>150</v>
      </c>
    </row>
    <row r="103" spans="11:22">
      <c r="L103" s="1" t="s">
        <v>92</v>
      </c>
      <c r="M103">
        <v>1</v>
      </c>
      <c r="N103">
        <v>200</v>
      </c>
      <c r="O103" s="1">
        <f t="shared" si="7"/>
        <v>200</v>
      </c>
      <c r="P103">
        <f>+SUM(O98:O103)</f>
        <v>2500</v>
      </c>
    </row>
    <row r="104" spans="11:22">
      <c r="O104" s="1">
        <f t="shared" si="7"/>
        <v>0</v>
      </c>
    </row>
    <row r="105" spans="11:22">
      <c r="L105" s="1" t="s">
        <v>112</v>
      </c>
      <c r="M105">
        <v>5</v>
      </c>
      <c r="N105">
        <v>2500</v>
      </c>
      <c r="O105" s="1">
        <f t="shared" si="7"/>
        <v>12500</v>
      </c>
    </row>
    <row r="106" spans="11:22">
      <c r="L106" s="1" t="s">
        <v>113</v>
      </c>
      <c r="M106">
        <v>4</v>
      </c>
      <c r="N106">
        <v>1100</v>
      </c>
      <c r="O106" s="1">
        <f t="shared" si="7"/>
        <v>4400</v>
      </c>
      <c r="P106">
        <f>SUM(O105:O106)</f>
        <v>16900</v>
      </c>
      <c r="Q106" s="17">
        <f>SUM(P89:P106)+6000+12300</f>
        <v>112220</v>
      </c>
    </row>
    <row r="107" spans="11:22">
      <c r="L107" s="1" t="s">
        <v>86</v>
      </c>
      <c r="M107">
        <v>1</v>
      </c>
      <c r="N107">
        <v>1800</v>
      </c>
      <c r="O107" s="1">
        <f t="shared" si="7"/>
        <v>1800</v>
      </c>
    </row>
    <row r="108" spans="11:22">
      <c r="L108" s="1" t="s">
        <v>114</v>
      </c>
      <c r="M108">
        <v>1</v>
      </c>
      <c r="N108">
        <v>8500</v>
      </c>
      <c r="O108" s="1">
        <f t="shared" si="7"/>
        <v>8500</v>
      </c>
    </row>
    <row r="109" spans="11:22">
      <c r="L109" s="1" t="s">
        <v>115</v>
      </c>
      <c r="M109">
        <v>5</v>
      </c>
      <c r="N109">
        <v>7000</v>
      </c>
      <c r="O109" s="1">
        <f t="shared" si="7"/>
        <v>35000</v>
      </c>
    </row>
    <row r="110" spans="11:22">
      <c r="L110" s="1" t="s">
        <v>116</v>
      </c>
      <c r="M110">
        <v>3</v>
      </c>
      <c r="N110">
        <v>10000</v>
      </c>
      <c r="O110" s="1">
        <f t="shared" si="7"/>
        <v>30000</v>
      </c>
      <c r="P110" s="17">
        <f>SUM(O107:O110)</f>
        <v>75300</v>
      </c>
    </row>
    <row r="111" spans="11:22">
      <c r="O111" s="1">
        <f t="shared" si="7"/>
        <v>0</v>
      </c>
    </row>
    <row r="112" spans="11:22">
      <c r="K112">
        <v>15000</v>
      </c>
      <c r="L112" s="1" t="s">
        <v>118</v>
      </c>
      <c r="M112">
        <v>4</v>
      </c>
      <c r="N112">
        <v>10000</v>
      </c>
      <c r="O112" s="1">
        <f t="shared" si="7"/>
        <v>40000</v>
      </c>
    </row>
    <row r="113" spans="12:16">
      <c r="L113" s="1" t="s">
        <v>117</v>
      </c>
      <c r="M113">
        <v>2500</v>
      </c>
    </row>
    <row r="114" spans="12:16">
      <c r="M114">
        <v>2500</v>
      </c>
    </row>
    <row r="115" spans="12:16">
      <c r="M115">
        <v>5500</v>
      </c>
    </row>
    <row r="116" spans="12:16">
      <c r="M116">
        <v>1800</v>
      </c>
      <c r="P116">
        <f>SUM(M113:M116)</f>
        <v>12300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18"/>
  <sheetViews>
    <sheetView topLeftCell="A97" workbookViewId="0">
      <selection activeCell="Q121" sqref="Q121"/>
    </sheetView>
  </sheetViews>
  <sheetFormatPr defaultRowHeight="15"/>
  <cols>
    <col min="11" max="11" width="11.28515625" customWidth="1"/>
    <col min="12" max="12" width="12.42578125" customWidth="1"/>
    <col min="13" max="13" width="6.28515625" customWidth="1"/>
  </cols>
  <sheetData>
    <row r="1" spans="1:2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>
      <c r="A4" s="2" t="s">
        <v>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75">
      <c r="A5" s="3" t="s">
        <v>29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>
      <c r="A6" s="7" t="s">
        <v>0</v>
      </c>
      <c r="B6" s="8" t="s">
        <v>4</v>
      </c>
      <c r="C6" s="7" t="s">
        <v>3</v>
      </c>
      <c r="D6" s="8" t="s">
        <v>6</v>
      </c>
      <c r="E6" s="9" t="s">
        <v>5</v>
      </c>
      <c r="F6" s="1"/>
      <c r="G6" s="1"/>
      <c r="H6" s="1" t="s">
        <v>80</v>
      </c>
      <c r="I6" s="16" t="s">
        <v>81</v>
      </c>
      <c r="J6" s="16" t="s">
        <v>82</v>
      </c>
      <c r="K6" s="1"/>
      <c r="L6" s="1"/>
      <c r="M6" s="1" t="s">
        <v>80</v>
      </c>
      <c r="N6" s="16" t="s">
        <v>81</v>
      </c>
      <c r="O6" s="16" t="s">
        <v>82</v>
      </c>
      <c r="P6" s="1"/>
      <c r="Q6" s="1"/>
      <c r="R6" s="1"/>
      <c r="S6" s="1"/>
      <c r="T6" s="1"/>
      <c r="U6" s="1"/>
      <c r="V6" s="1"/>
      <c r="W6" s="1"/>
    </row>
    <row r="7" spans="1:23" ht="15.75">
      <c r="A7" s="4"/>
      <c r="B7" s="1" t="s">
        <v>143</v>
      </c>
      <c r="C7" s="1">
        <v>1</v>
      </c>
      <c r="D7" s="1">
        <v>210000</v>
      </c>
      <c r="E7" s="1">
        <f>C7*D7</f>
        <v>210000</v>
      </c>
      <c r="F7" s="1"/>
      <c r="G7" s="1"/>
      <c r="H7" s="12">
        <v>1</v>
      </c>
      <c r="I7" s="12">
        <v>210000</v>
      </c>
      <c r="J7" s="12">
        <f>H7*I7</f>
        <v>210000</v>
      </c>
      <c r="K7" s="1"/>
      <c r="L7" s="1" t="s">
        <v>144</v>
      </c>
      <c r="M7" s="1">
        <v>1</v>
      </c>
      <c r="N7" s="1">
        <v>190000</v>
      </c>
      <c r="O7" s="1">
        <f>SUM(M7*N7)</f>
        <v>190000</v>
      </c>
      <c r="P7" s="1"/>
      <c r="Q7" s="1" t="s">
        <v>152</v>
      </c>
      <c r="R7" s="1"/>
      <c r="S7" s="1"/>
      <c r="T7" s="1"/>
      <c r="U7" s="1"/>
      <c r="V7" s="1"/>
      <c r="W7" s="1"/>
    </row>
    <row r="8" spans="1:23">
      <c r="A8" s="1">
        <v>2</v>
      </c>
      <c r="B8" s="1" t="s">
        <v>8</v>
      </c>
      <c r="C8" s="1">
        <v>15</v>
      </c>
      <c r="D8" s="1">
        <v>4650</v>
      </c>
      <c r="E8" s="1">
        <f t="shared" ref="E8:E53" si="0">C8*D8</f>
        <v>69750</v>
      </c>
      <c r="F8" s="1"/>
      <c r="G8" s="1"/>
      <c r="H8" s="12">
        <v>20</v>
      </c>
      <c r="I8" s="12">
        <v>3650</v>
      </c>
      <c r="J8" s="12">
        <f t="shared" ref="J8:J26" si="1">H8*I8</f>
        <v>73000</v>
      </c>
      <c r="K8" s="1"/>
      <c r="L8" s="1" t="s">
        <v>8</v>
      </c>
      <c r="M8" s="1">
        <v>10</v>
      </c>
      <c r="N8" s="1">
        <v>3500</v>
      </c>
      <c r="O8" s="1">
        <f t="shared" ref="O8:O54" si="2">SUM(M8*N8)</f>
        <v>35000</v>
      </c>
      <c r="P8" s="1"/>
      <c r="Q8" s="1" t="s">
        <v>152</v>
      </c>
      <c r="R8" s="1"/>
      <c r="S8" s="1"/>
      <c r="T8" s="1"/>
      <c r="U8" s="1"/>
      <c r="V8" s="1"/>
      <c r="W8" s="1"/>
    </row>
    <row r="9" spans="1:23">
      <c r="A9" s="1">
        <v>3</v>
      </c>
      <c r="B9" s="1" t="s">
        <v>9</v>
      </c>
      <c r="C9" s="1">
        <v>1</v>
      </c>
      <c r="D9" s="1">
        <v>80000</v>
      </c>
      <c r="E9" s="1">
        <f t="shared" si="0"/>
        <v>80000</v>
      </c>
      <c r="F9" s="1"/>
      <c r="G9" s="1"/>
      <c r="H9" s="12">
        <v>1</v>
      </c>
      <c r="I9" s="12">
        <v>73000</v>
      </c>
      <c r="J9" s="12">
        <f t="shared" si="1"/>
        <v>73000</v>
      </c>
      <c r="K9" s="1"/>
      <c r="L9" s="1" t="s">
        <v>148</v>
      </c>
      <c r="M9" s="1">
        <v>1</v>
      </c>
      <c r="N9" s="1">
        <v>37000</v>
      </c>
      <c r="O9" s="1">
        <f t="shared" si="2"/>
        <v>37000</v>
      </c>
      <c r="P9" s="1"/>
      <c r="Q9" s="1" t="s">
        <v>153</v>
      </c>
      <c r="R9" s="1"/>
      <c r="S9" s="1"/>
      <c r="T9" s="1"/>
      <c r="U9" s="1"/>
      <c r="V9" s="1"/>
      <c r="W9" s="1"/>
    </row>
    <row r="10" spans="1:23">
      <c r="A10" s="1">
        <v>4</v>
      </c>
      <c r="B10" s="1" t="s">
        <v>10</v>
      </c>
      <c r="C10" s="1">
        <v>1</v>
      </c>
      <c r="D10" s="1">
        <v>40000</v>
      </c>
      <c r="E10" s="1">
        <f t="shared" si="0"/>
        <v>40000</v>
      </c>
      <c r="F10" s="1"/>
      <c r="G10" s="1"/>
      <c r="H10" s="12">
        <v>1</v>
      </c>
      <c r="I10" s="12">
        <v>40000</v>
      </c>
      <c r="J10" s="12">
        <f t="shared" si="1"/>
        <v>40000</v>
      </c>
      <c r="K10" s="1"/>
      <c r="L10" s="1" t="s">
        <v>149</v>
      </c>
      <c r="M10" s="1">
        <v>1</v>
      </c>
      <c r="N10" s="1">
        <v>16000</v>
      </c>
      <c r="O10" s="1">
        <f t="shared" si="2"/>
        <v>16000</v>
      </c>
      <c r="P10" s="1"/>
      <c r="Q10" s="1" t="s">
        <v>153</v>
      </c>
      <c r="R10" s="1"/>
      <c r="S10" s="1"/>
      <c r="T10" s="1"/>
      <c r="U10" s="1"/>
      <c r="V10" s="1"/>
      <c r="W10" s="1"/>
    </row>
    <row r="11" spans="1:23">
      <c r="A11" s="1">
        <v>5</v>
      </c>
      <c r="B11" s="1" t="s">
        <v>11</v>
      </c>
      <c r="C11" s="1">
        <v>1</v>
      </c>
      <c r="D11" s="1">
        <v>30000</v>
      </c>
      <c r="E11" s="1">
        <f t="shared" si="0"/>
        <v>30000</v>
      </c>
      <c r="F11" s="1"/>
      <c r="G11" s="1"/>
      <c r="H11" s="12">
        <v>1</v>
      </c>
      <c r="I11" s="12">
        <v>30000</v>
      </c>
      <c r="J11" s="12">
        <f t="shared" si="1"/>
        <v>30000</v>
      </c>
      <c r="K11" s="1"/>
      <c r="L11" s="1" t="s">
        <v>150</v>
      </c>
      <c r="M11" s="1">
        <v>1</v>
      </c>
      <c r="N11" s="1">
        <v>12000</v>
      </c>
      <c r="O11" s="1">
        <f t="shared" si="2"/>
        <v>12000</v>
      </c>
      <c r="P11" s="1">
        <f>SUM(O7:O11)+3800</f>
        <v>293800</v>
      </c>
      <c r="Q11" s="1" t="s">
        <v>153</v>
      </c>
      <c r="R11" s="1"/>
      <c r="S11" s="1"/>
      <c r="T11" s="1"/>
      <c r="U11" s="1"/>
      <c r="V11" s="1"/>
      <c r="W11" s="1"/>
    </row>
    <row r="12" spans="1:23">
      <c r="A12" s="1">
        <v>6</v>
      </c>
      <c r="B12" s="1" t="s">
        <v>12</v>
      </c>
      <c r="C12" s="1">
        <v>2</v>
      </c>
      <c r="D12" s="1">
        <v>122000</v>
      </c>
      <c r="E12" s="1">
        <f t="shared" si="0"/>
        <v>244000</v>
      </c>
      <c r="F12" s="1"/>
      <c r="G12" s="1"/>
      <c r="H12" s="12">
        <v>2</v>
      </c>
      <c r="I12" s="12"/>
      <c r="J12" s="12">
        <f t="shared" si="1"/>
        <v>0</v>
      </c>
      <c r="K12" s="1"/>
      <c r="L12" s="1" t="s">
        <v>145</v>
      </c>
      <c r="M12" s="1">
        <v>1</v>
      </c>
      <c r="N12" s="1">
        <v>5000</v>
      </c>
      <c r="O12" s="1">
        <f t="shared" si="2"/>
        <v>5000</v>
      </c>
      <c r="P12" s="1"/>
      <c r="Q12" s="1" t="s">
        <v>152</v>
      </c>
      <c r="R12" s="1"/>
      <c r="S12" s="1"/>
      <c r="T12" s="1"/>
      <c r="U12" s="1"/>
      <c r="V12" s="1"/>
      <c r="W12" s="1"/>
    </row>
    <row r="13" spans="1:23">
      <c r="A13" s="1">
        <v>7</v>
      </c>
      <c r="B13" s="1" t="s">
        <v>13</v>
      </c>
      <c r="C13" s="1">
        <v>2</v>
      </c>
      <c r="D13" s="1">
        <v>3500</v>
      </c>
      <c r="E13" s="1">
        <f t="shared" si="0"/>
        <v>7000</v>
      </c>
      <c r="F13" s="1"/>
      <c r="G13" s="1"/>
      <c r="H13" s="12">
        <v>2</v>
      </c>
      <c r="I13" s="12">
        <v>4000</v>
      </c>
      <c r="J13" s="12">
        <f t="shared" si="1"/>
        <v>8000</v>
      </c>
      <c r="K13" s="1"/>
      <c r="L13" s="1" t="s">
        <v>146</v>
      </c>
      <c r="M13" s="1">
        <v>1</v>
      </c>
      <c r="N13" s="1">
        <v>5000</v>
      </c>
      <c r="O13" s="1">
        <f t="shared" si="2"/>
        <v>5000</v>
      </c>
      <c r="P13" s="1"/>
      <c r="Q13" s="1" t="s">
        <v>152</v>
      </c>
      <c r="R13" s="1"/>
      <c r="S13" s="1"/>
      <c r="T13" s="1"/>
      <c r="U13" s="1"/>
      <c r="V13" s="1"/>
      <c r="W13" s="1"/>
    </row>
    <row r="14" spans="1:23">
      <c r="A14" s="1">
        <v>8</v>
      </c>
      <c r="B14" s="1" t="s">
        <v>19</v>
      </c>
      <c r="C14" s="1">
        <v>1</v>
      </c>
      <c r="D14" s="1">
        <v>4100</v>
      </c>
      <c r="E14" s="1">
        <f t="shared" si="0"/>
        <v>4100</v>
      </c>
      <c r="F14" s="1"/>
      <c r="G14" s="1"/>
      <c r="H14" s="12">
        <v>1</v>
      </c>
      <c r="I14" s="12">
        <v>4100</v>
      </c>
      <c r="J14" s="12">
        <f t="shared" si="1"/>
        <v>4100</v>
      </c>
      <c r="K14" s="1"/>
      <c r="L14" s="1" t="s">
        <v>147</v>
      </c>
      <c r="M14" s="1">
        <v>3</v>
      </c>
      <c r="N14" s="1">
        <v>5000</v>
      </c>
      <c r="O14" s="1">
        <f t="shared" si="2"/>
        <v>15000</v>
      </c>
      <c r="P14" s="1">
        <f>SUM(O7:O14)+3800</f>
        <v>318800</v>
      </c>
      <c r="Q14" s="1" t="s">
        <v>151</v>
      </c>
      <c r="R14" s="1"/>
      <c r="S14" s="1"/>
      <c r="T14" s="1"/>
      <c r="U14" s="1"/>
      <c r="V14" s="1"/>
      <c r="W14" s="1"/>
    </row>
    <row r="15" spans="1:23">
      <c r="A15" s="1">
        <v>9</v>
      </c>
      <c r="B15" s="1" t="s">
        <v>18</v>
      </c>
      <c r="C15" s="1">
        <v>1</v>
      </c>
      <c r="D15" s="1">
        <v>6000</v>
      </c>
      <c r="E15" s="1">
        <f t="shared" si="0"/>
        <v>6000</v>
      </c>
      <c r="F15" s="1"/>
      <c r="G15" s="1"/>
      <c r="H15" s="12">
        <v>1</v>
      </c>
      <c r="I15" s="12">
        <v>6000</v>
      </c>
      <c r="J15" s="12">
        <f t="shared" si="1"/>
        <v>6000</v>
      </c>
      <c r="K15" s="1"/>
      <c r="L15" s="1"/>
      <c r="M15" s="1"/>
      <c r="N15" s="1"/>
      <c r="O15" s="1">
        <f t="shared" si="2"/>
        <v>0</v>
      </c>
      <c r="P15" s="1"/>
      <c r="R15" s="1"/>
      <c r="S15" s="1"/>
      <c r="T15" s="1"/>
      <c r="U15" s="1"/>
      <c r="V15" s="1"/>
      <c r="W15" s="1"/>
    </row>
    <row r="16" spans="1:23">
      <c r="A16" s="1">
        <v>10</v>
      </c>
      <c r="B16" s="1" t="s">
        <v>17</v>
      </c>
      <c r="C16" s="1">
        <v>6</v>
      </c>
      <c r="D16" s="1">
        <v>10000</v>
      </c>
      <c r="E16" s="1">
        <f t="shared" si="0"/>
        <v>60000</v>
      </c>
      <c r="F16" s="1"/>
      <c r="G16" s="1"/>
      <c r="H16" s="12">
        <v>6</v>
      </c>
      <c r="I16" s="12">
        <v>12500</v>
      </c>
      <c r="J16" s="12">
        <f t="shared" si="1"/>
        <v>75000</v>
      </c>
      <c r="K16" s="1"/>
      <c r="L16" s="1" t="s">
        <v>161</v>
      </c>
      <c r="M16" s="1">
        <v>1</v>
      </c>
      <c r="N16" s="1">
        <v>6000</v>
      </c>
      <c r="O16" s="1">
        <f t="shared" si="2"/>
        <v>6000</v>
      </c>
      <c r="P16" s="1"/>
      <c r="Q16" s="1"/>
      <c r="R16" s="1"/>
      <c r="S16" s="1"/>
      <c r="T16" s="1"/>
      <c r="U16" s="1"/>
      <c r="V16" s="1"/>
      <c r="W16" s="1"/>
    </row>
    <row r="17" spans="1:23">
      <c r="A17" s="1">
        <v>11</v>
      </c>
      <c r="B17" s="1" t="s">
        <v>14</v>
      </c>
      <c r="C17" s="1">
        <v>20</v>
      </c>
      <c r="D17" s="1">
        <v>550</v>
      </c>
      <c r="E17" s="1">
        <f t="shared" si="0"/>
        <v>11000</v>
      </c>
      <c r="F17" s="1"/>
      <c r="G17" s="1"/>
      <c r="H17" s="12">
        <v>20</v>
      </c>
      <c r="I17" s="12">
        <v>550</v>
      </c>
      <c r="J17" s="12">
        <f t="shared" si="1"/>
        <v>11000</v>
      </c>
      <c r="K17" s="1"/>
      <c r="L17" s="1" t="s">
        <v>160</v>
      </c>
      <c r="M17" s="1">
        <v>1</v>
      </c>
      <c r="N17" s="1">
        <v>62800</v>
      </c>
      <c r="O17" s="1">
        <f t="shared" si="2"/>
        <v>62800</v>
      </c>
      <c r="P17" s="1"/>
      <c r="Q17" s="1"/>
      <c r="R17" s="1"/>
      <c r="S17" s="1"/>
      <c r="T17" s="1"/>
      <c r="U17" s="1"/>
      <c r="V17" s="1"/>
      <c r="W17" s="1"/>
    </row>
    <row r="18" spans="1:23">
      <c r="A18" s="1">
        <v>12</v>
      </c>
      <c r="B18" s="1" t="s">
        <v>15</v>
      </c>
      <c r="C18" s="1">
        <v>1</v>
      </c>
      <c r="D18" s="1">
        <v>17500</v>
      </c>
      <c r="E18" s="1">
        <f t="shared" si="0"/>
        <v>17500</v>
      </c>
      <c r="F18" s="1"/>
      <c r="G18" s="1"/>
      <c r="H18" s="12">
        <v>1</v>
      </c>
      <c r="I18" s="12">
        <v>17500</v>
      </c>
      <c r="J18" s="12">
        <f t="shared" si="1"/>
        <v>17500</v>
      </c>
      <c r="K18" s="1"/>
      <c r="L18" s="1" t="s">
        <v>119</v>
      </c>
      <c r="M18" s="17">
        <v>1</v>
      </c>
      <c r="N18" s="1">
        <v>3800</v>
      </c>
      <c r="O18" s="1">
        <f t="shared" si="2"/>
        <v>3800</v>
      </c>
      <c r="P18" s="1"/>
      <c r="Q18" s="1"/>
      <c r="R18" s="1"/>
      <c r="S18" s="1"/>
      <c r="T18" s="1"/>
      <c r="U18" s="1"/>
      <c r="V18" s="1"/>
      <c r="W18" s="1"/>
    </row>
    <row r="19" spans="1:23">
      <c r="A19" s="1">
        <v>13</v>
      </c>
      <c r="B19" s="1" t="s">
        <v>16</v>
      </c>
      <c r="C19" s="1">
        <v>2</v>
      </c>
      <c r="D19" s="1">
        <v>18500</v>
      </c>
      <c r="E19" s="1">
        <f t="shared" si="0"/>
        <v>37000</v>
      </c>
      <c r="F19" s="1"/>
      <c r="G19" s="1"/>
      <c r="H19" s="12">
        <v>2</v>
      </c>
      <c r="I19" s="12">
        <v>17000</v>
      </c>
      <c r="J19" s="12">
        <f t="shared" si="1"/>
        <v>34000</v>
      </c>
      <c r="K19" s="1"/>
      <c r="L19" s="1" t="s">
        <v>119</v>
      </c>
      <c r="M19" s="1">
        <v>1</v>
      </c>
      <c r="N19" s="1">
        <v>4000</v>
      </c>
      <c r="O19" s="1">
        <f t="shared" si="2"/>
        <v>4000</v>
      </c>
      <c r="P19" s="1"/>
      <c r="Q19" s="1"/>
      <c r="R19" s="1"/>
      <c r="S19" s="1"/>
      <c r="T19" s="1"/>
      <c r="U19" s="1"/>
      <c r="V19" s="1"/>
      <c r="W19" s="1"/>
    </row>
    <row r="20" spans="1:23">
      <c r="A20" s="1">
        <v>14</v>
      </c>
      <c r="B20" s="1" t="s">
        <v>25</v>
      </c>
      <c r="C20" s="1">
        <v>1</v>
      </c>
      <c r="D20" s="1">
        <v>20000</v>
      </c>
      <c r="E20" s="1">
        <f t="shared" si="0"/>
        <v>20000</v>
      </c>
      <c r="F20" s="1"/>
      <c r="G20" s="1"/>
      <c r="H20" s="12">
        <v>1</v>
      </c>
      <c r="I20" s="12">
        <v>20000</v>
      </c>
      <c r="J20" s="12">
        <f t="shared" si="1"/>
        <v>20000</v>
      </c>
      <c r="K20" s="1"/>
      <c r="L20" s="1" t="s">
        <v>120</v>
      </c>
      <c r="M20" s="1">
        <v>1</v>
      </c>
      <c r="N20" s="1">
        <v>140000</v>
      </c>
      <c r="O20" s="1">
        <f t="shared" si="2"/>
        <v>140000</v>
      </c>
      <c r="P20" s="1"/>
      <c r="Q20" s="1"/>
      <c r="R20" s="1"/>
      <c r="S20" s="1"/>
      <c r="T20" s="1"/>
      <c r="U20" s="1"/>
      <c r="V20" s="1"/>
      <c r="W20" s="1"/>
    </row>
    <row r="21" spans="1:23">
      <c r="A21" s="1">
        <v>15</v>
      </c>
      <c r="B21" s="1" t="s">
        <v>20</v>
      </c>
      <c r="C21" s="1">
        <v>4</v>
      </c>
      <c r="D21" s="1">
        <v>15000</v>
      </c>
      <c r="E21" s="1">
        <f t="shared" si="0"/>
        <v>60000</v>
      </c>
      <c r="F21" s="1"/>
      <c r="G21" s="1"/>
      <c r="H21" s="12">
        <v>4</v>
      </c>
      <c r="I21" s="12">
        <v>12000</v>
      </c>
      <c r="J21" s="12">
        <f t="shared" si="1"/>
        <v>48000</v>
      </c>
      <c r="K21" s="1"/>
      <c r="L21" s="1" t="s">
        <v>126</v>
      </c>
      <c r="M21" s="1">
        <v>1</v>
      </c>
      <c r="N21" s="1">
        <v>12600</v>
      </c>
      <c r="O21" s="1">
        <f t="shared" si="2"/>
        <v>12600</v>
      </c>
      <c r="P21" s="1"/>
      <c r="R21" s="1"/>
      <c r="S21" s="1"/>
      <c r="T21" s="1"/>
      <c r="U21" s="1"/>
      <c r="V21" s="1"/>
      <c r="W21" s="1"/>
    </row>
    <row r="22" spans="1:23">
      <c r="A22" s="1"/>
      <c r="B22" s="1" t="s">
        <v>21</v>
      </c>
      <c r="C22" s="1">
        <v>2</v>
      </c>
      <c r="D22" s="1">
        <v>10000</v>
      </c>
      <c r="E22" s="1">
        <f t="shared" si="0"/>
        <v>20000</v>
      </c>
      <c r="F22" s="1"/>
      <c r="G22" s="1"/>
      <c r="H22" s="12">
        <v>2</v>
      </c>
      <c r="I22" s="12">
        <v>10000</v>
      </c>
      <c r="J22" s="12">
        <f t="shared" si="1"/>
        <v>20000</v>
      </c>
      <c r="K22" s="1"/>
      <c r="L22" s="1" t="s">
        <v>132</v>
      </c>
      <c r="M22" s="1">
        <v>6</v>
      </c>
      <c r="N22" s="1">
        <v>4750</v>
      </c>
      <c r="O22" s="1">
        <f t="shared" si="2"/>
        <v>28500</v>
      </c>
      <c r="P22" s="1"/>
      <c r="R22" s="1"/>
      <c r="S22" s="1"/>
      <c r="T22" s="1"/>
      <c r="U22" s="1"/>
      <c r="V22" s="1"/>
      <c r="W22" s="1"/>
    </row>
    <row r="23" spans="1:23">
      <c r="A23" s="1"/>
      <c r="B23" s="1" t="s">
        <v>22</v>
      </c>
      <c r="C23" s="1">
        <v>2</v>
      </c>
      <c r="D23" s="1">
        <v>10000</v>
      </c>
      <c r="E23" s="1">
        <f t="shared" si="0"/>
        <v>20000</v>
      </c>
      <c r="F23" s="1"/>
      <c r="G23" s="1"/>
      <c r="H23" s="12">
        <v>2</v>
      </c>
      <c r="I23" s="12">
        <v>10000</v>
      </c>
      <c r="J23" s="12">
        <f t="shared" si="1"/>
        <v>20000</v>
      </c>
      <c r="K23" s="1"/>
      <c r="L23" s="1" t="s">
        <v>133</v>
      </c>
      <c r="M23" s="1">
        <v>1</v>
      </c>
      <c r="N23" s="1">
        <v>1800</v>
      </c>
      <c r="O23" s="1">
        <f t="shared" si="2"/>
        <v>1800</v>
      </c>
      <c r="P23" s="1"/>
      <c r="R23" s="1"/>
      <c r="S23" s="1"/>
      <c r="T23" s="1"/>
      <c r="U23" s="1"/>
      <c r="V23" s="1"/>
      <c r="W23" s="1"/>
    </row>
    <row r="24" spans="1:23">
      <c r="A24" s="1"/>
      <c r="B24" s="1" t="s">
        <v>23</v>
      </c>
      <c r="C24" s="1">
        <v>1</v>
      </c>
      <c r="D24" s="1">
        <v>15000</v>
      </c>
      <c r="E24" s="1">
        <f t="shared" si="0"/>
        <v>15000</v>
      </c>
      <c r="F24" s="1"/>
      <c r="G24" s="1"/>
      <c r="H24" s="12">
        <v>1</v>
      </c>
      <c r="I24" s="12">
        <v>15000</v>
      </c>
      <c r="J24" s="12">
        <f t="shared" si="1"/>
        <v>15000</v>
      </c>
      <c r="K24" s="1"/>
      <c r="L24" s="1" t="s">
        <v>134</v>
      </c>
      <c r="M24" s="1">
        <v>1</v>
      </c>
      <c r="N24" s="1">
        <v>16000</v>
      </c>
      <c r="O24" s="1">
        <f t="shared" si="2"/>
        <v>16000</v>
      </c>
      <c r="P24" s="1"/>
      <c r="R24" s="1"/>
      <c r="S24" s="1"/>
      <c r="T24" s="1"/>
      <c r="U24" s="1"/>
      <c r="V24" s="1"/>
      <c r="W24" s="1"/>
    </row>
    <row r="25" spans="1:23">
      <c r="A25" s="1"/>
      <c r="B25" s="1" t="s">
        <v>24</v>
      </c>
      <c r="C25" s="1">
        <v>1</v>
      </c>
      <c r="D25" s="1">
        <v>22000</v>
      </c>
      <c r="E25" s="1">
        <f t="shared" si="0"/>
        <v>22000</v>
      </c>
      <c r="F25" s="1"/>
      <c r="G25" s="1"/>
      <c r="H25" s="12">
        <v>1</v>
      </c>
      <c r="I25" s="12">
        <v>15000</v>
      </c>
      <c r="J25" s="12">
        <f t="shared" si="1"/>
        <v>15000</v>
      </c>
      <c r="K25" s="1"/>
      <c r="L25" s="1" t="s">
        <v>165</v>
      </c>
      <c r="M25" s="1">
        <v>1</v>
      </c>
      <c r="N25" s="1">
        <f>SUM(2000+1700)</f>
        <v>3700</v>
      </c>
      <c r="O25" s="1">
        <f t="shared" si="2"/>
        <v>3700</v>
      </c>
      <c r="P25" s="1"/>
      <c r="Q25" s="1"/>
      <c r="R25" s="1"/>
      <c r="S25" s="17">
        <v>5000</v>
      </c>
      <c r="T25" s="17" t="s">
        <v>141</v>
      </c>
      <c r="U25" s="1"/>
      <c r="V25" s="1"/>
      <c r="W25" s="1"/>
    </row>
    <row r="26" spans="1:23">
      <c r="A26" s="1"/>
      <c r="B26" s="1" t="s">
        <v>26</v>
      </c>
      <c r="C26" s="1">
        <v>1</v>
      </c>
      <c r="D26" s="1">
        <v>25000</v>
      </c>
      <c r="E26" s="1">
        <f t="shared" si="0"/>
        <v>25000</v>
      </c>
      <c r="F26" s="1"/>
      <c r="G26" s="1" t="s">
        <v>83</v>
      </c>
      <c r="H26" s="12">
        <v>1</v>
      </c>
      <c r="I26" s="12">
        <v>5000</v>
      </c>
      <c r="J26" s="12">
        <f t="shared" si="1"/>
        <v>5000</v>
      </c>
      <c r="K26" s="1"/>
      <c r="L26" s="1"/>
      <c r="M26" s="1"/>
      <c r="N26" s="1"/>
      <c r="O26" s="1">
        <f t="shared" si="2"/>
        <v>0</v>
      </c>
      <c r="P26" s="1"/>
      <c r="Q26" s="1"/>
      <c r="R26" s="1"/>
      <c r="S26" s="1"/>
      <c r="T26" s="1"/>
      <c r="U26" s="1"/>
      <c r="V26" s="1"/>
      <c r="W26" s="1"/>
    </row>
    <row r="27" spans="1:23">
      <c r="A27" s="1"/>
      <c r="B27" s="1" t="s">
        <v>27</v>
      </c>
      <c r="C27" s="1"/>
      <c r="D27" s="1"/>
      <c r="E27" s="1">
        <f>SUM(E7:E26)</f>
        <v>998350</v>
      </c>
      <c r="F27" s="1"/>
      <c r="G27" s="1"/>
      <c r="H27" s="12"/>
      <c r="I27" s="12"/>
      <c r="J27" s="12">
        <f>SUM(J7:J26)</f>
        <v>724600</v>
      </c>
      <c r="K27" s="1"/>
      <c r="L27" s="1" t="s">
        <v>158</v>
      </c>
      <c r="M27" s="1">
        <v>1</v>
      </c>
      <c r="N27" s="17">
        <v>46000</v>
      </c>
      <c r="O27" s="1">
        <f t="shared" si="2"/>
        <v>46000</v>
      </c>
      <c r="P27" s="1"/>
      <c r="Q27" s="1"/>
      <c r="R27" s="1"/>
      <c r="S27" s="1"/>
      <c r="T27" s="1"/>
      <c r="U27" s="1"/>
      <c r="V27" s="1"/>
      <c r="W27" s="1"/>
    </row>
    <row r="28" spans="1:23">
      <c r="A28" s="1"/>
      <c r="B28" s="1" t="s">
        <v>30</v>
      </c>
      <c r="C28" s="1">
        <v>3</v>
      </c>
      <c r="D28" s="1">
        <v>30000</v>
      </c>
      <c r="E28" s="1">
        <f t="shared" si="0"/>
        <v>90000</v>
      </c>
      <c r="F28" s="1"/>
      <c r="G28" s="1"/>
      <c r="H28" s="12"/>
      <c r="I28" s="12"/>
      <c r="J28" s="12"/>
      <c r="K28" s="1"/>
      <c r="L28" s="1" t="s">
        <v>159</v>
      </c>
      <c r="M28" s="1">
        <v>1</v>
      </c>
      <c r="N28" s="17">
        <f>SUM(41750+5000)</f>
        <v>46750</v>
      </c>
      <c r="O28" s="1">
        <f t="shared" si="2"/>
        <v>46750</v>
      </c>
      <c r="P28" s="1"/>
      <c r="Q28" s="1"/>
      <c r="R28" s="1"/>
      <c r="S28" s="1"/>
      <c r="T28" s="1"/>
      <c r="U28" s="1"/>
      <c r="V28" s="1"/>
      <c r="W28" s="1"/>
    </row>
    <row r="29" spans="1:23">
      <c r="A29" s="1"/>
      <c r="B29" s="1" t="s">
        <v>31</v>
      </c>
      <c r="C29" s="1">
        <v>1</v>
      </c>
      <c r="D29" s="1">
        <v>5000</v>
      </c>
      <c r="E29" s="1">
        <f t="shared" si="0"/>
        <v>5000</v>
      </c>
      <c r="F29" s="1"/>
      <c r="G29" s="1"/>
      <c r="H29" s="12"/>
      <c r="I29" s="12"/>
      <c r="J29" s="12"/>
      <c r="K29" s="1"/>
      <c r="L29" s="1" t="s">
        <v>45</v>
      </c>
      <c r="M29" s="1">
        <v>1</v>
      </c>
      <c r="N29" s="17">
        <v>75000</v>
      </c>
      <c r="O29" s="1">
        <f>SUM(M29*N29)</f>
        <v>75000</v>
      </c>
      <c r="P29" s="1"/>
      <c r="Q29" s="1"/>
      <c r="R29" s="1"/>
      <c r="S29" s="1" t="s">
        <v>156</v>
      </c>
      <c r="T29" s="1"/>
      <c r="U29" s="1"/>
      <c r="V29" s="1"/>
      <c r="W29" s="1"/>
    </row>
    <row r="30" spans="1:23" ht="15.75">
      <c r="A30" s="5" t="s">
        <v>47</v>
      </c>
      <c r="B30" s="1"/>
      <c r="C30" s="1"/>
      <c r="D30" s="1"/>
      <c r="E30" s="1">
        <f t="shared" si="0"/>
        <v>0</v>
      </c>
      <c r="F30" s="1"/>
      <c r="G30" s="1"/>
      <c r="H30" s="1"/>
      <c r="I30" s="1"/>
      <c r="J30" s="1">
        <f>SUM(J27:J29)</f>
        <v>724600</v>
      </c>
      <c r="K30" s="1"/>
      <c r="L30" s="1" t="s">
        <v>162</v>
      </c>
      <c r="M30" s="1">
        <v>5</v>
      </c>
      <c r="N30" s="17">
        <v>1000</v>
      </c>
      <c r="O30" s="1">
        <f t="shared" si="2"/>
        <v>5000</v>
      </c>
      <c r="P30" s="1"/>
      <c r="Q30" s="1"/>
      <c r="R30" s="1"/>
      <c r="S30" s="1"/>
      <c r="T30" s="1"/>
      <c r="U30" s="1"/>
      <c r="V30" s="1"/>
      <c r="W30" s="1"/>
    </row>
    <row r="31" spans="1:23" ht="15.75">
      <c r="A31" s="5" t="s">
        <v>1</v>
      </c>
      <c r="B31" s="1"/>
      <c r="C31" s="1"/>
      <c r="D31" s="1"/>
      <c r="E31" s="1">
        <f t="shared" si="0"/>
        <v>0</v>
      </c>
      <c r="F31" s="1"/>
      <c r="G31" s="1"/>
      <c r="H31" s="1"/>
      <c r="I31" s="1"/>
      <c r="J31" s="1">
        <f t="shared" ref="J31" si="3">H31*I31</f>
        <v>0</v>
      </c>
      <c r="K31" s="1"/>
      <c r="L31" s="1" t="s">
        <v>117</v>
      </c>
      <c r="M31" s="1">
        <v>1</v>
      </c>
      <c r="N31" s="17">
        <v>16500</v>
      </c>
      <c r="O31" s="1">
        <f t="shared" si="2"/>
        <v>16500</v>
      </c>
      <c r="P31" s="1"/>
      <c r="Q31" s="1"/>
      <c r="R31" s="1"/>
      <c r="S31" s="1"/>
      <c r="T31" s="1"/>
      <c r="U31" s="1"/>
      <c r="V31" s="1"/>
      <c r="W31" s="1"/>
    </row>
    <row r="32" spans="1:23" ht="15.75">
      <c r="A32" s="5"/>
      <c r="B32" s="1"/>
      <c r="C32" s="1"/>
      <c r="D32" s="1"/>
      <c r="E32" s="1">
        <f t="shared" si="0"/>
        <v>0</v>
      </c>
      <c r="F32" s="1"/>
      <c r="G32" s="1"/>
      <c r="H32" s="1"/>
      <c r="I32" s="1"/>
      <c r="J32" s="1"/>
      <c r="K32" s="1"/>
      <c r="L32" s="1" t="s">
        <v>166</v>
      </c>
      <c r="M32" s="1">
        <v>1</v>
      </c>
      <c r="N32" s="17">
        <v>4500</v>
      </c>
      <c r="O32" s="1">
        <f t="shared" si="2"/>
        <v>4500</v>
      </c>
      <c r="P32" s="1">
        <f>SUM(O16:O32)</f>
        <v>472950</v>
      </c>
      <c r="Q32" s="1">
        <f>SUM(P14+P32)</f>
        <v>791750</v>
      </c>
      <c r="R32" s="1"/>
      <c r="S32" s="1"/>
      <c r="T32" s="1"/>
      <c r="U32" s="1"/>
      <c r="V32" s="1"/>
      <c r="W32" s="1"/>
    </row>
    <row r="33" spans="1:23" ht="15.75">
      <c r="A33" s="5" t="s">
        <v>2</v>
      </c>
      <c r="B33" s="1"/>
      <c r="C33" s="1"/>
      <c r="D33" s="1"/>
      <c r="E33" s="1">
        <f t="shared" si="0"/>
        <v>0</v>
      </c>
      <c r="F33" s="1"/>
      <c r="G33" s="1"/>
      <c r="H33" s="1"/>
      <c r="I33" s="1"/>
      <c r="J33" s="1"/>
      <c r="K33" s="1"/>
      <c r="L33" s="1"/>
      <c r="M33" s="1"/>
      <c r="N33" s="17"/>
      <c r="O33" s="1">
        <f t="shared" si="2"/>
        <v>0</v>
      </c>
      <c r="P33" s="1"/>
      <c r="Q33" s="1"/>
      <c r="R33" s="1"/>
      <c r="S33" s="1"/>
      <c r="T33" s="1"/>
      <c r="U33" s="1"/>
      <c r="V33" s="1"/>
      <c r="W33" s="1"/>
    </row>
    <row r="34" spans="1:23" ht="15.75">
      <c r="A34" s="5" t="s">
        <v>7</v>
      </c>
      <c r="B34" s="1"/>
      <c r="C34" s="1"/>
      <c r="D34" s="1"/>
      <c r="E34" s="1">
        <f t="shared" si="0"/>
        <v>0</v>
      </c>
      <c r="F34" s="1"/>
      <c r="G34" s="1"/>
      <c r="H34" s="1"/>
      <c r="I34" s="1"/>
      <c r="J34" s="1"/>
      <c r="K34" s="1"/>
      <c r="L34" s="1"/>
      <c r="M34" s="1"/>
      <c r="N34" s="17"/>
      <c r="O34" s="1">
        <f t="shared" si="2"/>
        <v>0</v>
      </c>
      <c r="P34" s="1"/>
      <c r="Q34" s="1"/>
      <c r="R34" s="1"/>
      <c r="S34" s="1"/>
      <c r="T34" s="1"/>
      <c r="U34" s="1"/>
      <c r="V34" s="1"/>
      <c r="W34" s="1"/>
    </row>
    <row r="35" spans="1:23">
      <c r="A35" s="1"/>
      <c r="B35" s="1"/>
      <c r="C35" s="1"/>
      <c r="D35" s="1"/>
      <c r="E35" s="1">
        <f t="shared" si="0"/>
        <v>0</v>
      </c>
      <c r="F35" s="1"/>
      <c r="G35" s="1"/>
      <c r="H35" s="1"/>
      <c r="I35" s="1"/>
      <c r="J35" s="1"/>
      <c r="K35" s="1"/>
      <c r="L35" s="1"/>
      <c r="M35" s="1"/>
      <c r="N35" s="17"/>
      <c r="O35" s="1">
        <f t="shared" si="2"/>
        <v>0</v>
      </c>
      <c r="P35" s="1"/>
      <c r="Q35" s="1"/>
      <c r="R35" s="1"/>
      <c r="S35" s="1"/>
      <c r="T35" s="1"/>
      <c r="U35" s="1"/>
      <c r="V35" s="1"/>
      <c r="W35" s="1"/>
    </row>
    <row r="36" spans="1:23" ht="15.75">
      <c r="A36" s="5" t="s">
        <v>48</v>
      </c>
      <c r="B36" s="1"/>
      <c r="C36" s="1"/>
      <c r="D36" s="1"/>
      <c r="E36" s="1">
        <f t="shared" si="0"/>
        <v>0</v>
      </c>
      <c r="F36" s="1"/>
      <c r="G36" s="1"/>
      <c r="H36" s="1"/>
      <c r="I36" s="1"/>
      <c r="J36" s="1"/>
      <c r="K36" s="1"/>
      <c r="L36" s="1"/>
      <c r="M36" s="1"/>
      <c r="N36" s="17"/>
      <c r="O36" s="1">
        <f t="shared" si="2"/>
        <v>0</v>
      </c>
      <c r="P36" s="1"/>
      <c r="Q36" s="1"/>
      <c r="R36" s="1"/>
      <c r="S36" s="1"/>
      <c r="T36" s="1"/>
      <c r="U36" s="1"/>
      <c r="V36" s="1"/>
      <c r="W36" s="1"/>
    </row>
    <row r="37" spans="1:23" ht="15.75">
      <c r="A37" s="5" t="s">
        <v>29</v>
      </c>
      <c r="B37" s="1"/>
      <c r="C37" s="1"/>
      <c r="D37" s="1"/>
      <c r="E37" s="1">
        <f t="shared" si="0"/>
        <v>0</v>
      </c>
      <c r="F37" s="1"/>
      <c r="G37" s="1"/>
      <c r="H37" s="1"/>
      <c r="I37" s="1"/>
      <c r="J37" s="1"/>
      <c r="K37" s="1"/>
      <c r="L37" s="1"/>
      <c r="M37" s="1"/>
      <c r="N37" s="17"/>
      <c r="O37" s="1">
        <f t="shared" si="2"/>
        <v>0</v>
      </c>
      <c r="P37" s="1"/>
      <c r="Q37" s="1"/>
      <c r="R37" s="1"/>
      <c r="S37" s="1"/>
      <c r="T37" s="1"/>
      <c r="U37" s="1"/>
      <c r="V37" s="1"/>
      <c r="W37" s="1"/>
    </row>
    <row r="38" spans="1:23">
      <c r="A38" s="7" t="s">
        <v>0</v>
      </c>
      <c r="B38" s="8" t="s">
        <v>4</v>
      </c>
      <c r="C38" s="7" t="s">
        <v>3</v>
      </c>
      <c r="D38" s="8" t="s">
        <v>6</v>
      </c>
      <c r="E38" s="9" t="s">
        <v>5</v>
      </c>
      <c r="F38" s="1"/>
      <c r="G38" s="1"/>
      <c r="H38" s="1" t="s">
        <v>80</v>
      </c>
      <c r="I38" s="16" t="s">
        <v>81</v>
      </c>
      <c r="J38" s="16" t="s">
        <v>82</v>
      </c>
      <c r="K38" s="1"/>
      <c r="L38" s="1"/>
      <c r="M38" s="1" t="s">
        <v>80</v>
      </c>
      <c r="N38" s="16" t="s">
        <v>81</v>
      </c>
      <c r="O38" s="1" t="s">
        <v>82</v>
      </c>
      <c r="P38" s="1"/>
      <c r="Q38" s="1"/>
      <c r="R38" s="1"/>
      <c r="S38" s="1"/>
      <c r="T38" s="1"/>
      <c r="U38" s="1"/>
      <c r="V38" s="1"/>
      <c r="W38" s="1"/>
    </row>
    <row r="39" spans="1:23">
      <c r="A39" s="1">
        <v>1</v>
      </c>
      <c r="B39" s="1" t="s">
        <v>32</v>
      </c>
      <c r="C39" s="1">
        <v>5</v>
      </c>
      <c r="D39" s="1">
        <v>25000</v>
      </c>
      <c r="E39" s="1">
        <f t="shared" si="0"/>
        <v>125000</v>
      </c>
      <c r="F39" s="1"/>
      <c r="G39" s="1"/>
      <c r="H39" s="12">
        <v>5</v>
      </c>
      <c r="I39" s="12">
        <v>25000</v>
      </c>
      <c r="J39" s="12">
        <f t="shared" ref="J39:J51" si="4">H39*I39</f>
        <v>125000</v>
      </c>
      <c r="K39" s="1"/>
      <c r="L39" s="1" t="s">
        <v>127</v>
      </c>
      <c r="M39" s="1">
        <v>5</v>
      </c>
      <c r="N39" s="1">
        <v>21500</v>
      </c>
      <c r="O39" s="1">
        <f t="shared" si="2"/>
        <v>107500</v>
      </c>
      <c r="Q39" s="1"/>
      <c r="R39" s="1" t="s">
        <v>154</v>
      </c>
      <c r="S39" s="1"/>
      <c r="T39" s="1"/>
      <c r="U39" s="1"/>
      <c r="V39" s="1"/>
      <c r="W39" s="1"/>
    </row>
    <row r="40" spans="1:23">
      <c r="A40" s="1">
        <v>2</v>
      </c>
      <c r="B40" s="1" t="s">
        <v>33</v>
      </c>
      <c r="C40" s="1">
        <v>1</v>
      </c>
      <c r="D40" s="1">
        <v>68000</v>
      </c>
      <c r="E40" s="1">
        <f t="shared" si="0"/>
        <v>68000</v>
      </c>
      <c r="F40" s="1"/>
      <c r="G40" s="1"/>
      <c r="H40" s="12">
        <v>1</v>
      </c>
      <c r="I40" s="12">
        <v>68000</v>
      </c>
      <c r="J40" s="12">
        <f t="shared" si="4"/>
        <v>68000</v>
      </c>
      <c r="K40" s="1"/>
      <c r="L40" s="1" t="s">
        <v>128</v>
      </c>
      <c r="M40" s="1">
        <v>1</v>
      </c>
      <c r="N40" s="1">
        <v>80000</v>
      </c>
      <c r="O40" s="1">
        <f t="shared" si="2"/>
        <v>80000</v>
      </c>
      <c r="Q40" s="1"/>
      <c r="R40" s="1" t="s">
        <v>155</v>
      </c>
      <c r="S40" s="1"/>
      <c r="T40" s="1"/>
      <c r="U40" s="1"/>
      <c r="V40" s="1"/>
      <c r="W40" s="1"/>
    </row>
    <row r="41" spans="1:23">
      <c r="A41" s="1">
        <v>3</v>
      </c>
      <c r="B41" s="1" t="s">
        <v>34</v>
      </c>
      <c r="C41" s="1">
        <v>1</v>
      </c>
      <c r="D41" s="1">
        <v>62000</v>
      </c>
      <c r="E41" s="1">
        <f t="shared" si="0"/>
        <v>62000</v>
      </c>
      <c r="F41" s="1"/>
      <c r="G41" s="1"/>
      <c r="H41" s="12">
        <v>1</v>
      </c>
      <c r="I41" s="12">
        <v>62000</v>
      </c>
      <c r="J41" s="12">
        <f t="shared" si="4"/>
        <v>62000</v>
      </c>
      <c r="K41" s="1"/>
      <c r="L41" s="1" t="s">
        <v>122</v>
      </c>
      <c r="M41" s="1">
        <v>1</v>
      </c>
      <c r="N41" s="1">
        <v>50000</v>
      </c>
      <c r="O41" s="1">
        <f t="shared" si="2"/>
        <v>50000</v>
      </c>
      <c r="P41" s="1"/>
      <c r="Q41" s="1"/>
      <c r="R41" s="1"/>
      <c r="S41" s="1"/>
      <c r="T41" s="1"/>
      <c r="U41" s="1"/>
      <c r="V41" s="1"/>
      <c r="W41" s="1"/>
    </row>
    <row r="42" spans="1:23">
      <c r="A42" s="1">
        <v>4</v>
      </c>
      <c r="B42" s="1" t="s">
        <v>35</v>
      </c>
      <c r="C42" s="1">
        <v>2</v>
      </c>
      <c r="D42" s="1">
        <v>19500</v>
      </c>
      <c r="E42" s="1">
        <f t="shared" si="0"/>
        <v>39000</v>
      </c>
      <c r="F42" s="1"/>
      <c r="G42" s="1"/>
      <c r="H42" s="12">
        <v>2</v>
      </c>
      <c r="I42" s="12">
        <v>19500</v>
      </c>
      <c r="J42" s="12">
        <f t="shared" si="4"/>
        <v>39000</v>
      </c>
      <c r="K42" s="1"/>
      <c r="L42" s="1" t="s">
        <v>121</v>
      </c>
      <c r="M42" s="1">
        <v>1</v>
      </c>
      <c r="N42" s="1">
        <v>20000</v>
      </c>
      <c r="O42" s="1">
        <f t="shared" si="2"/>
        <v>20000</v>
      </c>
      <c r="P42" s="1"/>
      <c r="Q42" s="1"/>
      <c r="R42" s="1"/>
      <c r="S42" s="1"/>
      <c r="T42" s="1"/>
      <c r="U42" s="1"/>
      <c r="V42" s="1"/>
      <c r="W42" s="1"/>
    </row>
    <row r="43" spans="1:23">
      <c r="A43" s="6">
        <v>5</v>
      </c>
      <c r="B43" s="1" t="s">
        <v>36</v>
      </c>
      <c r="C43" s="1">
        <v>1</v>
      </c>
      <c r="D43" s="1">
        <v>5000</v>
      </c>
      <c r="E43" s="1">
        <f t="shared" si="0"/>
        <v>5000</v>
      </c>
      <c r="F43" s="1"/>
      <c r="G43" s="1"/>
      <c r="H43" s="12">
        <v>1</v>
      </c>
      <c r="I43" s="12">
        <v>5000</v>
      </c>
      <c r="J43" s="12">
        <f t="shared" si="4"/>
        <v>5000</v>
      </c>
      <c r="K43" s="1"/>
      <c r="L43" s="1" t="s">
        <v>129</v>
      </c>
      <c r="M43" s="1">
        <v>1</v>
      </c>
      <c r="N43" s="1">
        <v>16000</v>
      </c>
      <c r="O43" s="1">
        <f t="shared" si="2"/>
        <v>16000</v>
      </c>
      <c r="P43" s="1"/>
      <c r="Q43" s="1"/>
      <c r="R43" s="17" t="s">
        <v>138</v>
      </c>
      <c r="S43" s="17">
        <v>12000</v>
      </c>
      <c r="T43" s="1" t="s">
        <v>139</v>
      </c>
      <c r="U43" s="1"/>
      <c r="V43" s="1"/>
      <c r="W43" s="1"/>
    </row>
    <row r="44" spans="1:23">
      <c r="A44" s="1">
        <v>6</v>
      </c>
      <c r="B44" s="1" t="s">
        <v>37</v>
      </c>
      <c r="C44" s="1">
        <v>4</v>
      </c>
      <c r="D44" s="1">
        <v>2500</v>
      </c>
      <c r="E44" s="1">
        <f t="shared" si="0"/>
        <v>10000</v>
      </c>
      <c r="F44" s="1"/>
      <c r="G44" s="1"/>
      <c r="H44" s="12">
        <v>4</v>
      </c>
      <c r="I44" s="12">
        <v>2500</v>
      </c>
      <c r="J44" s="12">
        <f t="shared" si="4"/>
        <v>10000</v>
      </c>
      <c r="K44" s="1"/>
      <c r="L44" s="1" t="s">
        <v>169</v>
      </c>
      <c r="M44" s="17">
        <v>16</v>
      </c>
      <c r="N44" s="1">
        <v>300</v>
      </c>
      <c r="O44" s="1">
        <f t="shared" si="2"/>
        <v>4800</v>
      </c>
      <c r="P44" s="1"/>
      <c r="Q44" s="1"/>
      <c r="R44" s="17" t="s">
        <v>137</v>
      </c>
      <c r="S44" s="17">
        <v>7800</v>
      </c>
      <c r="T44" s="1" t="s">
        <v>139</v>
      </c>
      <c r="U44" s="1"/>
      <c r="V44" s="17" t="s">
        <v>142</v>
      </c>
      <c r="W44" s="17"/>
    </row>
    <row r="45" spans="1:23">
      <c r="A45" s="1">
        <v>7</v>
      </c>
      <c r="B45" s="1" t="s">
        <v>38</v>
      </c>
      <c r="C45" s="1">
        <v>20</v>
      </c>
      <c r="D45" s="1">
        <v>700</v>
      </c>
      <c r="E45" s="1">
        <f t="shared" si="0"/>
        <v>14000</v>
      </c>
      <c r="F45" s="1"/>
      <c r="G45" s="1"/>
      <c r="H45" s="12">
        <v>16</v>
      </c>
      <c r="I45" s="12">
        <v>700</v>
      </c>
      <c r="J45" s="12">
        <f t="shared" si="4"/>
        <v>11200</v>
      </c>
      <c r="K45" s="1"/>
      <c r="L45" s="1" t="s">
        <v>169</v>
      </c>
      <c r="M45" s="17">
        <v>12</v>
      </c>
      <c r="N45" s="1">
        <v>250</v>
      </c>
      <c r="O45" s="1">
        <f t="shared" si="2"/>
        <v>3000</v>
      </c>
      <c r="P45" s="1"/>
      <c r="Q45" s="1"/>
      <c r="R45" s="17" t="s">
        <v>136</v>
      </c>
      <c r="S45" s="17">
        <v>3800</v>
      </c>
      <c r="T45" s="1" t="s">
        <v>139</v>
      </c>
      <c r="U45" s="1"/>
      <c r="V45" s="1"/>
      <c r="W45" s="1"/>
    </row>
    <row r="46" spans="1:23">
      <c r="A46" s="1">
        <v>8</v>
      </c>
      <c r="B46" s="1" t="s">
        <v>39</v>
      </c>
      <c r="C46" s="1">
        <v>20</v>
      </c>
      <c r="D46" s="1">
        <v>600</v>
      </c>
      <c r="E46" s="1">
        <f t="shared" si="0"/>
        <v>12000</v>
      </c>
      <c r="F46" s="1"/>
      <c r="G46" s="1"/>
      <c r="H46" s="12">
        <v>12</v>
      </c>
      <c r="I46" s="12">
        <v>600</v>
      </c>
      <c r="J46" s="12">
        <f t="shared" si="4"/>
        <v>7200</v>
      </c>
      <c r="K46" s="18">
        <v>44312</v>
      </c>
      <c r="L46" s="1" t="s">
        <v>130</v>
      </c>
      <c r="M46" s="17">
        <v>1</v>
      </c>
      <c r="N46" s="1">
        <f>SUM(16800+10000)</f>
        <v>26800</v>
      </c>
      <c r="O46" s="1">
        <f t="shared" si="2"/>
        <v>26800</v>
      </c>
      <c r="P46" s="1"/>
      <c r="Q46" s="1"/>
      <c r="R46" s="17" t="s">
        <v>135</v>
      </c>
      <c r="S46" s="17">
        <v>10000</v>
      </c>
      <c r="T46" s="1" t="s">
        <v>139</v>
      </c>
      <c r="U46" s="1" t="s">
        <v>157</v>
      </c>
      <c r="V46" s="1">
        <f>SUM(S25:S46)</f>
        <v>38600</v>
      </c>
      <c r="W46" s="1"/>
    </row>
    <row r="47" spans="1:23">
      <c r="A47" s="1">
        <v>9</v>
      </c>
      <c r="B47" s="1" t="s">
        <v>40</v>
      </c>
      <c r="C47" s="1">
        <v>3</v>
      </c>
      <c r="D47" s="1">
        <v>600</v>
      </c>
      <c r="E47" s="1">
        <f t="shared" si="0"/>
        <v>1800</v>
      </c>
      <c r="F47" s="1"/>
      <c r="G47" s="1"/>
      <c r="H47" s="12">
        <v>3</v>
      </c>
      <c r="I47" s="12">
        <v>600</v>
      </c>
      <c r="J47" s="12">
        <f t="shared" si="4"/>
        <v>1800</v>
      </c>
      <c r="K47" s="1"/>
      <c r="L47" s="1" t="s">
        <v>131</v>
      </c>
      <c r="M47" s="1"/>
      <c r="N47" s="1"/>
      <c r="O47" s="1">
        <f t="shared" si="2"/>
        <v>0</v>
      </c>
      <c r="P47" s="1"/>
      <c r="Q47" s="1"/>
      <c r="R47" s="1"/>
      <c r="S47" s="1"/>
      <c r="T47" s="1"/>
      <c r="U47" s="1"/>
      <c r="V47" s="1"/>
      <c r="W47" s="1"/>
    </row>
    <row r="48" spans="1:23">
      <c r="A48" s="1">
        <v>10</v>
      </c>
      <c r="B48" s="1" t="s">
        <v>41</v>
      </c>
      <c r="C48" s="1">
        <v>3</v>
      </c>
      <c r="D48" s="1">
        <v>600</v>
      </c>
      <c r="E48" s="1">
        <f t="shared" si="0"/>
        <v>1800</v>
      </c>
      <c r="F48" s="1"/>
      <c r="G48" s="1"/>
      <c r="H48" s="12">
        <v>3</v>
      </c>
      <c r="I48" s="12">
        <v>600</v>
      </c>
      <c r="J48" s="12">
        <f t="shared" si="4"/>
        <v>1800</v>
      </c>
      <c r="K48" s="1"/>
      <c r="L48" s="1"/>
      <c r="M48" s="1"/>
      <c r="N48" s="1"/>
      <c r="O48" s="1">
        <f t="shared" si="2"/>
        <v>0</v>
      </c>
      <c r="P48" s="1"/>
      <c r="Q48" s="1"/>
      <c r="R48" s="1"/>
      <c r="S48" s="1"/>
      <c r="T48" s="1"/>
      <c r="U48" s="1"/>
      <c r="V48" s="1"/>
      <c r="W48" s="1"/>
    </row>
    <row r="49" spans="1:23">
      <c r="A49" s="1">
        <v>11</v>
      </c>
      <c r="B49" s="1" t="s">
        <v>42</v>
      </c>
      <c r="C49" s="1">
        <v>1</v>
      </c>
      <c r="D49" s="1">
        <v>15000</v>
      </c>
      <c r="E49" s="1">
        <f t="shared" si="0"/>
        <v>15000</v>
      </c>
      <c r="F49" s="1"/>
      <c r="G49" s="1"/>
      <c r="H49" s="12">
        <v>1</v>
      </c>
      <c r="I49" s="12">
        <v>15000</v>
      </c>
      <c r="J49" s="12">
        <f t="shared" si="4"/>
        <v>15000</v>
      </c>
      <c r="K49" s="1"/>
      <c r="L49" s="1"/>
      <c r="M49" s="1"/>
      <c r="N49" s="1"/>
      <c r="O49" s="1">
        <f t="shared" si="2"/>
        <v>0</v>
      </c>
      <c r="P49" s="1"/>
      <c r="Q49" s="1"/>
      <c r="R49" s="1"/>
      <c r="S49" s="1"/>
      <c r="T49" s="1"/>
      <c r="U49" s="1"/>
      <c r="V49" s="1"/>
      <c r="W49" s="1"/>
    </row>
    <row r="50" spans="1:23">
      <c r="A50" s="1">
        <v>12</v>
      </c>
      <c r="B50" s="1" t="s">
        <v>43</v>
      </c>
      <c r="C50" s="1">
        <v>1</v>
      </c>
      <c r="D50" s="1">
        <v>20000</v>
      </c>
      <c r="E50" s="1">
        <f t="shared" si="0"/>
        <v>20000</v>
      </c>
      <c r="F50" s="1"/>
      <c r="G50" s="1" t="s">
        <v>123</v>
      </c>
      <c r="H50" s="12">
        <v>2</v>
      </c>
      <c r="I50" s="12">
        <v>122000</v>
      </c>
      <c r="J50" s="12">
        <f t="shared" si="4"/>
        <v>244000</v>
      </c>
      <c r="K50" s="1"/>
      <c r="L50" s="1" t="s">
        <v>124</v>
      </c>
      <c r="M50" s="1">
        <v>1</v>
      </c>
      <c r="N50" s="1">
        <v>35000</v>
      </c>
      <c r="O50" s="1">
        <f t="shared" si="2"/>
        <v>35000</v>
      </c>
      <c r="P50" s="1"/>
      <c r="Q50" s="1"/>
      <c r="R50" s="1"/>
      <c r="S50" s="1"/>
      <c r="T50" s="1"/>
      <c r="U50" s="1"/>
      <c r="V50" s="1"/>
      <c r="W50" s="1"/>
    </row>
    <row r="51" spans="1:23">
      <c r="A51" s="1">
        <v>13</v>
      </c>
      <c r="B51" s="1" t="s">
        <v>44</v>
      </c>
      <c r="C51" s="1">
        <v>1</v>
      </c>
      <c r="D51" s="1">
        <v>25000</v>
      </c>
      <c r="E51" s="1">
        <f t="shared" si="0"/>
        <v>25000</v>
      </c>
      <c r="F51" s="1"/>
      <c r="G51" s="1"/>
      <c r="H51" s="12">
        <v>1</v>
      </c>
      <c r="I51" s="12">
        <v>26000</v>
      </c>
      <c r="J51" s="12">
        <f t="shared" si="4"/>
        <v>26000</v>
      </c>
      <c r="K51" s="1"/>
      <c r="L51" s="1" t="s">
        <v>125</v>
      </c>
      <c r="M51" s="1">
        <v>1</v>
      </c>
      <c r="N51" s="1">
        <v>3000</v>
      </c>
      <c r="O51" s="1">
        <f t="shared" si="2"/>
        <v>3000</v>
      </c>
      <c r="P51" s="1"/>
      <c r="Q51" s="1"/>
      <c r="R51" s="1"/>
      <c r="S51" s="1"/>
      <c r="T51" s="1"/>
      <c r="U51" s="1"/>
      <c r="V51" s="1"/>
      <c r="W51" s="1"/>
    </row>
    <row r="52" spans="1:23">
      <c r="A52" s="1">
        <v>14</v>
      </c>
      <c r="B52" s="1" t="s">
        <v>45</v>
      </c>
      <c r="C52" s="1">
        <v>1</v>
      </c>
      <c r="D52" s="1">
        <v>30000</v>
      </c>
      <c r="E52" s="1">
        <f t="shared" si="0"/>
        <v>30000</v>
      </c>
      <c r="F52" s="1"/>
      <c r="G52" s="1"/>
      <c r="H52" s="12"/>
      <c r="I52" s="12">
        <v>5000</v>
      </c>
      <c r="J52" s="12">
        <v>5000</v>
      </c>
      <c r="K52" s="1"/>
      <c r="L52" s="1" t="s">
        <v>163</v>
      </c>
      <c r="M52" s="1">
        <v>1</v>
      </c>
      <c r="N52" s="1">
        <v>39100</v>
      </c>
      <c r="O52" s="1">
        <f t="shared" si="2"/>
        <v>39100</v>
      </c>
      <c r="P52" s="1">
        <f>SUM(O39:O52)</f>
        <v>385200</v>
      </c>
      <c r="Q52" s="1"/>
      <c r="R52" s="1"/>
      <c r="S52" s="1"/>
      <c r="T52" s="1"/>
      <c r="U52" s="1"/>
      <c r="V52" s="1"/>
      <c r="W52" s="1"/>
    </row>
    <row r="53" spans="1:23">
      <c r="A53" s="1">
        <v>15</v>
      </c>
      <c r="B53" s="1" t="s">
        <v>46</v>
      </c>
      <c r="C53" s="1">
        <v>1</v>
      </c>
      <c r="D53" s="1">
        <v>35000</v>
      </c>
      <c r="E53" s="1">
        <f t="shared" si="0"/>
        <v>35000</v>
      </c>
      <c r="F53" s="1"/>
      <c r="G53" s="1"/>
      <c r="H53" s="12"/>
      <c r="I53" s="12">
        <v>15000</v>
      </c>
      <c r="J53" s="12">
        <v>5000</v>
      </c>
      <c r="K53" s="1"/>
      <c r="L53" s="1"/>
      <c r="M53" s="1"/>
      <c r="N53" s="1"/>
      <c r="O53" s="1">
        <f t="shared" si="2"/>
        <v>0</v>
      </c>
      <c r="P53" s="1"/>
      <c r="Q53" s="1"/>
      <c r="R53" s="1"/>
      <c r="S53" s="1"/>
      <c r="T53" s="1"/>
      <c r="U53" s="1"/>
      <c r="V53" s="1"/>
      <c r="W53" s="1"/>
    </row>
    <row r="54" spans="1:23">
      <c r="A54" s="1"/>
      <c r="B54" s="10" t="s">
        <v>27</v>
      </c>
      <c r="C54" s="10"/>
      <c r="D54" s="10"/>
      <c r="E54" s="10">
        <f>SUM(E39:E53)</f>
        <v>463600</v>
      </c>
      <c r="F54" s="1"/>
      <c r="G54" s="1"/>
      <c r="H54" s="12"/>
      <c r="I54" s="12"/>
      <c r="J54" s="12">
        <f>SUM(J39:J53)</f>
        <v>626000</v>
      </c>
      <c r="K54" s="1"/>
      <c r="L54" s="1"/>
      <c r="M54" s="1"/>
      <c r="N54" s="1"/>
      <c r="O54" s="1">
        <f t="shared" si="2"/>
        <v>0</v>
      </c>
      <c r="P54" s="1"/>
      <c r="Q54" s="1"/>
      <c r="R54" s="1"/>
      <c r="S54" s="1"/>
      <c r="T54" s="1"/>
      <c r="U54" s="1"/>
      <c r="V54" s="1"/>
      <c r="W54" s="1"/>
    </row>
    <row r="55" spans="1:2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5.75">
      <c r="A57" s="2" t="s">
        <v>49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>
        <v>0</v>
      </c>
      <c r="R57" s="1"/>
      <c r="S57" s="1"/>
      <c r="T57" s="1"/>
      <c r="U57" s="1"/>
      <c r="V57" s="1"/>
      <c r="W57" s="1"/>
    </row>
    <row r="58" spans="1:23" ht="15.75">
      <c r="A58" s="3" t="s">
        <v>29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>
      <c r="A59" s="11" t="s">
        <v>0</v>
      </c>
      <c r="B59" s="12" t="s">
        <v>4</v>
      </c>
      <c r="C59" s="11" t="s">
        <v>3</v>
      </c>
      <c r="D59" s="12" t="s">
        <v>6</v>
      </c>
      <c r="E59" s="13" t="s">
        <v>5</v>
      </c>
      <c r="F59" s="1"/>
      <c r="G59" s="1"/>
      <c r="H59" s="1" t="s">
        <v>80</v>
      </c>
      <c r="I59" s="16" t="s">
        <v>81</v>
      </c>
      <c r="J59" s="16" t="s">
        <v>82</v>
      </c>
      <c r="K59" s="1"/>
      <c r="L59" s="1"/>
      <c r="M59" s="1" t="s">
        <v>80</v>
      </c>
      <c r="N59" s="16" t="s">
        <v>81</v>
      </c>
      <c r="O59" s="16" t="s">
        <v>82</v>
      </c>
      <c r="P59" s="1"/>
      <c r="Q59" s="1"/>
      <c r="R59" s="1"/>
      <c r="S59" s="1"/>
      <c r="T59" s="1"/>
      <c r="U59" s="1"/>
      <c r="V59" s="1"/>
      <c r="W59" s="1"/>
    </row>
    <row r="60" spans="1:23" ht="15.75">
      <c r="A60" s="14"/>
      <c r="B60" s="12" t="s">
        <v>50</v>
      </c>
      <c r="C60" s="12">
        <v>17</v>
      </c>
      <c r="D60" s="12">
        <v>6500</v>
      </c>
      <c r="E60" s="12">
        <f>C60*D60</f>
        <v>110500</v>
      </c>
      <c r="F60" s="1"/>
      <c r="G60" s="1"/>
      <c r="H60" s="12">
        <v>17</v>
      </c>
      <c r="I60" s="12">
        <v>6500</v>
      </c>
      <c r="J60" s="12">
        <f>M60*N60</f>
        <v>0</v>
      </c>
      <c r="K60" s="1"/>
      <c r="L60" s="1"/>
      <c r="M60" s="1"/>
      <c r="N60" s="1"/>
      <c r="O60" s="1">
        <f>M60*N60</f>
        <v>0</v>
      </c>
      <c r="P60" s="1"/>
      <c r="Q60" s="1"/>
      <c r="R60" s="1"/>
      <c r="S60" s="1"/>
      <c r="T60" s="1"/>
      <c r="U60" s="1"/>
      <c r="V60" s="1"/>
      <c r="W60" s="1"/>
    </row>
    <row r="61" spans="1:23">
      <c r="A61" s="12">
        <v>2</v>
      </c>
      <c r="B61" s="12" t="s">
        <v>51</v>
      </c>
      <c r="C61" s="12">
        <v>30</v>
      </c>
      <c r="D61" s="12">
        <v>300</v>
      </c>
      <c r="E61" s="12">
        <f t="shared" ref="E61:E89" si="5">C61*D61</f>
        <v>9000</v>
      </c>
      <c r="F61" s="1"/>
      <c r="G61" s="1"/>
      <c r="H61" s="12">
        <v>30</v>
      </c>
      <c r="I61" s="12">
        <v>300</v>
      </c>
      <c r="J61" s="12">
        <f t="shared" ref="J61:J89" si="6">H61*I61</f>
        <v>9000</v>
      </c>
      <c r="K61" s="1"/>
      <c r="L61" s="1"/>
      <c r="M61" s="1"/>
      <c r="N61" s="1"/>
      <c r="O61" s="1">
        <f t="shared" ref="O61:O112" si="7">M61*N61</f>
        <v>0</v>
      </c>
      <c r="P61" s="1"/>
      <c r="Q61" s="1"/>
      <c r="R61" s="1"/>
      <c r="S61" s="1"/>
      <c r="T61" s="1"/>
      <c r="U61" s="1"/>
      <c r="V61" s="1"/>
      <c r="W61" s="1"/>
    </row>
    <row r="62" spans="1:23">
      <c r="A62" s="12">
        <v>3</v>
      </c>
      <c r="B62" s="12" t="s">
        <v>52</v>
      </c>
      <c r="C62" s="12">
        <v>25</v>
      </c>
      <c r="D62" s="12">
        <v>400</v>
      </c>
      <c r="E62" s="12">
        <f t="shared" si="5"/>
        <v>10000</v>
      </c>
      <c r="F62" s="1"/>
      <c r="G62" s="1"/>
      <c r="H62" s="12">
        <v>25</v>
      </c>
      <c r="I62" s="12">
        <v>400</v>
      </c>
      <c r="J62" s="12">
        <f t="shared" si="6"/>
        <v>10000</v>
      </c>
      <c r="K62" s="1"/>
      <c r="L62" s="1"/>
      <c r="M62" s="1"/>
      <c r="N62" s="1"/>
      <c r="O62" s="1">
        <f t="shared" si="7"/>
        <v>0</v>
      </c>
      <c r="P62" s="1"/>
      <c r="Q62" s="1"/>
      <c r="R62" s="1"/>
      <c r="S62" s="1"/>
      <c r="T62" s="1"/>
      <c r="U62" s="1"/>
      <c r="V62" s="1"/>
      <c r="W62" s="1"/>
    </row>
    <row r="63" spans="1:23">
      <c r="A63" s="12">
        <v>4</v>
      </c>
      <c r="B63" s="12" t="s">
        <v>53</v>
      </c>
      <c r="C63" s="12">
        <v>20</v>
      </c>
      <c r="D63" s="12">
        <v>300</v>
      </c>
      <c r="E63" s="12">
        <f t="shared" si="5"/>
        <v>6000</v>
      </c>
      <c r="F63" s="1"/>
      <c r="G63" s="1"/>
      <c r="H63" s="12">
        <v>20</v>
      </c>
      <c r="I63" s="12">
        <v>300</v>
      </c>
      <c r="J63" s="12">
        <f t="shared" si="6"/>
        <v>6000</v>
      </c>
      <c r="K63" s="1"/>
      <c r="L63" s="1"/>
      <c r="M63" s="1"/>
      <c r="N63" s="1"/>
      <c r="O63" s="1">
        <f t="shared" si="7"/>
        <v>0</v>
      </c>
      <c r="P63" s="1"/>
      <c r="Q63" s="1"/>
      <c r="R63" s="1"/>
      <c r="S63" s="1"/>
      <c r="T63" s="1"/>
      <c r="U63" s="1"/>
      <c r="V63" s="1"/>
      <c r="W63" s="1"/>
    </row>
    <row r="64" spans="1:23">
      <c r="A64" s="12">
        <v>5</v>
      </c>
      <c r="B64" s="12" t="s">
        <v>54</v>
      </c>
      <c r="C64" s="12">
        <v>20</v>
      </c>
      <c r="D64" s="12">
        <v>200</v>
      </c>
      <c r="E64" s="12">
        <f t="shared" si="5"/>
        <v>4000</v>
      </c>
      <c r="F64" s="1"/>
      <c r="G64" s="1"/>
      <c r="H64" s="12">
        <v>20</v>
      </c>
      <c r="I64" s="12">
        <v>200</v>
      </c>
      <c r="J64" s="12">
        <f t="shared" si="6"/>
        <v>4000</v>
      </c>
      <c r="K64" s="1"/>
      <c r="L64" s="1"/>
      <c r="M64" s="1"/>
      <c r="N64" s="1"/>
      <c r="O64" s="1">
        <f t="shared" si="7"/>
        <v>0</v>
      </c>
      <c r="P64" s="1"/>
      <c r="Q64" s="1"/>
      <c r="R64" s="1"/>
      <c r="S64" s="1"/>
      <c r="T64" s="1"/>
      <c r="U64" s="1"/>
      <c r="V64" s="1"/>
      <c r="W64" s="1"/>
    </row>
    <row r="65" spans="1:23">
      <c r="A65" s="12">
        <v>6</v>
      </c>
      <c r="B65" s="12" t="s">
        <v>55</v>
      </c>
      <c r="C65" s="12">
        <v>10</v>
      </c>
      <c r="D65" s="12">
        <v>400</v>
      </c>
      <c r="E65" s="12">
        <f t="shared" si="5"/>
        <v>4000</v>
      </c>
      <c r="F65" s="1"/>
      <c r="G65" s="1"/>
      <c r="H65" s="12">
        <v>10</v>
      </c>
      <c r="I65" s="12">
        <v>400</v>
      </c>
      <c r="J65" s="12">
        <f t="shared" si="6"/>
        <v>4000</v>
      </c>
      <c r="K65" s="1"/>
      <c r="L65" s="1"/>
      <c r="M65" s="1"/>
      <c r="N65" s="1"/>
      <c r="O65" s="1">
        <f t="shared" si="7"/>
        <v>0</v>
      </c>
      <c r="P65" s="1"/>
      <c r="Q65" s="1"/>
      <c r="R65" s="1"/>
      <c r="S65" s="1"/>
      <c r="T65" s="1"/>
      <c r="U65" s="1"/>
      <c r="V65" s="1"/>
      <c r="W65" s="1"/>
    </row>
    <row r="66" spans="1:23">
      <c r="A66" s="12">
        <v>7</v>
      </c>
      <c r="B66" s="12" t="s">
        <v>56</v>
      </c>
      <c r="C66" s="12">
        <v>20</v>
      </c>
      <c r="D66" s="12">
        <v>3500</v>
      </c>
      <c r="E66" s="12">
        <f t="shared" si="5"/>
        <v>70000</v>
      </c>
      <c r="F66" s="1"/>
      <c r="G66" s="1"/>
      <c r="H66" s="12">
        <v>20</v>
      </c>
      <c r="I66" s="12">
        <v>3500</v>
      </c>
      <c r="J66" s="12">
        <f t="shared" si="6"/>
        <v>70000</v>
      </c>
      <c r="K66" s="1"/>
      <c r="L66" s="1"/>
      <c r="M66" s="1"/>
      <c r="N66" s="1"/>
      <c r="O66" s="1">
        <f t="shared" si="7"/>
        <v>0</v>
      </c>
      <c r="P66" s="1"/>
      <c r="Q66" s="1"/>
      <c r="R66" s="1"/>
      <c r="S66" s="1"/>
      <c r="T66" s="1"/>
      <c r="U66" s="1"/>
      <c r="V66" s="1"/>
      <c r="W66" s="1"/>
    </row>
    <row r="67" spans="1:23">
      <c r="A67" s="12">
        <v>8</v>
      </c>
      <c r="B67" s="12" t="s">
        <v>57</v>
      </c>
      <c r="C67" s="12">
        <v>4</v>
      </c>
      <c r="D67" s="12">
        <v>4500</v>
      </c>
      <c r="E67" s="12">
        <f t="shared" si="5"/>
        <v>18000</v>
      </c>
      <c r="F67" s="1"/>
      <c r="G67" s="1"/>
      <c r="H67" s="12">
        <v>4</v>
      </c>
      <c r="I67" s="12">
        <v>4500</v>
      </c>
      <c r="J67" s="12">
        <f t="shared" si="6"/>
        <v>18000</v>
      </c>
      <c r="K67" s="1"/>
      <c r="L67" s="1"/>
      <c r="M67" s="1"/>
      <c r="N67" s="1"/>
      <c r="O67" s="1">
        <f t="shared" si="7"/>
        <v>0</v>
      </c>
      <c r="P67" s="1"/>
      <c r="Q67" s="1"/>
      <c r="R67" s="1"/>
      <c r="S67" s="1"/>
      <c r="T67" s="1"/>
      <c r="U67" s="1"/>
      <c r="V67" s="1"/>
      <c r="W67" s="1"/>
    </row>
    <row r="68" spans="1:23">
      <c r="A68" s="12">
        <v>9</v>
      </c>
      <c r="B68" s="12" t="s">
        <v>58</v>
      </c>
      <c r="C68" s="12">
        <v>10</v>
      </c>
      <c r="D68" s="12">
        <v>500</v>
      </c>
      <c r="E68" s="12">
        <f t="shared" si="5"/>
        <v>5000</v>
      </c>
      <c r="F68" s="1"/>
      <c r="G68" s="1"/>
      <c r="H68" s="12">
        <v>10</v>
      </c>
      <c r="I68" s="12">
        <v>500</v>
      </c>
      <c r="J68" s="12">
        <f t="shared" si="6"/>
        <v>5000</v>
      </c>
      <c r="K68" s="1"/>
      <c r="L68" s="1"/>
      <c r="M68" s="1"/>
      <c r="N68" s="1"/>
      <c r="O68" s="1">
        <f t="shared" si="7"/>
        <v>0</v>
      </c>
      <c r="P68" s="1"/>
      <c r="Q68" s="1"/>
      <c r="R68" s="1"/>
      <c r="S68" s="1"/>
      <c r="T68" s="1"/>
      <c r="U68" s="1"/>
      <c r="V68" s="1"/>
      <c r="W68" s="1"/>
    </row>
    <row r="69" spans="1:23">
      <c r="A69" s="12">
        <v>10</v>
      </c>
      <c r="B69" s="12" t="s">
        <v>59</v>
      </c>
      <c r="C69" s="12">
        <v>2</v>
      </c>
      <c r="D69" s="12">
        <v>1500</v>
      </c>
      <c r="E69" s="12">
        <f t="shared" si="5"/>
        <v>3000</v>
      </c>
      <c r="F69" s="1"/>
      <c r="G69" s="1"/>
      <c r="H69" s="12">
        <v>2</v>
      </c>
      <c r="I69" s="12">
        <v>1500</v>
      </c>
      <c r="J69" s="12">
        <f t="shared" si="6"/>
        <v>3000</v>
      </c>
      <c r="K69" s="1"/>
      <c r="L69" s="1"/>
      <c r="M69" s="1"/>
      <c r="N69" s="1"/>
      <c r="O69" s="1">
        <f t="shared" si="7"/>
        <v>0</v>
      </c>
      <c r="P69" s="1"/>
      <c r="Q69" s="1"/>
      <c r="R69" s="1"/>
      <c r="S69" s="1"/>
      <c r="T69" s="1"/>
      <c r="U69" s="1"/>
      <c r="V69" s="1"/>
      <c r="W69" s="1"/>
    </row>
    <row r="70" spans="1:23">
      <c r="A70" s="12">
        <v>11</v>
      </c>
      <c r="B70" s="12" t="s">
        <v>60</v>
      </c>
      <c r="C70" s="12">
        <v>5</v>
      </c>
      <c r="D70" s="12">
        <v>500</v>
      </c>
      <c r="E70" s="12">
        <f t="shared" si="5"/>
        <v>2500</v>
      </c>
      <c r="F70" s="1"/>
      <c r="G70" s="1"/>
      <c r="H70" s="12">
        <v>5</v>
      </c>
      <c r="I70" s="12">
        <v>500</v>
      </c>
      <c r="J70" s="12">
        <f t="shared" si="6"/>
        <v>2500</v>
      </c>
      <c r="K70" s="1"/>
      <c r="L70" s="1"/>
      <c r="M70" s="1"/>
      <c r="N70" s="1"/>
      <c r="O70" s="1">
        <f t="shared" si="7"/>
        <v>0</v>
      </c>
      <c r="P70" s="1"/>
      <c r="Q70" s="1"/>
      <c r="R70" s="1"/>
      <c r="S70" s="1"/>
      <c r="T70" s="1"/>
      <c r="U70" s="1"/>
      <c r="V70" s="1"/>
      <c r="W70" s="1"/>
    </row>
    <row r="71" spans="1:23">
      <c r="A71" s="12">
        <v>12</v>
      </c>
      <c r="B71" s="12" t="s">
        <v>61</v>
      </c>
      <c r="C71" s="12">
        <v>5</v>
      </c>
      <c r="D71" s="12">
        <v>6500</v>
      </c>
      <c r="E71" s="12">
        <f t="shared" si="5"/>
        <v>32500</v>
      </c>
      <c r="F71" s="1"/>
      <c r="G71" s="1"/>
      <c r="H71" s="12">
        <v>5</v>
      </c>
      <c r="I71" s="12">
        <v>6500</v>
      </c>
      <c r="J71" s="12">
        <f t="shared" si="6"/>
        <v>32500</v>
      </c>
      <c r="K71" s="1"/>
      <c r="L71" s="1"/>
      <c r="M71" s="1"/>
      <c r="N71" s="1"/>
      <c r="O71" s="1">
        <f t="shared" si="7"/>
        <v>0</v>
      </c>
      <c r="P71" s="1"/>
      <c r="Q71" s="1"/>
      <c r="R71" s="1"/>
      <c r="S71" s="1"/>
      <c r="T71" s="1"/>
      <c r="U71" s="1"/>
      <c r="V71" s="1"/>
      <c r="W71" s="1"/>
    </row>
    <row r="72" spans="1:23">
      <c r="A72" s="12">
        <v>13</v>
      </c>
      <c r="B72" s="12" t="s">
        <v>62</v>
      </c>
      <c r="C72" s="12">
        <v>20</v>
      </c>
      <c r="D72" s="12">
        <v>2000</v>
      </c>
      <c r="E72" s="12">
        <f t="shared" si="5"/>
        <v>40000</v>
      </c>
      <c r="F72" s="1"/>
      <c r="G72" s="1"/>
      <c r="H72" s="12">
        <v>20</v>
      </c>
      <c r="I72" s="12">
        <v>2000</v>
      </c>
      <c r="J72" s="12">
        <f t="shared" si="6"/>
        <v>40000</v>
      </c>
      <c r="K72" s="1">
        <v>2</v>
      </c>
      <c r="L72" s="1" t="s">
        <v>86</v>
      </c>
      <c r="M72" s="1">
        <v>1</v>
      </c>
      <c r="N72" s="1">
        <v>1800</v>
      </c>
      <c r="O72" s="1">
        <f t="shared" si="7"/>
        <v>1800</v>
      </c>
      <c r="P72" s="1"/>
      <c r="Q72" s="1"/>
      <c r="R72" s="1"/>
      <c r="S72" s="1"/>
      <c r="T72" s="1"/>
      <c r="U72" s="1"/>
      <c r="V72" s="1"/>
      <c r="W72" s="1"/>
    </row>
    <row r="73" spans="1:23">
      <c r="A73" s="12">
        <v>14</v>
      </c>
      <c r="B73" s="12" t="s">
        <v>63</v>
      </c>
      <c r="C73" s="12">
        <v>35</v>
      </c>
      <c r="D73" s="12">
        <v>300</v>
      </c>
      <c r="E73" s="12">
        <f t="shared" si="5"/>
        <v>10500</v>
      </c>
      <c r="F73" s="1"/>
      <c r="G73" s="1"/>
      <c r="H73" s="12">
        <v>35</v>
      </c>
      <c r="I73" s="12">
        <v>300</v>
      </c>
      <c r="J73" s="12">
        <f t="shared" si="6"/>
        <v>10500</v>
      </c>
      <c r="K73" s="1"/>
      <c r="L73" s="1" t="s">
        <v>87</v>
      </c>
      <c r="M73" s="1">
        <v>5</v>
      </c>
      <c r="N73" s="1">
        <v>800</v>
      </c>
      <c r="O73" s="1">
        <f t="shared" si="7"/>
        <v>4000</v>
      </c>
      <c r="P73" s="1"/>
      <c r="Q73" s="1"/>
      <c r="R73" s="1"/>
      <c r="S73" s="1"/>
      <c r="T73" s="1"/>
      <c r="U73" s="1"/>
      <c r="V73" s="1"/>
      <c r="W73" s="1"/>
    </row>
    <row r="74" spans="1:23">
      <c r="A74" s="12">
        <v>15</v>
      </c>
      <c r="B74" s="12" t="s">
        <v>64</v>
      </c>
      <c r="C74" s="12">
        <v>30</v>
      </c>
      <c r="D74" s="12">
        <v>400</v>
      </c>
      <c r="E74" s="12">
        <f t="shared" si="5"/>
        <v>12000</v>
      </c>
      <c r="F74" s="1"/>
      <c r="G74" s="1"/>
      <c r="H74" s="12">
        <v>30</v>
      </c>
      <c r="I74" s="12">
        <v>400</v>
      </c>
      <c r="J74" s="12">
        <f t="shared" si="6"/>
        <v>12000</v>
      </c>
      <c r="K74" s="1"/>
      <c r="L74" s="1" t="s">
        <v>88</v>
      </c>
      <c r="M74" s="1">
        <v>8</v>
      </c>
      <c r="N74" s="1">
        <v>600</v>
      </c>
      <c r="O74" s="1">
        <f t="shared" si="7"/>
        <v>4800</v>
      </c>
      <c r="P74" s="1"/>
      <c r="Q74" s="1"/>
      <c r="R74" s="1"/>
      <c r="S74" s="1"/>
      <c r="T74" s="1"/>
      <c r="U74" s="1"/>
      <c r="V74" s="1"/>
      <c r="W74" s="1"/>
    </row>
    <row r="75" spans="1:23">
      <c r="A75" s="12">
        <v>16</v>
      </c>
      <c r="B75" s="12" t="s">
        <v>65</v>
      </c>
      <c r="C75" s="12">
        <v>12</v>
      </c>
      <c r="D75" s="12">
        <v>4500</v>
      </c>
      <c r="E75" s="12">
        <f t="shared" si="5"/>
        <v>54000</v>
      </c>
      <c r="F75" s="1"/>
      <c r="G75" s="1"/>
      <c r="H75" s="12">
        <v>12</v>
      </c>
      <c r="I75" s="12">
        <v>4500</v>
      </c>
      <c r="J75" s="12">
        <f t="shared" si="6"/>
        <v>54000</v>
      </c>
      <c r="K75" s="1"/>
      <c r="L75" s="1" t="s">
        <v>89</v>
      </c>
      <c r="M75" s="1">
        <v>1</v>
      </c>
      <c r="N75" s="1">
        <v>3500</v>
      </c>
      <c r="O75" s="1">
        <f t="shared" si="7"/>
        <v>3500</v>
      </c>
      <c r="P75" s="1"/>
      <c r="Q75" s="1"/>
      <c r="R75" s="1"/>
      <c r="S75" s="1"/>
      <c r="T75" s="1"/>
      <c r="U75" s="1"/>
      <c r="V75" s="1"/>
      <c r="W75" s="1"/>
    </row>
    <row r="76" spans="1:23">
      <c r="A76" s="12">
        <v>17</v>
      </c>
      <c r="B76" s="12" t="s">
        <v>66</v>
      </c>
      <c r="C76" s="12">
        <v>7</v>
      </c>
      <c r="D76" s="12">
        <v>1100</v>
      </c>
      <c r="E76" s="12">
        <f t="shared" si="5"/>
        <v>7700</v>
      </c>
      <c r="F76" s="1"/>
      <c r="G76" s="1"/>
      <c r="H76" s="12">
        <v>7</v>
      </c>
      <c r="I76" s="12">
        <v>1100</v>
      </c>
      <c r="J76" s="12">
        <f t="shared" si="6"/>
        <v>7700</v>
      </c>
      <c r="K76" s="1"/>
      <c r="L76" s="1" t="s">
        <v>90</v>
      </c>
      <c r="M76" s="1">
        <v>15</v>
      </c>
      <c r="N76" s="1">
        <v>800</v>
      </c>
      <c r="O76" s="1">
        <f t="shared" si="7"/>
        <v>12000</v>
      </c>
      <c r="P76" s="1"/>
      <c r="Q76" s="1"/>
      <c r="R76" s="1"/>
      <c r="S76" s="1"/>
      <c r="T76" s="1"/>
      <c r="U76" s="1"/>
      <c r="V76" s="1"/>
      <c r="W76" s="1"/>
    </row>
    <row r="77" spans="1:23">
      <c r="A77" s="12">
        <v>18</v>
      </c>
      <c r="B77" s="12" t="s">
        <v>67</v>
      </c>
      <c r="C77" s="12">
        <v>7</v>
      </c>
      <c r="D77" s="12">
        <v>1400</v>
      </c>
      <c r="E77" s="12">
        <f t="shared" si="5"/>
        <v>9800</v>
      </c>
      <c r="F77" s="1"/>
      <c r="G77" s="1"/>
      <c r="H77" s="12">
        <v>7</v>
      </c>
      <c r="I77" s="12">
        <v>1400</v>
      </c>
      <c r="J77" s="12">
        <f t="shared" si="6"/>
        <v>9800</v>
      </c>
      <c r="K77" s="1"/>
      <c r="L77" s="1" t="s">
        <v>91</v>
      </c>
      <c r="M77" s="1">
        <v>5</v>
      </c>
      <c r="N77" s="1">
        <v>1400</v>
      </c>
      <c r="O77" s="1">
        <f t="shared" si="7"/>
        <v>7000</v>
      </c>
      <c r="P77" s="1"/>
      <c r="Q77" s="1"/>
      <c r="R77" s="1"/>
      <c r="S77" s="1"/>
      <c r="T77" s="1"/>
      <c r="U77" s="1"/>
      <c r="V77" s="1"/>
      <c r="W77" s="1"/>
    </row>
    <row r="78" spans="1:23">
      <c r="A78" s="12">
        <v>19</v>
      </c>
      <c r="B78" s="12" t="s">
        <v>68</v>
      </c>
      <c r="C78" s="12">
        <v>20</v>
      </c>
      <c r="D78" s="12">
        <v>200</v>
      </c>
      <c r="E78" s="12">
        <f t="shared" si="5"/>
        <v>4000</v>
      </c>
      <c r="F78" s="1"/>
      <c r="G78" s="1"/>
      <c r="H78" s="12">
        <v>20</v>
      </c>
      <c r="I78" s="12">
        <v>200</v>
      </c>
      <c r="J78" s="12">
        <f t="shared" si="6"/>
        <v>4000</v>
      </c>
      <c r="K78" s="1"/>
      <c r="L78" s="1" t="s">
        <v>92</v>
      </c>
      <c r="M78" s="1">
        <v>2</v>
      </c>
      <c r="N78" s="1">
        <v>150</v>
      </c>
      <c r="O78" s="1">
        <f t="shared" si="7"/>
        <v>300</v>
      </c>
      <c r="P78" s="1"/>
      <c r="Q78" s="1"/>
      <c r="R78" s="1"/>
      <c r="S78" s="1"/>
      <c r="T78" s="1"/>
      <c r="U78" s="1"/>
      <c r="V78" s="1"/>
      <c r="W78" s="1"/>
    </row>
    <row r="79" spans="1:23">
      <c r="A79" s="12">
        <v>20</v>
      </c>
      <c r="B79" s="12" t="s">
        <v>69</v>
      </c>
      <c r="C79" s="12">
        <v>5</v>
      </c>
      <c r="D79" s="12">
        <v>200</v>
      </c>
      <c r="E79" s="12">
        <f t="shared" si="5"/>
        <v>1000</v>
      </c>
      <c r="F79" s="1"/>
      <c r="G79" s="1"/>
      <c r="H79" s="12">
        <v>5</v>
      </c>
      <c r="I79" s="12">
        <v>200</v>
      </c>
      <c r="J79" s="12">
        <f t="shared" si="6"/>
        <v>1000</v>
      </c>
      <c r="K79" s="1"/>
      <c r="L79" s="1" t="s">
        <v>84</v>
      </c>
      <c r="M79" s="1">
        <v>6</v>
      </c>
      <c r="N79" s="1">
        <v>120</v>
      </c>
      <c r="O79" s="1">
        <f t="shared" si="7"/>
        <v>720</v>
      </c>
      <c r="P79" s="1"/>
      <c r="Q79" s="1"/>
      <c r="R79" s="1"/>
      <c r="S79" s="1"/>
      <c r="T79" s="1"/>
      <c r="U79" s="1"/>
      <c r="V79" s="1"/>
      <c r="W79" s="1"/>
    </row>
    <row r="80" spans="1:23">
      <c r="A80" s="12">
        <v>21</v>
      </c>
      <c r="B80" s="12" t="s">
        <v>70</v>
      </c>
      <c r="C80" s="12">
        <v>15</v>
      </c>
      <c r="D80" s="12">
        <v>100</v>
      </c>
      <c r="E80" s="12">
        <f t="shared" si="5"/>
        <v>1500</v>
      </c>
      <c r="F80" s="1"/>
      <c r="G80" s="1"/>
      <c r="H80" s="12">
        <v>15</v>
      </c>
      <c r="I80" s="12">
        <v>100</v>
      </c>
      <c r="J80" s="12">
        <f t="shared" si="6"/>
        <v>1500</v>
      </c>
      <c r="K80" s="1"/>
      <c r="L80" s="1" t="s">
        <v>93</v>
      </c>
      <c r="M80" s="1">
        <v>1</v>
      </c>
      <c r="N80" s="1">
        <v>500</v>
      </c>
      <c r="O80" s="1">
        <f t="shared" si="7"/>
        <v>500</v>
      </c>
      <c r="P80" s="1"/>
      <c r="Q80" s="1"/>
      <c r="R80" s="1"/>
      <c r="S80" s="1"/>
      <c r="T80" s="1"/>
      <c r="U80" s="1"/>
      <c r="V80" s="1"/>
      <c r="W80" s="1"/>
    </row>
    <row r="81" spans="1:23">
      <c r="A81" s="12">
        <v>22</v>
      </c>
      <c r="B81" s="12" t="s">
        <v>71</v>
      </c>
      <c r="C81" s="12">
        <v>25</v>
      </c>
      <c r="D81" s="12">
        <v>300</v>
      </c>
      <c r="E81" s="12">
        <f t="shared" si="5"/>
        <v>7500</v>
      </c>
      <c r="F81" s="1"/>
      <c r="G81" s="1"/>
      <c r="H81" s="12">
        <v>25</v>
      </c>
      <c r="I81" s="12">
        <v>300</v>
      </c>
      <c r="J81" s="12">
        <f t="shared" si="6"/>
        <v>7500</v>
      </c>
      <c r="K81" s="1"/>
      <c r="L81" s="1" t="s">
        <v>94</v>
      </c>
      <c r="M81" s="1">
        <v>6</v>
      </c>
      <c r="N81" s="1">
        <v>200</v>
      </c>
      <c r="O81" s="1">
        <f t="shared" si="7"/>
        <v>1200</v>
      </c>
      <c r="P81" s="1"/>
      <c r="Q81" s="1"/>
      <c r="R81" s="1"/>
      <c r="S81" s="1"/>
      <c r="T81" s="1"/>
      <c r="U81" s="1"/>
      <c r="V81" s="1"/>
      <c r="W81" s="1"/>
    </row>
    <row r="82" spans="1:23">
      <c r="A82" s="12">
        <v>23</v>
      </c>
      <c r="B82" s="12" t="s">
        <v>72</v>
      </c>
      <c r="C82" s="12">
        <v>15</v>
      </c>
      <c r="D82" s="12">
        <v>100</v>
      </c>
      <c r="E82" s="12">
        <f t="shared" si="5"/>
        <v>1500</v>
      </c>
      <c r="F82" s="1"/>
      <c r="G82" s="1"/>
      <c r="H82" s="12">
        <v>15</v>
      </c>
      <c r="I82" s="12">
        <v>100</v>
      </c>
      <c r="J82" s="12">
        <f t="shared" si="6"/>
        <v>1500</v>
      </c>
      <c r="K82" s="1"/>
      <c r="L82" s="1" t="s">
        <v>95</v>
      </c>
      <c r="M82" s="1">
        <v>2</v>
      </c>
      <c r="N82" s="1">
        <v>250</v>
      </c>
      <c r="O82" s="1">
        <f t="shared" si="7"/>
        <v>500</v>
      </c>
      <c r="P82" s="1"/>
      <c r="Q82" s="1"/>
      <c r="R82" s="1"/>
      <c r="S82" s="1"/>
      <c r="T82" s="1"/>
      <c r="U82" s="1"/>
      <c r="V82" s="1"/>
      <c r="W82" s="1"/>
    </row>
    <row r="83" spans="1:23">
      <c r="A83" s="12">
        <v>24</v>
      </c>
      <c r="B83" s="12" t="s">
        <v>73</v>
      </c>
      <c r="C83" s="12">
        <v>5</v>
      </c>
      <c r="D83" s="12">
        <v>1500</v>
      </c>
      <c r="E83" s="12">
        <f t="shared" si="5"/>
        <v>7500</v>
      </c>
      <c r="F83" s="1"/>
      <c r="G83" s="1"/>
      <c r="H83" s="12">
        <v>5</v>
      </c>
      <c r="I83" s="12">
        <v>1500</v>
      </c>
      <c r="J83" s="12">
        <f t="shared" si="6"/>
        <v>7500</v>
      </c>
      <c r="K83" s="1"/>
      <c r="L83" s="1" t="s">
        <v>96</v>
      </c>
      <c r="M83" s="1">
        <v>1</v>
      </c>
      <c r="N83" s="1">
        <v>1100</v>
      </c>
      <c r="O83" s="1">
        <f t="shared" si="7"/>
        <v>1100</v>
      </c>
      <c r="P83" s="1"/>
      <c r="Q83" s="1"/>
      <c r="R83" s="1"/>
      <c r="S83" s="1"/>
      <c r="T83" s="1"/>
      <c r="U83" s="1"/>
      <c r="V83" s="1"/>
      <c r="W83" s="1"/>
    </row>
    <row r="84" spans="1:23">
      <c r="A84" s="12">
        <v>25</v>
      </c>
      <c r="B84" s="12" t="s">
        <v>74</v>
      </c>
      <c r="C84" s="12">
        <v>5</v>
      </c>
      <c r="D84" s="12">
        <v>7000</v>
      </c>
      <c r="E84" s="12">
        <f t="shared" si="5"/>
        <v>35000</v>
      </c>
      <c r="F84" s="1"/>
      <c r="G84" s="1"/>
      <c r="H84" s="12">
        <v>5</v>
      </c>
      <c r="I84" s="12">
        <v>7000</v>
      </c>
      <c r="J84" s="12">
        <f t="shared" si="6"/>
        <v>35000</v>
      </c>
      <c r="K84" s="1"/>
      <c r="L84" s="1" t="s">
        <v>97</v>
      </c>
      <c r="M84" s="1">
        <v>5</v>
      </c>
      <c r="N84" s="1">
        <v>600</v>
      </c>
      <c r="O84" s="1">
        <f t="shared" si="7"/>
        <v>3000</v>
      </c>
      <c r="P84" s="1"/>
      <c r="Q84" s="1"/>
      <c r="R84" s="1"/>
      <c r="S84" s="1"/>
      <c r="T84" s="1"/>
      <c r="U84" s="1"/>
      <c r="V84" s="1"/>
      <c r="W84" s="1"/>
    </row>
    <row r="85" spans="1:23">
      <c r="A85" s="12">
        <v>26</v>
      </c>
      <c r="B85" s="12" t="s">
        <v>75</v>
      </c>
      <c r="C85" s="12">
        <v>10</v>
      </c>
      <c r="D85" s="12">
        <v>600</v>
      </c>
      <c r="E85" s="12">
        <f t="shared" si="5"/>
        <v>6000</v>
      </c>
      <c r="F85" s="1"/>
      <c r="G85" s="1"/>
      <c r="H85" s="12">
        <v>10</v>
      </c>
      <c r="I85" s="12">
        <v>600</v>
      </c>
      <c r="J85" s="12">
        <f t="shared" si="6"/>
        <v>6000</v>
      </c>
      <c r="K85" s="1"/>
      <c r="L85" s="1" t="s">
        <v>98</v>
      </c>
      <c r="M85" s="1">
        <v>10</v>
      </c>
      <c r="N85" s="1">
        <v>100</v>
      </c>
      <c r="O85" s="1">
        <f t="shared" si="7"/>
        <v>1000</v>
      </c>
      <c r="P85" s="1"/>
      <c r="Q85" s="1"/>
      <c r="R85" s="1"/>
      <c r="S85" s="1"/>
      <c r="T85" s="1"/>
      <c r="U85" s="1"/>
      <c r="V85" s="1"/>
      <c r="W85" s="1"/>
    </row>
    <row r="86" spans="1:23">
      <c r="A86" s="12">
        <v>27</v>
      </c>
      <c r="B86" s="12" t="s">
        <v>76</v>
      </c>
      <c r="C86" s="12">
        <v>5</v>
      </c>
      <c r="D86" s="12">
        <v>7000</v>
      </c>
      <c r="E86" s="12">
        <f t="shared" si="5"/>
        <v>35000</v>
      </c>
      <c r="F86" s="1"/>
      <c r="G86" s="1"/>
      <c r="H86" s="12">
        <v>5</v>
      </c>
      <c r="I86" s="12">
        <v>7000</v>
      </c>
      <c r="J86" s="12">
        <f t="shared" si="6"/>
        <v>35000</v>
      </c>
      <c r="K86" s="1"/>
      <c r="L86" s="1" t="s">
        <v>99</v>
      </c>
      <c r="M86" s="1">
        <v>10</v>
      </c>
      <c r="N86" s="1">
        <v>100</v>
      </c>
      <c r="O86" s="1">
        <f t="shared" si="7"/>
        <v>1000</v>
      </c>
      <c r="P86" s="1"/>
      <c r="Q86" s="1"/>
      <c r="R86" s="1"/>
      <c r="S86" s="1"/>
      <c r="T86" s="1"/>
      <c r="U86" s="1"/>
      <c r="V86" s="1"/>
      <c r="W86" s="1"/>
    </row>
    <row r="87" spans="1:23">
      <c r="A87" s="12">
        <v>28</v>
      </c>
      <c r="B87" s="12" t="s">
        <v>77</v>
      </c>
      <c r="C87" s="12">
        <v>1</v>
      </c>
      <c r="D87" s="12">
        <v>12000</v>
      </c>
      <c r="E87" s="12">
        <f t="shared" si="5"/>
        <v>12000</v>
      </c>
      <c r="F87" s="1"/>
      <c r="G87" s="1"/>
      <c r="H87" s="12">
        <v>1</v>
      </c>
      <c r="I87" s="12">
        <v>12000</v>
      </c>
      <c r="J87" s="12">
        <f t="shared" si="6"/>
        <v>12000</v>
      </c>
      <c r="K87" s="1"/>
      <c r="L87" s="1" t="s">
        <v>100</v>
      </c>
      <c r="M87" s="1">
        <v>1</v>
      </c>
      <c r="N87" s="1">
        <v>250</v>
      </c>
      <c r="O87" s="1">
        <f t="shared" si="7"/>
        <v>250</v>
      </c>
      <c r="P87" s="1"/>
      <c r="Q87" s="1"/>
      <c r="R87" s="1"/>
      <c r="S87" s="1"/>
      <c r="T87" s="1"/>
      <c r="U87" s="1"/>
      <c r="V87" s="1"/>
      <c r="W87" s="1"/>
    </row>
    <row r="88" spans="1:23">
      <c r="A88" s="12">
        <v>29</v>
      </c>
      <c r="B88" s="12" t="s">
        <v>78</v>
      </c>
      <c r="C88" s="12">
        <v>4</v>
      </c>
      <c r="D88" s="12">
        <v>4500</v>
      </c>
      <c r="E88" s="12">
        <f t="shared" si="5"/>
        <v>18000</v>
      </c>
      <c r="F88" s="1"/>
      <c r="G88" s="1"/>
      <c r="H88" s="12">
        <v>4</v>
      </c>
      <c r="I88" s="12">
        <v>4500</v>
      </c>
      <c r="J88" s="12">
        <f t="shared" si="6"/>
        <v>18000</v>
      </c>
      <c r="K88" s="1"/>
      <c r="L88" s="1" t="s">
        <v>101</v>
      </c>
      <c r="M88" s="1">
        <v>1</v>
      </c>
      <c r="N88" s="1">
        <v>800</v>
      </c>
      <c r="O88" s="1">
        <f t="shared" si="7"/>
        <v>800</v>
      </c>
      <c r="P88" s="1"/>
      <c r="Q88" s="1"/>
      <c r="R88" s="1"/>
      <c r="S88" s="1"/>
      <c r="T88" s="1"/>
      <c r="U88" s="1"/>
      <c r="V88" s="1"/>
      <c r="W88" s="1"/>
    </row>
    <row r="89" spans="1:23">
      <c r="A89" s="12">
        <v>30</v>
      </c>
      <c r="B89" s="12" t="s">
        <v>8</v>
      </c>
      <c r="C89" s="12">
        <v>1</v>
      </c>
      <c r="D89" s="12">
        <v>3600</v>
      </c>
      <c r="E89" s="12">
        <f t="shared" si="5"/>
        <v>3600</v>
      </c>
      <c r="F89" s="1"/>
      <c r="G89" s="1"/>
      <c r="H89" s="12">
        <v>1</v>
      </c>
      <c r="I89" s="12">
        <v>3600</v>
      </c>
      <c r="J89" s="12">
        <f t="shared" si="6"/>
        <v>3600</v>
      </c>
      <c r="K89" s="1"/>
      <c r="L89" s="1" t="s">
        <v>102</v>
      </c>
      <c r="M89" s="1">
        <v>1</v>
      </c>
      <c r="N89" s="1">
        <v>2500</v>
      </c>
      <c r="O89" s="1">
        <f t="shared" si="7"/>
        <v>2500</v>
      </c>
      <c r="P89" s="1">
        <f>SUM(O72:O89)</f>
        <v>45970</v>
      </c>
      <c r="Q89" s="1">
        <f>SUM(45970+2000+20000+15000+5350)</f>
        <v>88320</v>
      </c>
      <c r="R89" s="1"/>
      <c r="S89" s="1"/>
      <c r="T89" s="1"/>
      <c r="U89" s="1"/>
      <c r="V89" s="1"/>
      <c r="W89" s="1"/>
    </row>
    <row r="90" spans="1:23">
      <c r="A90" s="12">
        <v>31</v>
      </c>
      <c r="B90" s="12" t="s">
        <v>79</v>
      </c>
      <c r="C90" s="12">
        <v>2</v>
      </c>
      <c r="D90" s="12">
        <v>10000</v>
      </c>
      <c r="E90" s="12">
        <f>C90*D90</f>
        <v>20000</v>
      </c>
      <c r="F90" s="1"/>
      <c r="G90" s="1"/>
      <c r="H90" s="12">
        <v>3</v>
      </c>
      <c r="I90" s="12">
        <v>10000</v>
      </c>
      <c r="J90" s="12">
        <f>H90*I90</f>
        <v>30000</v>
      </c>
      <c r="K90" s="1"/>
      <c r="L90" s="1" t="s">
        <v>104</v>
      </c>
      <c r="M90" s="1">
        <v>1</v>
      </c>
      <c r="N90" s="1">
        <v>8000</v>
      </c>
      <c r="O90" s="1">
        <f t="shared" si="7"/>
        <v>8000</v>
      </c>
      <c r="P90" s="1"/>
      <c r="Q90" s="1"/>
      <c r="R90" s="1"/>
      <c r="S90" s="1"/>
      <c r="T90" s="1"/>
      <c r="U90" s="1"/>
      <c r="V90" s="1"/>
      <c r="W90" s="1"/>
    </row>
    <row r="91" spans="1:23">
      <c r="A91" s="12"/>
      <c r="B91" s="15" t="s">
        <v>27</v>
      </c>
      <c r="C91" s="15"/>
      <c r="D91" s="15"/>
      <c r="E91" s="15">
        <f>SUM(E60:E90)</f>
        <v>561100</v>
      </c>
      <c r="F91" s="1"/>
      <c r="G91" s="1"/>
      <c r="H91" s="15"/>
      <c r="I91" s="15"/>
      <c r="J91" s="15">
        <f>SUM(J60:J90)</f>
        <v>460600</v>
      </c>
      <c r="K91" s="1"/>
      <c r="L91" s="1" t="s">
        <v>103</v>
      </c>
      <c r="M91" s="1">
        <v>2</v>
      </c>
      <c r="N91" s="1">
        <v>5700</v>
      </c>
      <c r="O91" s="1">
        <f t="shared" si="7"/>
        <v>11400</v>
      </c>
      <c r="P91" s="1"/>
      <c r="Q91" s="1"/>
      <c r="R91" s="1"/>
      <c r="S91" s="1"/>
      <c r="T91" s="1"/>
      <c r="U91" s="1"/>
      <c r="V91" s="1"/>
      <c r="W91" s="1"/>
    </row>
    <row r="92" spans="1:2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 t="s">
        <v>105</v>
      </c>
      <c r="M92" s="1">
        <v>1</v>
      </c>
      <c r="N92" s="1">
        <v>4500</v>
      </c>
      <c r="O92" s="1">
        <f t="shared" si="7"/>
        <v>4500</v>
      </c>
      <c r="P92" s="1"/>
      <c r="Q92" s="1"/>
      <c r="R92" s="1"/>
      <c r="S92" s="1"/>
      <c r="T92" s="1"/>
      <c r="U92" s="1"/>
      <c r="V92" s="1"/>
      <c r="W92" s="1"/>
    </row>
    <row r="93" spans="1:2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 t="s">
        <v>85</v>
      </c>
      <c r="M93" s="1">
        <v>5</v>
      </c>
      <c r="N93" s="1">
        <v>200</v>
      </c>
      <c r="O93" s="1">
        <f t="shared" si="7"/>
        <v>1000</v>
      </c>
      <c r="P93" s="1"/>
      <c r="Q93" s="1"/>
      <c r="R93" s="1"/>
      <c r="S93" s="1"/>
      <c r="T93" s="1"/>
      <c r="U93" s="1"/>
      <c r="V93" s="1"/>
      <c r="W93" s="1"/>
    </row>
    <row r="94" spans="1:2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 t="s">
        <v>99</v>
      </c>
      <c r="M94" s="1">
        <v>5</v>
      </c>
      <c r="N94" s="1">
        <v>200</v>
      </c>
      <c r="O94" s="1">
        <f t="shared" si="7"/>
        <v>1000</v>
      </c>
      <c r="P94" s="1"/>
      <c r="Q94" s="1"/>
      <c r="R94" s="1"/>
      <c r="S94" s="1"/>
      <c r="T94" s="1"/>
      <c r="U94" s="1"/>
      <c r="V94" s="1"/>
      <c r="W94" s="1"/>
    </row>
    <row r="95" spans="1:2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 t="s">
        <v>106</v>
      </c>
      <c r="M95" s="1">
        <v>5</v>
      </c>
      <c r="N95" s="1">
        <v>250</v>
      </c>
      <c r="O95" s="1">
        <f t="shared" si="7"/>
        <v>1250</v>
      </c>
      <c r="P95" s="1"/>
      <c r="Q95" s="1"/>
      <c r="R95" s="1"/>
      <c r="S95" s="1"/>
      <c r="T95" s="1"/>
      <c r="U95" s="1"/>
      <c r="V95" s="1"/>
      <c r="W95" s="1"/>
    </row>
    <row r="96" spans="1:2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 t="s">
        <v>107</v>
      </c>
      <c r="M96" s="1">
        <v>5</v>
      </c>
      <c r="N96" s="1">
        <v>200</v>
      </c>
      <c r="O96" s="1">
        <f t="shared" si="7"/>
        <v>1000</v>
      </c>
      <c r="P96" s="1"/>
      <c r="Q96" s="1"/>
      <c r="R96" s="1"/>
      <c r="S96" s="1"/>
      <c r="T96" s="1"/>
      <c r="U96" s="1"/>
      <c r="V96" s="1"/>
      <c r="W96" s="1"/>
    </row>
    <row r="97" spans="1:2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 t="s">
        <v>84</v>
      </c>
      <c r="M97" s="1">
        <v>2</v>
      </c>
      <c r="N97" s="1">
        <v>200</v>
      </c>
      <c r="O97" s="1">
        <f t="shared" si="7"/>
        <v>400</v>
      </c>
      <c r="P97" s="1">
        <f>SUM(O90:O97)</f>
        <v>28550</v>
      </c>
      <c r="Q97" s="1"/>
      <c r="R97" s="17">
        <v>18100</v>
      </c>
      <c r="S97" s="17" t="s">
        <v>140</v>
      </c>
      <c r="T97" s="1"/>
      <c r="U97" s="1" t="s">
        <v>168</v>
      </c>
      <c r="V97" s="17">
        <v>85000</v>
      </c>
      <c r="W97" s="1"/>
    </row>
    <row r="98" spans="1:2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 t="s">
        <v>108</v>
      </c>
      <c r="M98" s="1">
        <v>1</v>
      </c>
      <c r="N98" s="1">
        <v>700</v>
      </c>
      <c r="O98" s="1">
        <f t="shared" si="7"/>
        <v>700</v>
      </c>
      <c r="P98" s="1"/>
      <c r="Q98" s="1"/>
      <c r="R98" s="1" t="s">
        <v>164</v>
      </c>
      <c r="S98" s="17">
        <f>SUM(1500+2000+3000+5000)</f>
        <v>11500</v>
      </c>
      <c r="T98" s="1" t="s">
        <v>167</v>
      </c>
      <c r="U98" s="17">
        <f>SUM(39000+18100+11500)</f>
        <v>68600</v>
      </c>
      <c r="V98" s="1"/>
      <c r="W98" s="1"/>
    </row>
    <row r="99" spans="1:2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 t="s">
        <v>109</v>
      </c>
      <c r="M99" s="1">
        <v>2</v>
      </c>
      <c r="N99" s="1">
        <v>250</v>
      </c>
      <c r="O99" s="1">
        <f t="shared" si="7"/>
        <v>500</v>
      </c>
      <c r="P99" s="1"/>
      <c r="Q99" s="1"/>
      <c r="R99" s="1"/>
      <c r="S99" s="1"/>
      <c r="T99" s="1"/>
      <c r="U99" s="1"/>
      <c r="V99" s="17">
        <f>SUM(85000-68600)</f>
        <v>16400</v>
      </c>
      <c r="W99" s="1"/>
    </row>
    <row r="100" spans="1:2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 t="s">
        <v>110</v>
      </c>
      <c r="M100" s="1">
        <v>3</v>
      </c>
      <c r="N100" s="1">
        <v>150</v>
      </c>
      <c r="O100" s="1">
        <f t="shared" si="7"/>
        <v>450</v>
      </c>
      <c r="P100" s="1"/>
      <c r="Q100" s="1"/>
      <c r="R100" s="1"/>
      <c r="S100" s="1"/>
      <c r="T100" s="1"/>
      <c r="U100" s="1"/>
      <c r="V100" s="1"/>
      <c r="W100" s="1"/>
    </row>
    <row r="101" spans="1:2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 t="s">
        <v>111</v>
      </c>
      <c r="M101" s="1">
        <v>1</v>
      </c>
      <c r="N101" s="1">
        <v>500</v>
      </c>
      <c r="O101" s="1">
        <f t="shared" si="7"/>
        <v>500</v>
      </c>
      <c r="P101" s="1"/>
      <c r="Q101" s="1"/>
      <c r="R101" s="1"/>
      <c r="S101" s="1"/>
      <c r="T101" s="1"/>
      <c r="U101" s="1"/>
      <c r="V101" s="1"/>
      <c r="W101" s="1"/>
    </row>
    <row r="102" spans="1:2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 t="s">
        <v>84</v>
      </c>
      <c r="M102" s="1">
        <v>1</v>
      </c>
      <c r="N102" s="1">
        <v>150</v>
      </c>
      <c r="O102" s="1">
        <f t="shared" si="7"/>
        <v>150</v>
      </c>
      <c r="P102" s="1"/>
      <c r="Q102" s="1"/>
      <c r="R102" s="1"/>
      <c r="S102" s="1"/>
      <c r="T102" s="1"/>
      <c r="U102" s="1"/>
      <c r="V102" s="1"/>
      <c r="W102" s="1"/>
    </row>
    <row r="103" spans="1:2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 t="s">
        <v>92</v>
      </c>
      <c r="M103" s="1">
        <v>1</v>
      </c>
      <c r="N103" s="1">
        <v>200</v>
      </c>
      <c r="O103" s="1">
        <f t="shared" si="7"/>
        <v>200</v>
      </c>
      <c r="P103" s="1">
        <f>+SUM(O98:O103)</f>
        <v>2500</v>
      </c>
      <c r="Q103" s="1"/>
      <c r="R103" s="1"/>
      <c r="S103" s="1"/>
      <c r="T103" s="1"/>
      <c r="U103" s="1"/>
      <c r="V103" s="1"/>
      <c r="W103" s="1"/>
    </row>
    <row r="104" spans="1:2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>
        <f t="shared" si="7"/>
        <v>0</v>
      </c>
      <c r="P104" s="1"/>
      <c r="Q104" s="1"/>
      <c r="R104" s="1"/>
      <c r="S104" s="1"/>
      <c r="T104" s="1"/>
      <c r="U104" s="1"/>
      <c r="V104" s="1"/>
      <c r="W104" s="1"/>
    </row>
    <row r="105" spans="1:2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 t="s">
        <v>112</v>
      </c>
      <c r="M105" s="1">
        <v>5</v>
      </c>
      <c r="N105" s="1">
        <v>2500</v>
      </c>
      <c r="O105" s="1">
        <f t="shared" si="7"/>
        <v>12500</v>
      </c>
      <c r="P105" s="1"/>
      <c r="Q105" s="1"/>
      <c r="R105" s="1"/>
      <c r="S105" s="1"/>
      <c r="T105" s="1"/>
      <c r="U105" s="1"/>
      <c r="V105" s="1"/>
      <c r="W105" s="1"/>
    </row>
    <row r="106" spans="1:2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 t="s">
        <v>113</v>
      </c>
      <c r="M106" s="1">
        <v>4</v>
      </c>
      <c r="N106" s="1">
        <v>1100</v>
      </c>
      <c r="O106" s="1">
        <f t="shared" si="7"/>
        <v>4400</v>
      </c>
      <c r="P106" s="1">
        <f>SUM(O105:O106)</f>
        <v>16900</v>
      </c>
      <c r="Q106" s="17">
        <f>SUM(P89:P106)</f>
        <v>93920</v>
      </c>
      <c r="R106" s="1"/>
      <c r="S106" s="1"/>
      <c r="T106" s="1"/>
      <c r="U106" s="1"/>
      <c r="V106" s="1"/>
      <c r="W106" s="1"/>
    </row>
    <row r="107" spans="1:2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 t="s">
        <v>86</v>
      </c>
      <c r="M107" s="1">
        <v>1</v>
      </c>
      <c r="N107" s="1">
        <v>1800</v>
      </c>
      <c r="O107" s="1">
        <f t="shared" si="7"/>
        <v>1800</v>
      </c>
      <c r="P107" s="1"/>
      <c r="Q107" s="1"/>
      <c r="R107" s="1"/>
      <c r="S107" s="1"/>
      <c r="T107" s="1"/>
      <c r="U107" s="1"/>
      <c r="V107" s="1"/>
      <c r="W107" s="1"/>
    </row>
    <row r="108" spans="1:2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 t="s">
        <v>114</v>
      </c>
      <c r="M108" s="1">
        <v>1</v>
      </c>
      <c r="N108" s="1">
        <v>8500</v>
      </c>
      <c r="O108" s="1">
        <f t="shared" si="7"/>
        <v>8500</v>
      </c>
      <c r="P108" s="1"/>
      <c r="Q108" s="1"/>
      <c r="R108" s="1"/>
      <c r="S108" s="1"/>
      <c r="T108" s="1"/>
      <c r="U108" s="1"/>
      <c r="V108" s="1"/>
      <c r="W108" s="1"/>
    </row>
    <row r="109" spans="1:2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 t="s">
        <v>115</v>
      </c>
      <c r="M109" s="1">
        <v>5</v>
      </c>
      <c r="N109" s="1">
        <v>7000</v>
      </c>
      <c r="O109" s="1">
        <f t="shared" si="7"/>
        <v>35000</v>
      </c>
      <c r="P109" s="1"/>
      <c r="Q109" s="1"/>
      <c r="R109" s="1"/>
      <c r="S109" s="1"/>
      <c r="T109" s="1"/>
      <c r="U109" s="1"/>
      <c r="V109" s="1"/>
      <c r="W109" s="1"/>
    </row>
    <row r="110" spans="1:2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 t="s">
        <v>116</v>
      </c>
      <c r="M110" s="1">
        <v>3</v>
      </c>
      <c r="N110" s="1">
        <v>10000</v>
      </c>
      <c r="O110" s="1">
        <f t="shared" si="7"/>
        <v>30000</v>
      </c>
      <c r="P110" s="17">
        <f>SUM(O107:O110)</f>
        <v>75300</v>
      </c>
      <c r="Q110" s="1"/>
      <c r="R110" s="1"/>
      <c r="S110" s="1"/>
      <c r="T110" s="1"/>
      <c r="U110" s="1"/>
      <c r="V110" s="1"/>
      <c r="W110" s="1"/>
    </row>
    <row r="111" spans="1:2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>
        <f t="shared" si="7"/>
        <v>0</v>
      </c>
      <c r="P111" s="1"/>
      <c r="Q111" s="1"/>
      <c r="R111" s="1"/>
      <c r="S111" s="1"/>
      <c r="T111" s="1"/>
      <c r="U111" s="1"/>
      <c r="V111" s="1"/>
      <c r="W111" s="1"/>
    </row>
    <row r="112" spans="1:2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>
        <v>15000</v>
      </c>
      <c r="L112" s="1" t="s">
        <v>118</v>
      </c>
      <c r="M112" s="1">
        <v>4</v>
      </c>
      <c r="N112" s="1">
        <v>10000</v>
      </c>
      <c r="O112" s="1">
        <f t="shared" si="7"/>
        <v>40000</v>
      </c>
      <c r="P112" s="1"/>
      <c r="Q112" s="1"/>
      <c r="R112" s="1"/>
      <c r="S112" s="1"/>
      <c r="T112" s="1"/>
      <c r="U112" s="1"/>
      <c r="V112" s="1"/>
      <c r="W112" s="1"/>
    </row>
    <row r="113" spans="1:2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 t="s">
        <v>117</v>
      </c>
      <c r="M113" s="1">
        <v>2500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>
        <v>2500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>
        <v>5500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>
        <v>1800</v>
      </c>
      <c r="N116" s="1"/>
      <c r="O116" s="1"/>
      <c r="P116" s="1">
        <f>SUM(M113:M116)</f>
        <v>12300</v>
      </c>
      <c r="Q116" s="1"/>
      <c r="R116" s="1"/>
      <c r="S116" s="1"/>
      <c r="T116" s="1"/>
      <c r="U116" s="1"/>
      <c r="V116" s="1"/>
      <c r="W116" s="1"/>
    </row>
    <row r="117" spans="1:2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6:AD120"/>
  <sheetViews>
    <sheetView topLeftCell="A104" workbookViewId="0">
      <selection activeCell="A8" sqref="A8:Q120"/>
    </sheetView>
  </sheetViews>
  <sheetFormatPr defaultRowHeight="15"/>
  <cols>
    <col min="3" max="3" width="9.140625" customWidth="1"/>
    <col min="6" max="6" width="5.140625" customWidth="1"/>
    <col min="7" max="8" width="9.140625" customWidth="1"/>
    <col min="11" max="11" width="4.7109375" customWidth="1"/>
    <col min="13" max="14" width="9.140625" customWidth="1"/>
    <col min="19" max="19" width="34.42578125" customWidth="1"/>
  </cols>
  <sheetData>
    <row r="6" spans="1:23" ht="15.75">
      <c r="A6" s="2" t="s">
        <v>28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75">
      <c r="A7" s="3" t="s">
        <v>29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>
      <c r="A8" s="7" t="s">
        <v>0</v>
      </c>
      <c r="B8" s="8" t="s">
        <v>4</v>
      </c>
      <c r="C8" s="7" t="s">
        <v>3</v>
      </c>
      <c r="D8" s="8" t="s">
        <v>6</v>
      </c>
      <c r="E8" s="9" t="s">
        <v>5</v>
      </c>
      <c r="F8" s="1"/>
      <c r="G8" s="1"/>
      <c r="H8" s="1" t="s">
        <v>80</v>
      </c>
      <c r="I8" s="16" t="s">
        <v>81</v>
      </c>
      <c r="J8" s="16" t="s">
        <v>82</v>
      </c>
      <c r="K8" s="1"/>
      <c r="L8" s="1"/>
      <c r="M8" s="1" t="s">
        <v>80</v>
      </c>
      <c r="N8" s="16" t="s">
        <v>81</v>
      </c>
      <c r="O8" s="16" t="s">
        <v>82</v>
      </c>
      <c r="P8" s="1"/>
      <c r="Q8" s="1"/>
      <c r="R8" s="12"/>
      <c r="S8" s="12"/>
      <c r="T8" s="12"/>
      <c r="U8" s="12"/>
      <c r="V8" s="12">
        <f>(U8*T8)</f>
        <v>0</v>
      </c>
      <c r="W8" s="1"/>
    </row>
    <row r="9" spans="1:23" ht="15.75">
      <c r="A9" s="4"/>
      <c r="B9" s="1" t="s">
        <v>143</v>
      </c>
      <c r="C9" s="1">
        <v>1</v>
      </c>
      <c r="D9" s="1">
        <v>210000</v>
      </c>
      <c r="E9" s="1">
        <f>C9*D9</f>
        <v>210000</v>
      </c>
      <c r="F9" s="1"/>
      <c r="G9" s="1"/>
      <c r="H9" s="12">
        <v>1</v>
      </c>
      <c r="I9" s="12">
        <v>210000</v>
      </c>
      <c r="J9" s="12">
        <f>H9*I9</f>
        <v>210000</v>
      </c>
      <c r="K9" s="1"/>
      <c r="L9" s="1" t="s">
        <v>144</v>
      </c>
      <c r="M9" s="1">
        <v>1</v>
      </c>
      <c r="N9" s="1">
        <v>190000</v>
      </c>
      <c r="O9" s="1">
        <f>SUM(M9*N9)</f>
        <v>190000</v>
      </c>
      <c r="P9" s="1"/>
      <c r="Q9" s="1" t="s">
        <v>152</v>
      </c>
      <c r="R9" s="12"/>
      <c r="S9" s="12" t="s">
        <v>144</v>
      </c>
      <c r="T9" s="12">
        <v>1</v>
      </c>
      <c r="U9" s="12">
        <v>268000</v>
      </c>
      <c r="V9" s="12">
        <f t="shared" ref="V9:V73" si="0">(U9*T9)</f>
        <v>268000</v>
      </c>
      <c r="W9" s="1"/>
    </row>
    <row r="10" spans="1:23">
      <c r="A10" s="1">
        <v>2</v>
      </c>
      <c r="B10" s="1" t="s">
        <v>8</v>
      </c>
      <c r="C10" s="1">
        <v>15</v>
      </c>
      <c r="D10" s="1">
        <v>4650</v>
      </c>
      <c r="E10" s="1">
        <f t="shared" ref="E10:E55" si="1">C10*D10</f>
        <v>69750</v>
      </c>
      <c r="F10" s="1"/>
      <c r="G10" s="1"/>
      <c r="H10" s="12">
        <v>20</v>
      </c>
      <c r="I10" s="12">
        <v>3650</v>
      </c>
      <c r="J10" s="12">
        <f t="shared" ref="J10:J28" si="2">H10*I10</f>
        <v>73000</v>
      </c>
      <c r="K10" s="1"/>
      <c r="L10" s="1" t="s">
        <v>8</v>
      </c>
      <c r="M10" s="1">
        <v>10</v>
      </c>
      <c r="N10" s="1">
        <v>3500</v>
      </c>
      <c r="O10" s="1">
        <f t="shared" ref="O10:O56" si="3">SUM(M10*N10)</f>
        <v>35000</v>
      </c>
      <c r="P10" s="1"/>
      <c r="Q10" s="1" t="s">
        <v>152</v>
      </c>
      <c r="R10" s="12"/>
      <c r="S10" s="12" t="s">
        <v>8</v>
      </c>
      <c r="T10" s="12">
        <v>15</v>
      </c>
      <c r="U10" s="12">
        <v>3800</v>
      </c>
      <c r="V10" s="12">
        <f t="shared" si="0"/>
        <v>57000</v>
      </c>
      <c r="W10" s="1"/>
    </row>
    <row r="11" spans="1:23">
      <c r="A11" s="1">
        <v>3</v>
      </c>
      <c r="B11" s="1" t="s">
        <v>9</v>
      </c>
      <c r="C11" s="1">
        <v>1</v>
      </c>
      <c r="D11" s="1">
        <v>80000</v>
      </c>
      <c r="E11" s="1">
        <f t="shared" si="1"/>
        <v>80000</v>
      </c>
      <c r="F11" s="1"/>
      <c r="G11" s="1"/>
      <c r="H11" s="12">
        <v>1</v>
      </c>
      <c r="I11" s="12">
        <v>73000</v>
      </c>
      <c r="J11" s="12">
        <f t="shared" si="2"/>
        <v>73000</v>
      </c>
      <c r="K11" s="1"/>
      <c r="L11" s="1" t="s">
        <v>148</v>
      </c>
      <c r="M11" s="1">
        <v>1</v>
      </c>
      <c r="N11" s="1">
        <v>37000</v>
      </c>
      <c r="O11" s="1">
        <f t="shared" si="3"/>
        <v>37000</v>
      </c>
      <c r="P11" s="1"/>
      <c r="Q11" s="1" t="s">
        <v>153</v>
      </c>
      <c r="R11" s="12"/>
      <c r="S11" s="12" t="s">
        <v>148</v>
      </c>
      <c r="T11" s="12">
        <v>1</v>
      </c>
      <c r="U11" s="12">
        <v>37000</v>
      </c>
      <c r="V11" s="12">
        <f t="shared" si="0"/>
        <v>37000</v>
      </c>
      <c r="W11" s="1"/>
    </row>
    <row r="12" spans="1:23">
      <c r="A12" s="1">
        <v>4</v>
      </c>
      <c r="B12" s="1" t="s">
        <v>10</v>
      </c>
      <c r="C12" s="1">
        <v>1</v>
      </c>
      <c r="D12" s="1">
        <v>40000</v>
      </c>
      <c r="E12" s="1">
        <f t="shared" si="1"/>
        <v>40000</v>
      </c>
      <c r="F12" s="1"/>
      <c r="G12" s="1"/>
      <c r="H12" s="12">
        <v>1</v>
      </c>
      <c r="I12" s="12">
        <v>40000</v>
      </c>
      <c r="J12" s="12">
        <f t="shared" si="2"/>
        <v>40000</v>
      </c>
      <c r="K12" s="1"/>
      <c r="L12" s="1" t="s">
        <v>149</v>
      </c>
      <c r="M12" s="1">
        <v>1</v>
      </c>
      <c r="N12" s="1">
        <v>16000</v>
      </c>
      <c r="O12" s="1">
        <f t="shared" si="3"/>
        <v>16000</v>
      </c>
      <c r="P12" s="1"/>
      <c r="Q12" s="1" t="s">
        <v>153</v>
      </c>
      <c r="R12" s="12"/>
      <c r="S12" s="12" t="s">
        <v>149</v>
      </c>
      <c r="T12" s="12">
        <v>1</v>
      </c>
      <c r="U12" s="12">
        <v>16000</v>
      </c>
      <c r="V12" s="12">
        <f t="shared" si="0"/>
        <v>16000</v>
      </c>
      <c r="W12" s="1"/>
    </row>
    <row r="13" spans="1:23">
      <c r="A13" s="1">
        <v>5</v>
      </c>
      <c r="B13" s="1" t="s">
        <v>11</v>
      </c>
      <c r="C13" s="1">
        <v>1</v>
      </c>
      <c r="D13" s="1">
        <v>30000</v>
      </c>
      <c r="E13" s="1">
        <f t="shared" si="1"/>
        <v>30000</v>
      </c>
      <c r="F13" s="1"/>
      <c r="G13" s="1"/>
      <c r="H13" s="12">
        <v>1</v>
      </c>
      <c r="I13" s="12">
        <v>30000</v>
      </c>
      <c r="J13" s="12">
        <f t="shared" si="2"/>
        <v>30000</v>
      </c>
      <c r="K13" s="1"/>
      <c r="L13" s="1" t="s">
        <v>150</v>
      </c>
      <c r="M13" s="1">
        <v>1</v>
      </c>
      <c r="N13" s="1">
        <v>12000</v>
      </c>
      <c r="O13" s="1">
        <f t="shared" si="3"/>
        <v>12000</v>
      </c>
      <c r="P13" s="1">
        <f>SUM(O9:O13)</f>
        <v>290000</v>
      </c>
      <c r="Q13" s="1" t="s">
        <v>153</v>
      </c>
      <c r="R13" s="12"/>
      <c r="S13" s="12" t="s">
        <v>178</v>
      </c>
      <c r="T13" s="12">
        <v>1</v>
      </c>
      <c r="U13" s="12">
        <v>12000</v>
      </c>
      <c r="V13" s="12">
        <f t="shared" si="0"/>
        <v>12000</v>
      </c>
      <c r="W13" s="1"/>
    </row>
    <row r="14" spans="1:23">
      <c r="A14" s="1">
        <v>6</v>
      </c>
      <c r="B14" s="1" t="s">
        <v>12</v>
      </c>
      <c r="C14" s="1">
        <v>2</v>
      </c>
      <c r="D14" s="1">
        <v>122000</v>
      </c>
      <c r="E14" s="1">
        <f t="shared" si="1"/>
        <v>244000</v>
      </c>
      <c r="F14" s="1"/>
      <c r="G14" s="1"/>
      <c r="H14" s="12">
        <v>2</v>
      </c>
      <c r="I14" s="12"/>
      <c r="J14" s="12">
        <f t="shared" si="2"/>
        <v>0</v>
      </c>
      <c r="K14" s="1"/>
      <c r="L14" s="1" t="s">
        <v>145</v>
      </c>
      <c r="M14" s="1">
        <v>1</v>
      </c>
      <c r="N14" s="1">
        <v>5000</v>
      </c>
      <c r="O14" s="1">
        <f t="shared" si="3"/>
        <v>5000</v>
      </c>
      <c r="P14" s="1"/>
      <c r="Q14" s="1" t="s">
        <v>152</v>
      </c>
      <c r="R14" s="12"/>
      <c r="S14" s="12" t="s">
        <v>179</v>
      </c>
      <c r="T14" s="12">
        <v>7</v>
      </c>
      <c r="U14" s="12">
        <v>10000</v>
      </c>
      <c r="V14" s="12">
        <f t="shared" si="0"/>
        <v>70000</v>
      </c>
      <c r="W14" s="1"/>
    </row>
    <row r="15" spans="1:23">
      <c r="A15" s="1">
        <v>7</v>
      </c>
      <c r="B15" s="1" t="s">
        <v>13</v>
      </c>
      <c r="C15" s="1">
        <v>2</v>
      </c>
      <c r="D15" s="1">
        <v>3500</v>
      </c>
      <c r="E15" s="1">
        <f t="shared" si="1"/>
        <v>7000</v>
      </c>
      <c r="F15" s="1"/>
      <c r="G15" s="1"/>
      <c r="H15" s="12">
        <v>2</v>
      </c>
      <c r="I15" s="12">
        <v>4000</v>
      </c>
      <c r="J15" s="12">
        <f t="shared" si="2"/>
        <v>8000</v>
      </c>
      <c r="K15" s="1"/>
      <c r="L15" s="1" t="s">
        <v>146</v>
      </c>
      <c r="M15" s="1">
        <v>1</v>
      </c>
      <c r="N15" s="1">
        <v>5000</v>
      </c>
      <c r="O15" s="1">
        <f t="shared" si="3"/>
        <v>5000</v>
      </c>
      <c r="P15" s="1"/>
      <c r="Q15" s="1" t="s">
        <v>152</v>
      </c>
      <c r="R15" s="12"/>
      <c r="S15" s="12" t="s">
        <v>180</v>
      </c>
      <c r="T15" s="12">
        <v>2</v>
      </c>
      <c r="U15" s="12">
        <v>10000</v>
      </c>
      <c r="V15" s="12">
        <f t="shared" si="0"/>
        <v>20000</v>
      </c>
      <c r="W15" s="1"/>
    </row>
    <row r="16" spans="1:23">
      <c r="A16" s="1">
        <v>8</v>
      </c>
      <c r="B16" s="1" t="s">
        <v>19</v>
      </c>
      <c r="C16" s="1">
        <v>1</v>
      </c>
      <c r="D16" s="1">
        <v>4100</v>
      </c>
      <c r="E16" s="1">
        <f t="shared" si="1"/>
        <v>4100</v>
      </c>
      <c r="F16" s="1"/>
      <c r="G16" s="1"/>
      <c r="H16" s="12">
        <v>1</v>
      </c>
      <c r="I16" s="12">
        <v>4100</v>
      </c>
      <c r="J16" s="12">
        <f t="shared" si="2"/>
        <v>4100</v>
      </c>
      <c r="K16" s="1"/>
      <c r="L16" s="1" t="s">
        <v>147</v>
      </c>
      <c r="M16" s="1">
        <v>3</v>
      </c>
      <c r="N16" s="1">
        <v>5000</v>
      </c>
      <c r="O16" s="1">
        <f t="shared" si="3"/>
        <v>15000</v>
      </c>
      <c r="P16" s="1">
        <f>SUM(O9:O16)</f>
        <v>315000</v>
      </c>
      <c r="Q16" s="1" t="s">
        <v>151</v>
      </c>
      <c r="R16" s="12"/>
      <c r="S16" s="12" t="s">
        <v>250</v>
      </c>
      <c r="T16" s="12">
        <v>1</v>
      </c>
      <c r="U16" s="12">
        <v>121000</v>
      </c>
      <c r="V16" s="12">
        <f t="shared" si="0"/>
        <v>121000</v>
      </c>
      <c r="W16" s="1"/>
    </row>
    <row r="17" spans="1:26">
      <c r="A17" s="1">
        <v>9</v>
      </c>
      <c r="B17" s="1" t="s">
        <v>18</v>
      </c>
      <c r="C17" s="1">
        <v>1</v>
      </c>
      <c r="D17" s="1">
        <v>6000</v>
      </c>
      <c r="E17" s="1">
        <f t="shared" si="1"/>
        <v>6000</v>
      </c>
      <c r="F17" s="1"/>
      <c r="G17" s="1"/>
      <c r="H17" s="12">
        <v>1</v>
      </c>
      <c r="I17" s="12">
        <v>6000</v>
      </c>
      <c r="J17" s="12">
        <f t="shared" si="2"/>
        <v>6000</v>
      </c>
      <c r="K17" s="1"/>
      <c r="L17" s="1"/>
      <c r="M17" s="1"/>
      <c r="N17" s="1"/>
      <c r="O17" s="1">
        <f t="shared" si="3"/>
        <v>0</v>
      </c>
      <c r="P17" s="1"/>
      <c r="Q17" s="1"/>
      <c r="R17" s="12"/>
      <c r="S17" s="12" t="s">
        <v>182</v>
      </c>
      <c r="T17" s="12">
        <v>8</v>
      </c>
      <c r="U17" s="12">
        <v>15000</v>
      </c>
      <c r="V17" s="12">
        <f t="shared" si="0"/>
        <v>120000</v>
      </c>
      <c r="W17" s="1"/>
    </row>
    <row r="18" spans="1:26">
      <c r="A18" s="1">
        <v>10</v>
      </c>
      <c r="B18" s="1" t="s">
        <v>17</v>
      </c>
      <c r="C18" s="1">
        <v>6</v>
      </c>
      <c r="D18" s="1">
        <v>10000</v>
      </c>
      <c r="E18" s="1">
        <f t="shared" si="1"/>
        <v>60000</v>
      </c>
      <c r="F18" s="1"/>
      <c r="G18" s="1"/>
      <c r="H18" s="12">
        <v>6</v>
      </c>
      <c r="I18" s="12">
        <v>12500</v>
      </c>
      <c r="J18" s="12">
        <f t="shared" si="2"/>
        <v>75000</v>
      </c>
      <c r="K18" s="1"/>
      <c r="L18" s="1" t="s">
        <v>161</v>
      </c>
      <c r="M18" s="1">
        <v>1</v>
      </c>
      <c r="N18" s="1">
        <v>6000</v>
      </c>
      <c r="O18" s="1">
        <f t="shared" si="3"/>
        <v>6000</v>
      </c>
      <c r="P18" s="1"/>
      <c r="Q18" s="1"/>
      <c r="R18" s="12"/>
      <c r="S18" s="12" t="s">
        <v>119</v>
      </c>
      <c r="T18" s="29">
        <v>1</v>
      </c>
      <c r="U18" s="12">
        <v>3800</v>
      </c>
      <c r="V18" s="12">
        <f t="shared" si="0"/>
        <v>3800</v>
      </c>
      <c r="W18" s="1"/>
    </row>
    <row r="19" spans="1:26">
      <c r="A19" s="1">
        <v>11</v>
      </c>
      <c r="B19" s="1" t="s">
        <v>14</v>
      </c>
      <c r="C19" s="1">
        <v>20</v>
      </c>
      <c r="D19" s="1">
        <v>550</v>
      </c>
      <c r="E19" s="1">
        <f t="shared" si="1"/>
        <v>11000</v>
      </c>
      <c r="F19" s="1"/>
      <c r="G19" s="1"/>
      <c r="H19" s="12">
        <v>20</v>
      </c>
      <c r="I19" s="12">
        <v>550</v>
      </c>
      <c r="J19" s="12">
        <f t="shared" si="2"/>
        <v>11000</v>
      </c>
      <c r="K19" s="1"/>
      <c r="L19" s="1" t="s">
        <v>160</v>
      </c>
      <c r="M19" s="1">
        <v>1</v>
      </c>
      <c r="N19" s="1">
        <v>62800</v>
      </c>
      <c r="O19" s="1">
        <f t="shared" si="3"/>
        <v>62800</v>
      </c>
      <c r="P19" s="1"/>
      <c r="Q19" s="1"/>
      <c r="R19" s="12"/>
      <c r="S19" s="12" t="s">
        <v>119</v>
      </c>
      <c r="T19" s="12">
        <v>1</v>
      </c>
      <c r="U19" s="12">
        <v>4000</v>
      </c>
      <c r="V19" s="12">
        <f t="shared" si="0"/>
        <v>4000</v>
      </c>
      <c r="W19" s="1"/>
    </row>
    <row r="20" spans="1:26">
      <c r="A20" s="1">
        <v>12</v>
      </c>
      <c r="B20" s="1" t="s">
        <v>15</v>
      </c>
      <c r="C20" s="1">
        <v>1</v>
      </c>
      <c r="D20" s="1">
        <v>17500</v>
      </c>
      <c r="E20" s="1">
        <f t="shared" si="1"/>
        <v>17500</v>
      </c>
      <c r="F20" s="1"/>
      <c r="G20" s="1"/>
      <c r="H20" s="12">
        <v>1</v>
      </c>
      <c r="I20" s="12">
        <v>17500</v>
      </c>
      <c r="J20" s="12">
        <f t="shared" si="2"/>
        <v>17500</v>
      </c>
      <c r="K20" s="1"/>
      <c r="L20" s="1" t="s">
        <v>119</v>
      </c>
      <c r="M20" s="17">
        <v>1</v>
      </c>
      <c r="N20" s="1">
        <v>3800</v>
      </c>
      <c r="O20" s="1">
        <f t="shared" si="3"/>
        <v>3800</v>
      </c>
      <c r="P20" s="1"/>
      <c r="Q20" s="1"/>
      <c r="R20" s="12"/>
      <c r="S20" s="12" t="s">
        <v>252</v>
      </c>
      <c r="T20" s="12">
        <v>6</v>
      </c>
      <c r="U20" s="12">
        <v>4000</v>
      </c>
      <c r="V20" s="12">
        <f t="shared" si="0"/>
        <v>24000</v>
      </c>
      <c r="W20" s="1"/>
    </row>
    <row r="21" spans="1:26">
      <c r="A21" s="1">
        <v>13</v>
      </c>
      <c r="B21" s="1" t="s">
        <v>16</v>
      </c>
      <c r="C21" s="1">
        <v>2</v>
      </c>
      <c r="D21" s="1">
        <v>18500</v>
      </c>
      <c r="E21" s="1">
        <f t="shared" si="1"/>
        <v>37000</v>
      </c>
      <c r="F21" s="1"/>
      <c r="G21" s="1"/>
      <c r="H21" s="12">
        <v>2</v>
      </c>
      <c r="I21" s="12">
        <v>17000</v>
      </c>
      <c r="J21" s="12">
        <f t="shared" si="2"/>
        <v>34000</v>
      </c>
      <c r="K21" s="1"/>
      <c r="L21" s="1" t="s">
        <v>119</v>
      </c>
      <c r="M21" s="1">
        <v>1</v>
      </c>
      <c r="N21" s="1">
        <v>4000</v>
      </c>
      <c r="O21" s="1">
        <f t="shared" si="3"/>
        <v>4000</v>
      </c>
      <c r="P21" s="1"/>
      <c r="Q21" s="1"/>
      <c r="R21" s="12"/>
      <c r="S21" s="12" t="s">
        <v>126</v>
      </c>
      <c r="T21" s="12">
        <v>1</v>
      </c>
      <c r="U21" s="12">
        <v>12600</v>
      </c>
      <c r="V21" s="12">
        <f t="shared" si="0"/>
        <v>12600</v>
      </c>
      <c r="W21" s="1"/>
    </row>
    <row r="22" spans="1:26">
      <c r="A22" s="1">
        <v>14</v>
      </c>
      <c r="B22" s="1" t="s">
        <v>25</v>
      </c>
      <c r="C22" s="1">
        <v>1</v>
      </c>
      <c r="D22" s="1">
        <v>20000</v>
      </c>
      <c r="E22" s="1">
        <f t="shared" si="1"/>
        <v>20000</v>
      </c>
      <c r="F22" s="1"/>
      <c r="G22" s="1"/>
      <c r="H22" s="12">
        <v>1</v>
      </c>
      <c r="I22" s="12">
        <v>20000</v>
      </c>
      <c r="J22" s="12">
        <f t="shared" si="2"/>
        <v>20000</v>
      </c>
      <c r="K22" s="1"/>
      <c r="L22" s="1" t="s">
        <v>120</v>
      </c>
      <c r="M22" s="1">
        <v>1</v>
      </c>
      <c r="N22" s="1">
        <v>140000</v>
      </c>
      <c r="O22" s="1">
        <f t="shared" si="3"/>
        <v>140000</v>
      </c>
      <c r="P22" s="1"/>
      <c r="Q22" s="1"/>
      <c r="R22" s="12"/>
      <c r="S22" s="12" t="s">
        <v>181</v>
      </c>
      <c r="T22" s="12">
        <v>8</v>
      </c>
      <c r="U22" s="12">
        <v>9400</v>
      </c>
      <c r="V22" s="12">
        <f t="shared" si="0"/>
        <v>75200</v>
      </c>
      <c r="W22" s="1"/>
    </row>
    <row r="23" spans="1:26">
      <c r="A23" s="1">
        <v>15</v>
      </c>
      <c r="B23" s="1" t="s">
        <v>20</v>
      </c>
      <c r="C23" s="1">
        <v>4</v>
      </c>
      <c r="D23" s="1">
        <v>15000</v>
      </c>
      <c r="E23" s="1">
        <f t="shared" si="1"/>
        <v>60000</v>
      </c>
      <c r="F23" s="1"/>
      <c r="G23" s="1"/>
      <c r="H23" s="12">
        <v>4</v>
      </c>
      <c r="I23" s="12">
        <v>12000</v>
      </c>
      <c r="J23" s="12">
        <f t="shared" si="2"/>
        <v>48000</v>
      </c>
      <c r="K23" s="1"/>
      <c r="L23" s="1" t="s">
        <v>126</v>
      </c>
      <c r="M23" s="1">
        <v>1</v>
      </c>
      <c r="N23" s="1">
        <v>12600</v>
      </c>
      <c r="O23" s="1">
        <f t="shared" si="3"/>
        <v>12600</v>
      </c>
      <c r="P23" s="1"/>
      <c r="Q23" s="1"/>
      <c r="R23" s="12"/>
      <c r="S23" s="12" t="s">
        <v>184</v>
      </c>
      <c r="T23" s="12">
        <v>1</v>
      </c>
      <c r="U23" s="12">
        <v>4500</v>
      </c>
      <c r="V23" s="12">
        <f t="shared" si="0"/>
        <v>4500</v>
      </c>
      <c r="W23" s="1"/>
    </row>
    <row r="24" spans="1:26">
      <c r="A24" s="1"/>
      <c r="B24" s="1" t="s">
        <v>21</v>
      </c>
      <c r="C24" s="1">
        <v>2</v>
      </c>
      <c r="D24" s="1">
        <v>10000</v>
      </c>
      <c r="E24" s="1">
        <f t="shared" si="1"/>
        <v>20000</v>
      </c>
      <c r="F24" s="1"/>
      <c r="G24" s="1"/>
      <c r="H24" s="12">
        <v>2</v>
      </c>
      <c r="I24" s="12">
        <v>10000</v>
      </c>
      <c r="J24" s="12">
        <f t="shared" si="2"/>
        <v>20000</v>
      </c>
      <c r="K24" s="1"/>
      <c r="L24" s="1" t="s">
        <v>132</v>
      </c>
      <c r="M24" s="1">
        <v>6</v>
      </c>
      <c r="N24" s="1">
        <v>4750</v>
      </c>
      <c r="O24" s="1">
        <f t="shared" si="3"/>
        <v>28500</v>
      </c>
      <c r="P24" s="1"/>
      <c r="Q24" s="1"/>
      <c r="R24" s="12"/>
      <c r="S24" s="12" t="s">
        <v>183</v>
      </c>
      <c r="T24" s="12">
        <v>6</v>
      </c>
      <c r="U24" s="12">
        <v>5000</v>
      </c>
      <c r="V24" s="12">
        <f t="shared" si="0"/>
        <v>30000</v>
      </c>
      <c r="W24" s="1"/>
    </row>
    <row r="25" spans="1:26">
      <c r="A25" s="1"/>
      <c r="B25" s="1" t="s">
        <v>22</v>
      </c>
      <c r="C25" s="1">
        <v>2</v>
      </c>
      <c r="D25" s="1">
        <v>10000</v>
      </c>
      <c r="E25" s="1">
        <f t="shared" si="1"/>
        <v>20000</v>
      </c>
      <c r="F25" s="1"/>
      <c r="G25" s="1"/>
      <c r="H25" s="12">
        <v>2</v>
      </c>
      <c r="I25" s="12">
        <v>10000</v>
      </c>
      <c r="J25" s="12">
        <f t="shared" si="2"/>
        <v>20000</v>
      </c>
      <c r="K25" s="1"/>
      <c r="L25" s="1" t="s">
        <v>133</v>
      </c>
      <c r="M25" s="1">
        <v>1</v>
      </c>
      <c r="N25" s="1">
        <v>1800</v>
      </c>
      <c r="O25" s="1">
        <f t="shared" si="3"/>
        <v>1800</v>
      </c>
      <c r="P25" s="1"/>
      <c r="Q25" s="1"/>
      <c r="R25" s="12"/>
      <c r="S25" s="12" t="s">
        <v>170</v>
      </c>
      <c r="T25" s="12">
        <v>1</v>
      </c>
      <c r="U25" s="12">
        <v>21500</v>
      </c>
      <c r="V25" s="12">
        <f t="shared" si="0"/>
        <v>21500</v>
      </c>
      <c r="W25" s="1"/>
    </row>
    <row r="26" spans="1:26">
      <c r="A26" s="1"/>
      <c r="B26" s="1" t="s">
        <v>23</v>
      </c>
      <c r="C26" s="1">
        <v>1</v>
      </c>
      <c r="D26" s="1">
        <v>15000</v>
      </c>
      <c r="E26" s="1">
        <f t="shared" si="1"/>
        <v>15000</v>
      </c>
      <c r="F26" s="1"/>
      <c r="G26" s="1"/>
      <c r="H26" s="12">
        <v>1</v>
      </c>
      <c r="I26" s="12">
        <v>15000</v>
      </c>
      <c r="J26" s="12">
        <f t="shared" si="2"/>
        <v>15000</v>
      </c>
      <c r="K26" s="1"/>
      <c r="L26" s="1"/>
      <c r="M26" s="1">
        <v>1</v>
      </c>
      <c r="N26" s="1"/>
      <c r="O26" s="1">
        <f t="shared" si="3"/>
        <v>0</v>
      </c>
      <c r="P26" s="1"/>
      <c r="Q26" s="1"/>
      <c r="R26" s="1"/>
      <c r="S26" s="12"/>
      <c r="T26" s="12"/>
      <c r="U26" s="12"/>
      <c r="V26" s="15">
        <f>SUM(V9:V25)</f>
        <v>896600</v>
      </c>
      <c r="W26" s="1"/>
    </row>
    <row r="27" spans="1:26">
      <c r="A27" s="1"/>
      <c r="B27" s="1" t="s">
        <v>24</v>
      </c>
      <c r="C27" s="1">
        <v>1</v>
      </c>
      <c r="D27" s="1">
        <v>22000</v>
      </c>
      <c r="E27" s="1">
        <f t="shared" si="1"/>
        <v>22000</v>
      </c>
      <c r="F27" s="1"/>
      <c r="G27" s="1"/>
      <c r="H27" s="12">
        <v>1</v>
      </c>
      <c r="I27" s="12">
        <v>15000</v>
      </c>
      <c r="J27" s="12">
        <f t="shared" si="2"/>
        <v>15000</v>
      </c>
      <c r="K27" s="1"/>
      <c r="L27" s="1" t="s">
        <v>165</v>
      </c>
      <c r="M27" s="1">
        <v>1</v>
      </c>
      <c r="N27" s="17">
        <f>SUM(2000+1700)</f>
        <v>3700</v>
      </c>
      <c r="O27" s="1">
        <f t="shared" si="3"/>
        <v>3700</v>
      </c>
      <c r="P27" s="1"/>
      <c r="Q27" s="1"/>
      <c r="R27" s="1"/>
      <c r="V27" s="1">
        <f t="shared" si="0"/>
        <v>0</v>
      </c>
      <c r="Y27" s="17">
        <v>5000</v>
      </c>
      <c r="Z27" s="17" t="s">
        <v>141</v>
      </c>
    </row>
    <row r="28" spans="1:26">
      <c r="A28" s="1"/>
      <c r="B28" s="1" t="s">
        <v>26</v>
      </c>
      <c r="C28" s="1">
        <v>1</v>
      </c>
      <c r="D28" s="1">
        <v>25000</v>
      </c>
      <c r="E28" s="1">
        <f t="shared" si="1"/>
        <v>25000</v>
      </c>
      <c r="F28" s="1"/>
      <c r="G28" s="1" t="s">
        <v>83</v>
      </c>
      <c r="H28" s="12">
        <v>1</v>
      </c>
      <c r="I28" s="12">
        <v>5000</v>
      </c>
      <c r="J28" s="12">
        <f t="shared" si="2"/>
        <v>5000</v>
      </c>
      <c r="K28" s="1"/>
      <c r="L28" s="1"/>
      <c r="M28" s="1"/>
      <c r="N28" s="1"/>
      <c r="O28" s="1">
        <f t="shared" si="3"/>
        <v>0</v>
      </c>
      <c r="P28" s="1"/>
      <c r="Q28" s="1"/>
      <c r="R28" s="1"/>
      <c r="V28" s="1">
        <f t="shared" si="0"/>
        <v>0</v>
      </c>
      <c r="W28" s="1"/>
    </row>
    <row r="29" spans="1:26">
      <c r="A29" s="1"/>
      <c r="B29" s="1" t="s">
        <v>27</v>
      </c>
      <c r="C29" s="1"/>
      <c r="D29" s="1"/>
      <c r="E29" s="1">
        <f>SUM(E9:E28)</f>
        <v>998350</v>
      </c>
      <c r="F29" s="1"/>
      <c r="G29" s="1"/>
      <c r="H29" s="12"/>
      <c r="I29" s="12"/>
      <c r="J29" s="12">
        <f>SUM(J9:J28)</f>
        <v>724600</v>
      </c>
      <c r="K29" s="1"/>
      <c r="L29" s="1" t="s">
        <v>158</v>
      </c>
      <c r="M29" s="1">
        <v>1</v>
      </c>
      <c r="N29" s="17">
        <v>46000</v>
      </c>
      <c r="O29" s="1">
        <f t="shared" si="3"/>
        <v>46000</v>
      </c>
      <c r="P29" s="1"/>
      <c r="Q29" s="1"/>
      <c r="R29" s="1"/>
      <c r="S29" s="1"/>
      <c r="T29" s="1"/>
      <c r="U29" s="1"/>
      <c r="V29" s="1">
        <f t="shared" si="0"/>
        <v>0</v>
      </c>
      <c r="W29" s="1"/>
    </row>
    <row r="30" spans="1:26">
      <c r="A30" s="1"/>
      <c r="B30" s="1" t="s">
        <v>30</v>
      </c>
      <c r="C30" s="1">
        <v>3</v>
      </c>
      <c r="D30" s="1">
        <v>30000</v>
      </c>
      <c r="E30" s="1">
        <f t="shared" si="1"/>
        <v>90000</v>
      </c>
      <c r="F30" s="1"/>
      <c r="G30" s="1"/>
      <c r="H30" s="12"/>
      <c r="I30" s="12"/>
      <c r="J30" s="12"/>
      <c r="K30" s="1"/>
      <c r="L30" s="1" t="s">
        <v>159</v>
      </c>
      <c r="M30" s="1">
        <v>1</v>
      </c>
      <c r="N30" s="17">
        <f>SUM(41750+5000)</f>
        <v>46750</v>
      </c>
      <c r="O30" s="1">
        <f t="shared" si="3"/>
        <v>46750</v>
      </c>
      <c r="P30" s="1"/>
      <c r="Q30" s="1"/>
      <c r="R30" s="1"/>
      <c r="S30" s="1"/>
      <c r="T30" s="1"/>
      <c r="U30" s="1"/>
      <c r="V30" s="1">
        <f t="shared" si="0"/>
        <v>0</v>
      </c>
      <c r="W30" s="1"/>
    </row>
    <row r="31" spans="1:26">
      <c r="A31" s="1"/>
      <c r="B31" s="1" t="s">
        <v>31</v>
      </c>
      <c r="C31" s="1">
        <v>1</v>
      </c>
      <c r="D31" s="1">
        <v>5000</v>
      </c>
      <c r="E31" s="1">
        <f t="shared" si="1"/>
        <v>5000</v>
      </c>
      <c r="F31" s="1"/>
      <c r="G31" s="1"/>
      <c r="H31" s="12"/>
      <c r="I31" s="12"/>
      <c r="J31" s="12"/>
      <c r="K31" s="1"/>
      <c r="L31" s="1" t="s">
        <v>45</v>
      </c>
      <c r="M31" s="1">
        <v>1</v>
      </c>
      <c r="N31" s="17">
        <v>75000</v>
      </c>
      <c r="O31" s="1">
        <f>SUM(M31*N31)</f>
        <v>75000</v>
      </c>
      <c r="P31" s="1"/>
      <c r="Q31" s="1"/>
      <c r="R31" s="1"/>
      <c r="S31" s="1" t="s">
        <v>156</v>
      </c>
      <c r="T31" s="1"/>
      <c r="U31" s="1"/>
      <c r="V31" s="1">
        <f t="shared" si="0"/>
        <v>0</v>
      </c>
      <c r="W31" s="1"/>
    </row>
    <row r="32" spans="1:26" ht="15.75">
      <c r="A32" s="5" t="s">
        <v>47</v>
      </c>
      <c r="B32" s="1"/>
      <c r="C32" s="1"/>
      <c r="D32" s="1"/>
      <c r="E32" s="1">
        <f t="shared" si="1"/>
        <v>0</v>
      </c>
      <c r="F32" s="1"/>
      <c r="G32" s="1"/>
      <c r="H32" s="1"/>
      <c r="I32" s="1"/>
      <c r="J32" s="1">
        <f>SUM(J29:J31)</f>
        <v>724600</v>
      </c>
      <c r="K32" s="1"/>
      <c r="L32" s="1" t="s">
        <v>162</v>
      </c>
      <c r="M32" s="1">
        <v>5</v>
      </c>
      <c r="N32" s="17">
        <v>1000</v>
      </c>
      <c r="O32" s="1">
        <f t="shared" si="3"/>
        <v>5000</v>
      </c>
      <c r="P32" s="1"/>
      <c r="Q32" s="1"/>
      <c r="R32" s="1"/>
      <c r="S32" s="1"/>
      <c r="T32" s="1"/>
      <c r="U32" s="1"/>
      <c r="V32" s="1">
        <f t="shared" si="0"/>
        <v>0</v>
      </c>
      <c r="W32" s="1"/>
    </row>
    <row r="33" spans="1:30" ht="15.75">
      <c r="A33" s="5" t="s">
        <v>1</v>
      </c>
      <c r="B33" s="1"/>
      <c r="C33" s="1"/>
      <c r="D33" s="1"/>
      <c r="E33" s="1">
        <f t="shared" si="1"/>
        <v>0</v>
      </c>
      <c r="F33" s="1"/>
      <c r="G33" s="1"/>
      <c r="H33" s="1"/>
      <c r="I33" s="1"/>
      <c r="J33" s="1">
        <f t="shared" ref="J33" si="4">H33*I33</f>
        <v>0</v>
      </c>
      <c r="K33" s="1"/>
      <c r="L33" s="1" t="s">
        <v>117</v>
      </c>
      <c r="M33" s="1">
        <v>1</v>
      </c>
      <c r="N33" s="17">
        <v>16500</v>
      </c>
      <c r="O33" s="1">
        <f t="shared" si="3"/>
        <v>16500</v>
      </c>
      <c r="P33" s="1"/>
      <c r="Q33" s="1"/>
      <c r="R33" s="1"/>
      <c r="S33" s="1"/>
      <c r="T33" s="1"/>
      <c r="U33" s="1"/>
      <c r="V33" s="1">
        <f t="shared" si="0"/>
        <v>0</v>
      </c>
      <c r="W33" s="1"/>
    </row>
    <row r="34" spans="1:30" ht="15.75">
      <c r="A34" s="5"/>
      <c r="B34" s="1"/>
      <c r="C34" s="1"/>
      <c r="D34" s="1"/>
      <c r="E34" s="1">
        <f t="shared" si="1"/>
        <v>0</v>
      </c>
      <c r="F34" s="1"/>
      <c r="G34" s="1"/>
      <c r="H34" s="1"/>
      <c r="I34" s="1"/>
      <c r="J34" s="1"/>
      <c r="K34" s="1"/>
      <c r="L34" s="1" t="s">
        <v>166</v>
      </c>
      <c r="M34" s="1">
        <v>1</v>
      </c>
      <c r="N34" s="17">
        <v>4500</v>
      </c>
      <c r="O34" s="1">
        <f t="shared" si="3"/>
        <v>4500</v>
      </c>
      <c r="P34" s="1">
        <f>SUM(O18:O34)</f>
        <v>456950</v>
      </c>
      <c r="Q34" s="1">
        <f>SUM(P16+P34)</f>
        <v>771950</v>
      </c>
      <c r="R34" s="1"/>
      <c r="S34" s="1"/>
      <c r="T34" s="1"/>
      <c r="U34" s="1"/>
      <c r="V34" s="1">
        <f t="shared" si="0"/>
        <v>0</v>
      </c>
      <c r="W34" s="1"/>
    </row>
    <row r="35" spans="1:30" ht="15.75">
      <c r="A35" s="5" t="s">
        <v>2</v>
      </c>
      <c r="B35" s="1"/>
      <c r="C35" s="1"/>
      <c r="D35" s="1"/>
      <c r="E35" s="1">
        <f t="shared" si="1"/>
        <v>0</v>
      </c>
      <c r="F35" s="1"/>
      <c r="G35" s="1"/>
      <c r="H35" s="1"/>
      <c r="I35" s="1"/>
      <c r="J35" s="1"/>
      <c r="K35" s="1"/>
      <c r="L35" s="1"/>
      <c r="M35" s="1">
        <f>SUM(N29:N34)</f>
        <v>189750</v>
      </c>
      <c r="N35" s="17"/>
      <c r="O35" s="1">
        <f t="shared" si="3"/>
        <v>0</v>
      </c>
      <c r="P35" s="1"/>
      <c r="Q35" s="1"/>
      <c r="R35" s="1"/>
      <c r="S35" s="1"/>
      <c r="T35" s="1"/>
      <c r="U35" s="1"/>
      <c r="V35" s="1">
        <f t="shared" si="0"/>
        <v>0</v>
      </c>
      <c r="W35" s="1">
        <f>V26</f>
        <v>896600</v>
      </c>
    </row>
    <row r="36" spans="1:30" ht="15.75">
      <c r="A36" s="5" t="s">
        <v>7</v>
      </c>
      <c r="B36" s="1"/>
      <c r="C36" s="1"/>
      <c r="D36" s="1"/>
      <c r="E36" s="1">
        <f t="shared" si="1"/>
        <v>0</v>
      </c>
      <c r="F36" s="1"/>
      <c r="G36" s="1"/>
      <c r="H36" s="1"/>
      <c r="I36" s="1"/>
      <c r="J36" s="1"/>
      <c r="K36" s="1"/>
      <c r="L36" s="1"/>
      <c r="M36" s="1"/>
      <c r="N36" s="17"/>
      <c r="O36" s="1">
        <f t="shared" si="3"/>
        <v>0</v>
      </c>
      <c r="P36" s="1"/>
      <c r="Q36" s="1"/>
      <c r="R36" s="1"/>
      <c r="S36" s="1" t="s">
        <v>185</v>
      </c>
      <c r="T36" s="1">
        <v>1</v>
      </c>
      <c r="U36" s="1"/>
      <c r="V36" s="1">
        <f t="shared" si="0"/>
        <v>0</v>
      </c>
      <c r="W36" s="1"/>
    </row>
    <row r="37" spans="1:30">
      <c r="A37" s="1"/>
      <c r="B37" s="1"/>
      <c r="C37" s="1"/>
      <c r="D37" s="1"/>
      <c r="E37" s="1">
        <f t="shared" si="1"/>
        <v>0</v>
      </c>
      <c r="F37" s="1"/>
      <c r="G37" s="1"/>
      <c r="H37" s="1"/>
      <c r="I37" s="1"/>
      <c r="J37" s="1"/>
      <c r="K37" s="1"/>
      <c r="L37" s="1"/>
      <c r="M37" s="1"/>
      <c r="N37" s="17"/>
      <c r="O37" s="1">
        <f t="shared" si="3"/>
        <v>0</v>
      </c>
      <c r="P37" s="1"/>
      <c r="Q37" s="1"/>
      <c r="R37" s="1"/>
      <c r="S37" s="1"/>
      <c r="T37" s="1"/>
      <c r="U37" s="1"/>
      <c r="V37" s="1">
        <f t="shared" si="0"/>
        <v>0</v>
      </c>
      <c r="W37" s="1"/>
    </row>
    <row r="38" spans="1:30" ht="15.75">
      <c r="A38" s="5" t="s">
        <v>48</v>
      </c>
      <c r="B38" s="1"/>
      <c r="C38" s="1"/>
      <c r="D38" s="1"/>
      <c r="E38" s="1">
        <f t="shared" si="1"/>
        <v>0</v>
      </c>
      <c r="F38" s="1"/>
      <c r="G38" s="1"/>
      <c r="H38" s="1"/>
      <c r="I38" s="1"/>
      <c r="J38" s="1"/>
      <c r="K38" s="1"/>
      <c r="L38" s="1"/>
      <c r="M38" s="1"/>
      <c r="N38" s="17"/>
      <c r="O38" s="1">
        <f t="shared" si="3"/>
        <v>0</v>
      </c>
      <c r="P38" s="1"/>
      <c r="Q38" s="1"/>
      <c r="R38" s="1"/>
      <c r="S38" s="1"/>
      <c r="T38" s="1"/>
      <c r="U38" s="1"/>
      <c r="V38" s="1">
        <f t="shared" si="0"/>
        <v>0</v>
      </c>
      <c r="W38" s="1"/>
    </row>
    <row r="39" spans="1:30" ht="15.75">
      <c r="A39" s="5" t="s">
        <v>29</v>
      </c>
      <c r="B39" s="1"/>
      <c r="C39" s="1"/>
      <c r="D39" s="1"/>
      <c r="E39" s="1">
        <f t="shared" si="1"/>
        <v>0</v>
      </c>
      <c r="F39" s="1"/>
      <c r="G39" s="1"/>
      <c r="H39" s="1"/>
      <c r="I39" s="1"/>
      <c r="J39" s="1"/>
      <c r="K39" s="1"/>
      <c r="L39" s="1"/>
      <c r="M39" s="1"/>
      <c r="N39" s="17"/>
      <c r="O39" s="1">
        <f t="shared" si="3"/>
        <v>0</v>
      </c>
      <c r="P39" s="1"/>
      <c r="Q39" s="1"/>
      <c r="R39" s="1"/>
      <c r="S39" s="1"/>
      <c r="T39" s="1"/>
      <c r="U39" s="1"/>
      <c r="V39" s="1">
        <f t="shared" si="0"/>
        <v>0</v>
      </c>
      <c r="W39" s="1"/>
    </row>
    <row r="40" spans="1:30">
      <c r="A40" s="7" t="s">
        <v>0</v>
      </c>
      <c r="B40" s="8" t="s">
        <v>4</v>
      </c>
      <c r="C40" s="7" t="s">
        <v>3</v>
      </c>
      <c r="D40" s="8" t="s">
        <v>6</v>
      </c>
      <c r="E40" s="9" t="s">
        <v>5</v>
      </c>
      <c r="F40" s="1"/>
      <c r="G40" s="1"/>
      <c r="H40" s="1" t="s">
        <v>80</v>
      </c>
      <c r="I40" s="16" t="s">
        <v>81</v>
      </c>
      <c r="J40" s="16" t="s">
        <v>82</v>
      </c>
      <c r="K40" s="1"/>
      <c r="L40" s="1"/>
      <c r="M40" s="1" t="s">
        <v>80</v>
      </c>
      <c r="N40" s="16" t="s">
        <v>81</v>
      </c>
      <c r="O40" s="1">
        <v>0</v>
      </c>
      <c r="P40" s="1"/>
      <c r="Q40" s="1"/>
      <c r="R40" s="12"/>
      <c r="S40" s="12"/>
      <c r="T40" s="12"/>
      <c r="U40" s="12"/>
      <c r="V40" s="12">
        <f t="shared" si="0"/>
        <v>0</v>
      </c>
      <c r="W40" s="1"/>
    </row>
    <row r="41" spans="1:30">
      <c r="A41" s="1">
        <v>1</v>
      </c>
      <c r="B41" s="1" t="s">
        <v>32</v>
      </c>
      <c r="C41" s="1">
        <v>5</v>
      </c>
      <c r="D41" s="1">
        <v>25000</v>
      </c>
      <c r="E41" s="1">
        <f t="shared" si="1"/>
        <v>125000</v>
      </c>
      <c r="F41" s="1"/>
      <c r="G41" s="1"/>
      <c r="H41" s="12">
        <v>5</v>
      </c>
      <c r="I41" s="12">
        <v>25000</v>
      </c>
      <c r="J41" s="12">
        <f t="shared" ref="J41:J53" si="5">H41*I41</f>
        <v>125000</v>
      </c>
      <c r="K41" s="1"/>
      <c r="L41" s="1" t="s">
        <v>127</v>
      </c>
      <c r="M41" s="1">
        <v>5</v>
      </c>
      <c r="N41" s="1">
        <v>21500</v>
      </c>
      <c r="O41" s="1">
        <f t="shared" si="3"/>
        <v>107500</v>
      </c>
      <c r="P41" s="1"/>
      <c r="Q41" s="1"/>
      <c r="R41" s="12"/>
      <c r="S41" s="30" t="s">
        <v>171</v>
      </c>
      <c r="T41" s="12">
        <v>6</v>
      </c>
      <c r="U41" s="12">
        <v>22600</v>
      </c>
      <c r="V41" s="12">
        <f t="shared" si="0"/>
        <v>135600</v>
      </c>
      <c r="Y41" s="1" t="s">
        <v>154</v>
      </c>
      <c r="Z41" s="1"/>
      <c r="AA41" s="1"/>
      <c r="AB41" s="1"/>
      <c r="AC41" s="1"/>
      <c r="AD41" s="1"/>
    </row>
    <row r="42" spans="1:30">
      <c r="A42" s="1">
        <v>2</v>
      </c>
      <c r="B42" s="1" t="s">
        <v>33</v>
      </c>
      <c r="C42" s="1">
        <v>1</v>
      </c>
      <c r="D42" s="1">
        <v>68000</v>
      </c>
      <c r="E42" s="1">
        <f t="shared" si="1"/>
        <v>68000</v>
      </c>
      <c r="F42" s="1"/>
      <c r="G42" s="1"/>
      <c r="H42" s="12">
        <v>1</v>
      </c>
      <c r="I42" s="12">
        <v>68000</v>
      </c>
      <c r="J42" s="12">
        <f t="shared" si="5"/>
        <v>68000</v>
      </c>
      <c r="K42" s="1"/>
      <c r="L42" s="1" t="s">
        <v>128</v>
      </c>
      <c r="M42" s="1">
        <v>1</v>
      </c>
      <c r="N42" s="1">
        <v>80000</v>
      </c>
      <c r="O42" s="1">
        <f t="shared" si="3"/>
        <v>80000</v>
      </c>
      <c r="P42" s="1"/>
      <c r="Q42" s="1"/>
      <c r="R42" s="12"/>
      <c r="S42" s="30" t="s">
        <v>128</v>
      </c>
      <c r="T42" s="12">
        <v>2</v>
      </c>
      <c r="U42" s="12">
        <v>85000</v>
      </c>
      <c r="V42" s="12">
        <f t="shared" si="0"/>
        <v>170000</v>
      </c>
      <c r="Y42" s="1" t="s">
        <v>155</v>
      </c>
      <c r="Z42" s="1"/>
      <c r="AA42" s="1"/>
      <c r="AB42" s="1"/>
      <c r="AC42" s="1"/>
      <c r="AD42" s="1"/>
    </row>
    <row r="43" spans="1:30">
      <c r="A43" s="1">
        <v>3</v>
      </c>
      <c r="B43" s="1" t="s">
        <v>34</v>
      </c>
      <c r="C43" s="1">
        <v>1</v>
      </c>
      <c r="D43" s="1">
        <v>62000</v>
      </c>
      <c r="E43" s="1">
        <f t="shared" si="1"/>
        <v>62000</v>
      </c>
      <c r="F43" s="1"/>
      <c r="G43" s="1"/>
      <c r="H43" s="12">
        <v>1</v>
      </c>
      <c r="I43" s="12">
        <v>62000</v>
      </c>
      <c r="J43" s="12">
        <f t="shared" si="5"/>
        <v>62000</v>
      </c>
      <c r="K43" s="1"/>
      <c r="L43" s="1" t="s">
        <v>122</v>
      </c>
      <c r="M43" s="1">
        <v>1</v>
      </c>
      <c r="N43" s="1">
        <v>50000</v>
      </c>
      <c r="O43" s="1">
        <f t="shared" si="3"/>
        <v>50000</v>
      </c>
      <c r="P43" s="1"/>
      <c r="Q43" s="1"/>
      <c r="R43" s="12"/>
      <c r="S43" s="30" t="s">
        <v>122</v>
      </c>
      <c r="T43" s="12">
        <v>1</v>
      </c>
      <c r="U43" s="12">
        <v>50000</v>
      </c>
      <c r="V43" s="12">
        <f t="shared" si="0"/>
        <v>50000</v>
      </c>
      <c r="Y43" s="1"/>
      <c r="Z43" s="1"/>
      <c r="AA43" s="1"/>
      <c r="AB43" s="1"/>
      <c r="AC43" s="1"/>
      <c r="AD43" s="1"/>
    </row>
    <row r="44" spans="1:30">
      <c r="A44" s="1">
        <v>4</v>
      </c>
      <c r="B44" s="1" t="s">
        <v>35</v>
      </c>
      <c r="C44" s="1">
        <v>2</v>
      </c>
      <c r="D44" s="1">
        <v>19500</v>
      </c>
      <c r="E44" s="1">
        <f t="shared" si="1"/>
        <v>39000</v>
      </c>
      <c r="F44" s="1"/>
      <c r="G44" s="1"/>
      <c r="H44" s="12">
        <v>2</v>
      </c>
      <c r="I44" s="12">
        <v>19500</v>
      </c>
      <c r="J44" s="12">
        <f t="shared" si="5"/>
        <v>39000</v>
      </c>
      <c r="K44" s="1"/>
      <c r="L44" s="1" t="s">
        <v>121</v>
      </c>
      <c r="M44" s="1">
        <v>1</v>
      </c>
      <c r="N44" s="1">
        <v>20000</v>
      </c>
      <c r="O44" s="1">
        <f t="shared" si="3"/>
        <v>20000</v>
      </c>
      <c r="P44" s="1"/>
      <c r="Q44" s="1"/>
      <c r="R44" s="12"/>
      <c r="S44" s="30" t="s">
        <v>121</v>
      </c>
      <c r="T44" s="12">
        <v>1</v>
      </c>
      <c r="U44" s="12">
        <v>20000</v>
      </c>
      <c r="V44" s="12">
        <f t="shared" si="0"/>
        <v>20000</v>
      </c>
      <c r="Y44" s="1"/>
      <c r="Z44" s="1"/>
      <c r="AA44" s="1"/>
      <c r="AB44" s="1"/>
      <c r="AC44" s="1"/>
      <c r="AD44" s="1"/>
    </row>
    <row r="45" spans="1:30">
      <c r="A45" s="6">
        <v>5</v>
      </c>
      <c r="B45" s="1" t="s">
        <v>36</v>
      </c>
      <c r="C45" s="1">
        <v>1</v>
      </c>
      <c r="D45" s="1">
        <v>5000</v>
      </c>
      <c r="E45" s="1">
        <f t="shared" si="1"/>
        <v>5000</v>
      </c>
      <c r="F45" s="1"/>
      <c r="G45" s="1"/>
      <c r="H45" s="12">
        <v>1</v>
      </c>
      <c r="I45" s="12">
        <v>5000</v>
      </c>
      <c r="J45" s="12">
        <f t="shared" si="5"/>
        <v>5000</v>
      </c>
      <c r="K45" s="1"/>
      <c r="L45" s="1" t="s">
        <v>129</v>
      </c>
      <c r="M45" s="1">
        <v>1</v>
      </c>
      <c r="N45" s="1">
        <v>16000</v>
      </c>
      <c r="O45" s="1">
        <f t="shared" si="3"/>
        <v>16000</v>
      </c>
      <c r="P45" s="1"/>
      <c r="Q45" s="1"/>
      <c r="R45" s="12"/>
      <c r="S45" s="30" t="s">
        <v>129</v>
      </c>
      <c r="T45" s="12">
        <v>1</v>
      </c>
      <c r="U45" s="12">
        <v>16000</v>
      </c>
      <c r="V45" s="12">
        <f t="shared" si="0"/>
        <v>16000</v>
      </c>
      <c r="Y45" s="17" t="s">
        <v>138</v>
      </c>
      <c r="Z45" s="17">
        <v>12000</v>
      </c>
      <c r="AA45" s="1" t="s">
        <v>139</v>
      </c>
      <c r="AB45" s="1"/>
      <c r="AC45" s="1"/>
      <c r="AD45" s="1"/>
    </row>
    <row r="46" spans="1:30">
      <c r="A46" s="1">
        <v>6</v>
      </c>
      <c r="B46" s="1" t="s">
        <v>37</v>
      </c>
      <c r="C46" s="1">
        <v>4</v>
      </c>
      <c r="D46" s="1">
        <v>2500</v>
      </c>
      <c r="E46" s="1">
        <f t="shared" si="1"/>
        <v>10000</v>
      </c>
      <c r="F46" s="1"/>
      <c r="G46" s="1"/>
      <c r="H46" s="12">
        <v>4</v>
      </c>
      <c r="I46" s="12">
        <v>2500</v>
      </c>
      <c r="J46" s="12">
        <f t="shared" si="5"/>
        <v>10000</v>
      </c>
      <c r="K46" s="1"/>
      <c r="L46" s="1" t="s">
        <v>169</v>
      </c>
      <c r="M46" s="17">
        <v>16</v>
      </c>
      <c r="N46" s="1">
        <v>300</v>
      </c>
      <c r="O46" s="1">
        <f t="shared" si="3"/>
        <v>4800</v>
      </c>
      <c r="P46" s="1"/>
      <c r="Q46" s="1"/>
      <c r="R46" s="12"/>
      <c r="S46" s="30" t="s">
        <v>169</v>
      </c>
      <c r="T46" s="29">
        <v>16</v>
      </c>
      <c r="U46" s="12">
        <v>300</v>
      </c>
      <c r="V46" s="12">
        <f t="shared" si="0"/>
        <v>4800</v>
      </c>
      <c r="Y46" s="17" t="s">
        <v>137</v>
      </c>
      <c r="Z46" s="17">
        <v>7800</v>
      </c>
      <c r="AA46" s="1" t="s">
        <v>139</v>
      </c>
      <c r="AB46" s="1"/>
      <c r="AC46" s="17" t="s">
        <v>142</v>
      </c>
      <c r="AD46" s="17"/>
    </row>
    <row r="47" spans="1:30">
      <c r="A47" s="1">
        <v>7</v>
      </c>
      <c r="B47" s="1" t="s">
        <v>38</v>
      </c>
      <c r="C47" s="1">
        <v>20</v>
      </c>
      <c r="D47" s="1">
        <v>700</v>
      </c>
      <c r="E47" s="1">
        <f t="shared" si="1"/>
        <v>14000</v>
      </c>
      <c r="F47" s="1"/>
      <c r="G47" s="1"/>
      <c r="H47" s="12">
        <v>16</v>
      </c>
      <c r="I47" s="12">
        <v>700</v>
      </c>
      <c r="J47" s="12">
        <f t="shared" si="5"/>
        <v>11200</v>
      </c>
      <c r="K47" s="1"/>
      <c r="L47" s="1" t="s">
        <v>169</v>
      </c>
      <c r="M47" s="17">
        <v>12</v>
      </c>
      <c r="N47" s="1">
        <v>250</v>
      </c>
      <c r="O47" s="1">
        <f t="shared" si="3"/>
        <v>3000</v>
      </c>
      <c r="P47" s="1"/>
      <c r="Q47" s="1"/>
      <c r="R47" s="12"/>
      <c r="S47" s="30" t="s">
        <v>169</v>
      </c>
      <c r="T47" s="29">
        <v>12</v>
      </c>
      <c r="U47" s="12">
        <v>250</v>
      </c>
      <c r="V47" s="12">
        <f t="shared" si="0"/>
        <v>3000</v>
      </c>
      <c r="Y47" s="17" t="s">
        <v>136</v>
      </c>
      <c r="Z47" s="17">
        <v>3800</v>
      </c>
      <c r="AA47" s="1" t="s">
        <v>139</v>
      </c>
      <c r="AB47" s="1"/>
      <c r="AC47" s="1"/>
      <c r="AD47" s="1"/>
    </row>
    <row r="48" spans="1:30">
      <c r="A48" s="1">
        <v>8</v>
      </c>
      <c r="B48" s="1" t="s">
        <v>39</v>
      </c>
      <c r="C48" s="1">
        <v>20</v>
      </c>
      <c r="D48" s="1">
        <v>600</v>
      </c>
      <c r="E48" s="1">
        <f t="shared" si="1"/>
        <v>12000</v>
      </c>
      <c r="F48" s="1"/>
      <c r="G48" s="1"/>
      <c r="H48" s="12">
        <v>12</v>
      </c>
      <c r="I48" s="12">
        <v>600</v>
      </c>
      <c r="J48" s="12">
        <f t="shared" si="5"/>
        <v>7200</v>
      </c>
      <c r="K48" s="18">
        <v>44312</v>
      </c>
      <c r="L48" s="1" t="s">
        <v>130</v>
      </c>
      <c r="M48" s="17">
        <v>1</v>
      </c>
      <c r="N48" s="1">
        <f>SUM(16800+10000)</f>
        <v>26800</v>
      </c>
      <c r="O48" s="1">
        <f t="shared" si="3"/>
        <v>26800</v>
      </c>
      <c r="P48" s="1"/>
      <c r="Q48" s="1"/>
      <c r="R48" s="12"/>
      <c r="S48" s="30" t="s">
        <v>253</v>
      </c>
      <c r="T48" s="29">
        <v>1</v>
      </c>
      <c r="U48" s="12">
        <f>SUM(17400+10000)</f>
        <v>27400</v>
      </c>
      <c r="V48" s="12">
        <f t="shared" si="0"/>
        <v>27400</v>
      </c>
      <c r="Y48" s="17" t="s">
        <v>135</v>
      </c>
      <c r="Z48" s="17">
        <v>10000</v>
      </c>
      <c r="AA48" s="1" t="s">
        <v>139</v>
      </c>
      <c r="AB48" s="1" t="s">
        <v>157</v>
      </c>
      <c r="AC48" s="1">
        <f>SUM(S25:S48)</f>
        <v>0</v>
      </c>
      <c r="AD48" s="1"/>
    </row>
    <row r="49" spans="1:23">
      <c r="A49" s="1">
        <v>9</v>
      </c>
      <c r="B49" s="1" t="s">
        <v>40</v>
      </c>
      <c r="C49" s="1">
        <v>3</v>
      </c>
      <c r="D49" s="1">
        <v>600</v>
      </c>
      <c r="E49" s="1">
        <f t="shared" si="1"/>
        <v>1800</v>
      </c>
      <c r="F49" s="1"/>
      <c r="G49" s="1"/>
      <c r="H49" s="12">
        <v>3</v>
      </c>
      <c r="I49" s="12">
        <v>600</v>
      </c>
      <c r="J49" s="12">
        <f t="shared" si="5"/>
        <v>1800</v>
      </c>
      <c r="K49" s="1"/>
      <c r="L49" s="1" t="s">
        <v>131</v>
      </c>
      <c r="M49" s="1"/>
      <c r="N49" s="1"/>
      <c r="O49" s="1">
        <f t="shared" si="3"/>
        <v>0</v>
      </c>
      <c r="P49" s="1"/>
      <c r="Q49" s="1"/>
      <c r="R49" s="12"/>
      <c r="S49" s="30" t="s">
        <v>177</v>
      </c>
      <c r="T49" s="29">
        <v>4</v>
      </c>
      <c r="U49" s="12">
        <v>600</v>
      </c>
      <c r="V49" s="12">
        <f t="shared" si="0"/>
        <v>2400</v>
      </c>
      <c r="W49" s="1"/>
    </row>
    <row r="50" spans="1:23">
      <c r="A50" s="1">
        <v>10</v>
      </c>
      <c r="B50" s="1" t="s">
        <v>41</v>
      </c>
      <c r="C50" s="1">
        <v>3</v>
      </c>
      <c r="D50" s="1">
        <v>600</v>
      </c>
      <c r="E50" s="1">
        <f t="shared" si="1"/>
        <v>1800</v>
      </c>
      <c r="F50" s="1"/>
      <c r="G50" s="1"/>
      <c r="H50" s="12">
        <v>3</v>
      </c>
      <c r="I50" s="12">
        <v>600</v>
      </c>
      <c r="J50" s="12">
        <f t="shared" si="5"/>
        <v>1800</v>
      </c>
      <c r="K50" s="1"/>
      <c r="L50" s="1"/>
      <c r="M50" s="1"/>
      <c r="N50" s="1"/>
      <c r="O50" s="1">
        <f t="shared" si="3"/>
        <v>0</v>
      </c>
      <c r="P50" s="1"/>
      <c r="Q50" s="1"/>
      <c r="R50" s="12"/>
      <c r="S50" s="30" t="s">
        <v>176</v>
      </c>
      <c r="T50" s="29">
        <v>4</v>
      </c>
      <c r="U50" s="12">
        <v>600</v>
      </c>
      <c r="V50" s="12">
        <f t="shared" si="0"/>
        <v>2400</v>
      </c>
      <c r="W50" s="1"/>
    </row>
    <row r="51" spans="1:23">
      <c r="A51" s="1">
        <v>11</v>
      </c>
      <c r="B51" s="1" t="s">
        <v>42</v>
      </c>
      <c r="C51" s="1">
        <v>1</v>
      </c>
      <c r="D51" s="1">
        <v>15000</v>
      </c>
      <c r="E51" s="1">
        <f t="shared" si="1"/>
        <v>15000</v>
      </c>
      <c r="F51" s="1"/>
      <c r="G51" s="1"/>
      <c r="H51" s="12">
        <v>1</v>
      </c>
      <c r="I51" s="12">
        <v>15000</v>
      </c>
      <c r="J51" s="12">
        <f t="shared" si="5"/>
        <v>15000</v>
      </c>
      <c r="K51" s="1"/>
      <c r="L51" s="1"/>
      <c r="M51" s="1"/>
      <c r="N51" s="1"/>
      <c r="O51" s="1">
        <f t="shared" si="3"/>
        <v>0</v>
      </c>
      <c r="P51" s="1"/>
      <c r="Q51" s="1"/>
      <c r="R51" s="12"/>
      <c r="S51" s="30" t="s">
        <v>124</v>
      </c>
      <c r="T51" s="12">
        <v>1</v>
      </c>
      <c r="U51" s="12">
        <v>35000</v>
      </c>
      <c r="V51" s="12">
        <f t="shared" si="0"/>
        <v>35000</v>
      </c>
      <c r="W51" s="1"/>
    </row>
    <row r="52" spans="1:23">
      <c r="A52" s="1">
        <v>12</v>
      </c>
      <c r="B52" s="1" t="s">
        <v>43</v>
      </c>
      <c r="C52" s="1">
        <v>1</v>
      </c>
      <c r="D52" s="1">
        <v>20000</v>
      </c>
      <c r="E52" s="1">
        <f t="shared" si="1"/>
        <v>20000</v>
      </c>
      <c r="F52" s="1"/>
      <c r="G52" s="1" t="s">
        <v>123</v>
      </c>
      <c r="H52" s="12">
        <v>2</v>
      </c>
      <c r="I52" s="12">
        <v>122000</v>
      </c>
      <c r="J52" s="12">
        <f t="shared" si="5"/>
        <v>244000</v>
      </c>
      <c r="K52" s="1"/>
      <c r="L52" s="1" t="s">
        <v>124</v>
      </c>
      <c r="M52" s="1">
        <v>1</v>
      </c>
      <c r="N52" s="1">
        <v>35000</v>
      </c>
      <c r="O52" s="1">
        <f t="shared" si="3"/>
        <v>35000</v>
      </c>
      <c r="P52" s="1"/>
      <c r="Q52" s="1"/>
      <c r="R52" s="12"/>
      <c r="S52" s="30" t="s">
        <v>125</v>
      </c>
      <c r="T52" s="12">
        <v>1</v>
      </c>
      <c r="U52" s="12">
        <v>3000</v>
      </c>
      <c r="V52" s="12">
        <f t="shared" si="0"/>
        <v>3000</v>
      </c>
      <c r="W52" s="1"/>
    </row>
    <row r="53" spans="1:23">
      <c r="A53" s="1">
        <v>13</v>
      </c>
      <c r="B53" s="1" t="s">
        <v>44</v>
      </c>
      <c r="C53" s="1">
        <v>1</v>
      </c>
      <c r="D53" s="1">
        <v>25000</v>
      </c>
      <c r="E53" s="1">
        <f t="shared" si="1"/>
        <v>25000</v>
      </c>
      <c r="F53" s="1"/>
      <c r="G53" s="1"/>
      <c r="H53" s="12">
        <v>1</v>
      </c>
      <c r="I53" s="12">
        <v>26000</v>
      </c>
      <c r="J53" s="12">
        <f t="shared" si="5"/>
        <v>26000</v>
      </c>
      <c r="K53" s="1"/>
      <c r="L53" s="1" t="s">
        <v>125</v>
      </c>
      <c r="M53" s="1">
        <v>1</v>
      </c>
      <c r="N53" s="1">
        <v>3000</v>
      </c>
      <c r="O53" s="1">
        <f t="shared" si="3"/>
        <v>3000</v>
      </c>
      <c r="P53" s="1"/>
      <c r="Q53" s="1"/>
      <c r="R53" s="12"/>
      <c r="S53" s="30" t="s">
        <v>254</v>
      </c>
      <c r="T53" s="12">
        <v>1</v>
      </c>
      <c r="U53" s="12">
        <v>17500</v>
      </c>
      <c r="V53" s="12">
        <f t="shared" si="0"/>
        <v>17500</v>
      </c>
      <c r="W53" s="1"/>
    </row>
    <row r="54" spans="1:23">
      <c r="A54" s="1">
        <v>14</v>
      </c>
      <c r="B54" s="1" t="s">
        <v>45</v>
      </c>
      <c r="C54" s="1">
        <v>1</v>
      </c>
      <c r="D54" s="1">
        <v>30000</v>
      </c>
      <c r="E54" s="1">
        <f t="shared" si="1"/>
        <v>30000</v>
      </c>
      <c r="F54" s="1"/>
      <c r="G54" s="1"/>
      <c r="H54" s="12"/>
      <c r="I54" s="12">
        <v>5000</v>
      </c>
      <c r="J54" s="12">
        <v>5000</v>
      </c>
      <c r="K54" s="1"/>
      <c r="L54" s="1" t="s">
        <v>163</v>
      </c>
      <c r="M54" s="1">
        <v>1</v>
      </c>
      <c r="N54" s="1">
        <v>39100</v>
      </c>
      <c r="O54" s="1">
        <f t="shared" si="3"/>
        <v>39100</v>
      </c>
      <c r="P54" s="1"/>
      <c r="Q54" s="1"/>
      <c r="R54" s="12"/>
      <c r="S54" s="30" t="s">
        <v>163</v>
      </c>
      <c r="T54" s="12">
        <v>1</v>
      </c>
      <c r="U54" s="12">
        <v>39100</v>
      </c>
      <c r="V54" s="12">
        <f t="shared" si="0"/>
        <v>39100</v>
      </c>
      <c r="W54" s="1"/>
    </row>
    <row r="55" spans="1:23">
      <c r="A55" s="1">
        <v>15</v>
      </c>
      <c r="B55" s="1" t="s">
        <v>46</v>
      </c>
      <c r="C55" s="1">
        <v>1</v>
      </c>
      <c r="D55" s="1">
        <v>35000</v>
      </c>
      <c r="E55" s="1">
        <f t="shared" si="1"/>
        <v>35000</v>
      </c>
      <c r="F55" s="1"/>
      <c r="G55" s="1"/>
      <c r="H55" s="12"/>
      <c r="I55" s="12">
        <v>15000</v>
      </c>
      <c r="J55" s="12">
        <v>5000</v>
      </c>
      <c r="K55" s="1"/>
      <c r="L55" s="1"/>
      <c r="M55" s="1"/>
      <c r="N55" s="1"/>
      <c r="O55" s="1">
        <f t="shared" si="3"/>
        <v>0</v>
      </c>
      <c r="P55" s="1"/>
      <c r="Q55" s="1"/>
      <c r="R55" s="12"/>
      <c r="S55" s="30" t="s">
        <v>249</v>
      </c>
      <c r="T55" s="12">
        <v>5</v>
      </c>
      <c r="U55" s="12">
        <v>15000</v>
      </c>
      <c r="V55" s="12">
        <f t="shared" si="0"/>
        <v>75000</v>
      </c>
      <c r="W55" s="1"/>
    </row>
    <row r="56" spans="1:23">
      <c r="A56" s="1"/>
      <c r="B56" s="10" t="s">
        <v>27</v>
      </c>
      <c r="C56" s="10"/>
      <c r="D56" s="10"/>
      <c r="E56" s="10">
        <f>SUM(E41:E55)</f>
        <v>463600</v>
      </c>
      <c r="F56" s="1"/>
      <c r="G56" s="1"/>
      <c r="H56" s="12"/>
      <c r="I56" s="12"/>
      <c r="J56" s="12">
        <f>SUM(J41:J55)</f>
        <v>626000</v>
      </c>
      <c r="K56" s="1"/>
      <c r="L56" s="1"/>
      <c r="M56" s="1"/>
      <c r="N56" s="1"/>
      <c r="O56" s="1">
        <f t="shared" si="3"/>
        <v>0</v>
      </c>
      <c r="P56" s="1"/>
      <c r="Q56" s="1"/>
      <c r="R56" s="12"/>
      <c r="S56" s="30" t="s">
        <v>183</v>
      </c>
      <c r="T56" s="12">
        <v>5</v>
      </c>
      <c r="U56" s="12">
        <v>5000</v>
      </c>
      <c r="V56" s="12">
        <f t="shared" si="0"/>
        <v>25000</v>
      </c>
      <c r="W56" s="1"/>
    </row>
    <row r="57" spans="1:2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2"/>
      <c r="S57" s="30" t="s">
        <v>186</v>
      </c>
      <c r="T57" s="12">
        <v>1</v>
      </c>
      <c r="U57" s="12">
        <v>22000</v>
      </c>
      <c r="V57" s="12">
        <f t="shared" si="0"/>
        <v>22000</v>
      </c>
      <c r="W57" s="1">
        <f>V58</f>
        <v>648200</v>
      </c>
    </row>
    <row r="58" spans="1:2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2"/>
      <c r="S58" s="30"/>
      <c r="T58" s="12"/>
      <c r="U58" s="12"/>
      <c r="V58" s="15">
        <f>SUM(V41:V57)</f>
        <v>648200</v>
      </c>
      <c r="W58" s="1"/>
    </row>
    <row r="59" spans="1:23" ht="15.75">
      <c r="A59" s="2" t="s">
        <v>49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>
        <v>0</v>
      </c>
      <c r="R59" s="1"/>
      <c r="V59" s="1">
        <f t="shared" si="0"/>
        <v>0</v>
      </c>
      <c r="W59" s="1"/>
    </row>
    <row r="60" spans="1:23" ht="15.75">
      <c r="A60" s="3" t="s">
        <v>29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>
        <f t="shared" si="0"/>
        <v>0</v>
      </c>
      <c r="W60" s="1"/>
    </row>
    <row r="61" spans="1:23">
      <c r="A61" s="11" t="s">
        <v>0</v>
      </c>
      <c r="B61" s="12" t="s">
        <v>4</v>
      </c>
      <c r="C61" s="11" t="s">
        <v>3</v>
      </c>
      <c r="D61" s="12" t="s">
        <v>6</v>
      </c>
      <c r="E61" s="13" t="s">
        <v>5</v>
      </c>
      <c r="F61" s="1"/>
      <c r="G61" s="1"/>
      <c r="H61" s="1" t="s">
        <v>80</v>
      </c>
      <c r="I61" s="16" t="s">
        <v>81</v>
      </c>
      <c r="J61" s="16" t="s">
        <v>82</v>
      </c>
      <c r="K61" s="1"/>
      <c r="L61" s="1"/>
      <c r="M61" s="1" t="s">
        <v>80</v>
      </c>
      <c r="N61" s="16" t="s">
        <v>81</v>
      </c>
      <c r="O61" s="16">
        <v>0</v>
      </c>
      <c r="P61" s="1"/>
      <c r="Q61" s="1"/>
      <c r="R61" s="12"/>
      <c r="S61" s="12"/>
      <c r="T61" s="12"/>
      <c r="U61" s="12"/>
      <c r="V61" s="12">
        <f t="shared" si="0"/>
        <v>0</v>
      </c>
      <c r="W61" s="1"/>
    </row>
    <row r="62" spans="1:23" ht="15.75">
      <c r="A62" s="14"/>
      <c r="B62" s="12" t="s">
        <v>50</v>
      </c>
      <c r="C62" s="12">
        <v>17</v>
      </c>
      <c r="D62" s="12">
        <v>6500</v>
      </c>
      <c r="E62" s="12">
        <f>C62*D62</f>
        <v>110500</v>
      </c>
      <c r="F62" s="1"/>
      <c r="G62" s="1"/>
      <c r="H62" s="12">
        <v>17</v>
      </c>
      <c r="I62" s="12">
        <v>6500</v>
      </c>
      <c r="J62" s="12">
        <f>H62*I62</f>
        <v>110500</v>
      </c>
      <c r="K62" s="1"/>
      <c r="L62" s="1"/>
      <c r="M62" s="1"/>
      <c r="N62" s="1"/>
      <c r="O62" s="1">
        <f>M62*N62</f>
        <v>0</v>
      </c>
      <c r="P62" s="1"/>
      <c r="Q62" s="1"/>
      <c r="R62" s="12"/>
      <c r="S62" s="12" t="s">
        <v>86</v>
      </c>
      <c r="T62" s="12">
        <v>1</v>
      </c>
      <c r="U62" s="12">
        <v>1800</v>
      </c>
      <c r="V62" s="12">
        <f t="shared" si="0"/>
        <v>1800</v>
      </c>
      <c r="W62" s="1"/>
    </row>
    <row r="63" spans="1:23">
      <c r="A63" s="12">
        <v>2</v>
      </c>
      <c r="B63" s="12" t="s">
        <v>51</v>
      </c>
      <c r="C63" s="12">
        <v>30</v>
      </c>
      <c r="D63" s="12">
        <v>300</v>
      </c>
      <c r="E63" s="12">
        <f t="shared" ref="E63:E91" si="6">C63*D63</f>
        <v>9000</v>
      </c>
      <c r="F63" s="1"/>
      <c r="G63" s="1"/>
      <c r="H63" s="12">
        <v>30</v>
      </c>
      <c r="I63" s="12">
        <v>300</v>
      </c>
      <c r="J63" s="12">
        <f t="shared" ref="J63:J91" si="7">H63*I63</f>
        <v>9000</v>
      </c>
      <c r="K63" s="1"/>
      <c r="L63" s="1"/>
      <c r="M63" s="1"/>
      <c r="N63" s="1"/>
      <c r="O63" s="1">
        <f t="shared" ref="O63:O120" si="8">M63*N63</f>
        <v>0</v>
      </c>
      <c r="P63" s="1"/>
      <c r="Q63" s="1"/>
      <c r="R63" s="12"/>
      <c r="S63" s="12" t="s">
        <v>87</v>
      </c>
      <c r="T63" s="12">
        <v>5</v>
      </c>
      <c r="U63" s="12">
        <v>800</v>
      </c>
      <c r="V63" s="12">
        <f t="shared" si="0"/>
        <v>4000</v>
      </c>
      <c r="W63" s="1"/>
    </row>
    <row r="64" spans="1:23">
      <c r="A64" s="12">
        <v>3</v>
      </c>
      <c r="B64" s="12" t="s">
        <v>52</v>
      </c>
      <c r="C64" s="12">
        <v>25</v>
      </c>
      <c r="D64" s="12">
        <v>400</v>
      </c>
      <c r="E64" s="12">
        <f t="shared" si="6"/>
        <v>10000</v>
      </c>
      <c r="F64" s="1"/>
      <c r="G64" s="1"/>
      <c r="H64" s="12">
        <v>25</v>
      </c>
      <c r="I64" s="12">
        <v>400</v>
      </c>
      <c r="J64" s="12">
        <f t="shared" si="7"/>
        <v>10000</v>
      </c>
      <c r="K64" s="1"/>
      <c r="L64" s="1"/>
      <c r="M64" s="1"/>
      <c r="N64" s="1"/>
      <c r="O64" s="1">
        <f t="shared" si="8"/>
        <v>0</v>
      </c>
      <c r="P64" s="1"/>
      <c r="Q64" s="1"/>
      <c r="R64" s="12"/>
      <c r="S64" s="12" t="s">
        <v>88</v>
      </c>
      <c r="T64" s="12">
        <v>8</v>
      </c>
      <c r="U64" s="12">
        <v>600</v>
      </c>
      <c r="V64" s="12">
        <f t="shared" si="0"/>
        <v>4800</v>
      </c>
      <c r="W64" s="1"/>
    </row>
    <row r="65" spans="1:23">
      <c r="A65" s="12">
        <v>4</v>
      </c>
      <c r="B65" s="12" t="s">
        <v>53</v>
      </c>
      <c r="C65" s="12">
        <v>20</v>
      </c>
      <c r="D65" s="12">
        <v>300</v>
      </c>
      <c r="E65" s="12">
        <f t="shared" si="6"/>
        <v>6000</v>
      </c>
      <c r="F65" s="1"/>
      <c r="G65" s="1"/>
      <c r="H65" s="12">
        <v>20</v>
      </c>
      <c r="I65" s="12">
        <v>300</v>
      </c>
      <c r="J65" s="12">
        <f t="shared" si="7"/>
        <v>6000</v>
      </c>
      <c r="K65" s="1"/>
      <c r="L65" s="1"/>
      <c r="M65" s="1"/>
      <c r="N65" s="1"/>
      <c r="O65" s="1">
        <f t="shared" si="8"/>
        <v>0</v>
      </c>
      <c r="P65" s="1"/>
      <c r="Q65" s="1"/>
      <c r="R65" s="12"/>
      <c r="S65" s="12" t="s">
        <v>89</v>
      </c>
      <c r="T65" s="12">
        <v>1</v>
      </c>
      <c r="U65" s="12">
        <v>3500</v>
      </c>
      <c r="V65" s="12">
        <f t="shared" si="0"/>
        <v>3500</v>
      </c>
      <c r="W65" s="1"/>
    </row>
    <row r="66" spans="1:23">
      <c r="A66" s="12">
        <v>5</v>
      </c>
      <c r="B66" s="12" t="s">
        <v>54</v>
      </c>
      <c r="C66" s="12">
        <v>20</v>
      </c>
      <c r="D66" s="12">
        <v>200</v>
      </c>
      <c r="E66" s="12">
        <f t="shared" si="6"/>
        <v>4000</v>
      </c>
      <c r="F66" s="1"/>
      <c r="G66" s="1"/>
      <c r="H66" s="12">
        <v>20</v>
      </c>
      <c r="I66" s="12">
        <v>200</v>
      </c>
      <c r="J66" s="12">
        <f t="shared" si="7"/>
        <v>4000</v>
      </c>
      <c r="K66" s="1"/>
      <c r="L66" s="1"/>
      <c r="M66" s="1"/>
      <c r="N66" s="1"/>
      <c r="O66" s="1">
        <f t="shared" si="8"/>
        <v>0</v>
      </c>
      <c r="P66" s="1"/>
      <c r="Q66" s="1"/>
      <c r="R66" s="12"/>
      <c r="S66" s="12" t="s">
        <v>90</v>
      </c>
      <c r="T66" s="12">
        <v>15</v>
      </c>
      <c r="U66" s="12">
        <v>800</v>
      </c>
      <c r="V66" s="12">
        <f t="shared" si="0"/>
        <v>12000</v>
      </c>
      <c r="W66" s="1"/>
    </row>
    <row r="67" spans="1:23">
      <c r="A67" s="12">
        <v>6</v>
      </c>
      <c r="B67" s="12" t="s">
        <v>55</v>
      </c>
      <c r="C67" s="12">
        <v>10</v>
      </c>
      <c r="D67" s="12">
        <v>400</v>
      </c>
      <c r="E67" s="12">
        <f t="shared" si="6"/>
        <v>4000</v>
      </c>
      <c r="F67" s="1"/>
      <c r="G67" s="1"/>
      <c r="H67" s="12">
        <v>10</v>
      </c>
      <c r="I67" s="12">
        <v>400</v>
      </c>
      <c r="J67" s="12">
        <f t="shared" si="7"/>
        <v>4000</v>
      </c>
      <c r="K67" s="1"/>
      <c r="L67" s="1"/>
      <c r="M67" s="1"/>
      <c r="N67" s="1"/>
      <c r="O67" s="1">
        <f t="shared" si="8"/>
        <v>0</v>
      </c>
      <c r="P67" s="1"/>
      <c r="Q67" s="1"/>
      <c r="R67" s="12"/>
      <c r="S67" s="12" t="s">
        <v>91</v>
      </c>
      <c r="T67" s="12">
        <v>5</v>
      </c>
      <c r="U67" s="12">
        <v>1400</v>
      </c>
      <c r="V67" s="12">
        <f t="shared" si="0"/>
        <v>7000</v>
      </c>
      <c r="W67" s="1"/>
    </row>
    <row r="68" spans="1:23">
      <c r="A68" s="12">
        <v>7</v>
      </c>
      <c r="B68" s="12" t="s">
        <v>56</v>
      </c>
      <c r="C68" s="12">
        <v>20</v>
      </c>
      <c r="D68" s="12">
        <v>3500</v>
      </c>
      <c r="E68" s="12">
        <f t="shared" si="6"/>
        <v>70000</v>
      </c>
      <c r="F68" s="1"/>
      <c r="G68" s="1"/>
      <c r="H68" s="12">
        <v>20</v>
      </c>
      <c r="I68" s="12">
        <v>3500</v>
      </c>
      <c r="J68" s="12">
        <f t="shared" si="7"/>
        <v>70000</v>
      </c>
      <c r="K68" s="1"/>
      <c r="L68" s="1"/>
      <c r="M68" s="1"/>
      <c r="N68" s="1"/>
      <c r="O68" s="1">
        <f t="shared" si="8"/>
        <v>0</v>
      </c>
      <c r="P68" s="1"/>
      <c r="Q68" s="1"/>
      <c r="R68" s="12"/>
      <c r="S68" s="12" t="s">
        <v>92</v>
      </c>
      <c r="T68" s="12">
        <v>2</v>
      </c>
      <c r="U68" s="12">
        <v>150</v>
      </c>
      <c r="V68" s="12">
        <f t="shared" si="0"/>
        <v>300</v>
      </c>
      <c r="W68" s="1"/>
    </row>
    <row r="69" spans="1:23">
      <c r="A69" s="12">
        <v>8</v>
      </c>
      <c r="B69" s="12" t="s">
        <v>57</v>
      </c>
      <c r="C69" s="12">
        <v>4</v>
      </c>
      <c r="D69" s="12">
        <v>4500</v>
      </c>
      <c r="E69" s="12">
        <f t="shared" si="6"/>
        <v>18000</v>
      </c>
      <c r="F69" s="1"/>
      <c r="G69" s="1"/>
      <c r="H69" s="12">
        <v>4</v>
      </c>
      <c r="I69" s="12">
        <v>4500</v>
      </c>
      <c r="J69" s="12">
        <f t="shared" si="7"/>
        <v>18000</v>
      </c>
      <c r="K69" s="1"/>
      <c r="L69" s="1"/>
      <c r="M69" s="1"/>
      <c r="N69" s="1"/>
      <c r="O69" s="1">
        <f t="shared" si="8"/>
        <v>0</v>
      </c>
      <c r="P69" s="1"/>
      <c r="Q69" s="1"/>
      <c r="R69" s="12"/>
      <c r="S69" s="12" t="s">
        <v>84</v>
      </c>
      <c r="T69" s="12">
        <v>6</v>
      </c>
      <c r="U69" s="12">
        <v>120</v>
      </c>
      <c r="V69" s="12">
        <f t="shared" si="0"/>
        <v>720</v>
      </c>
      <c r="W69" s="1"/>
    </row>
    <row r="70" spans="1:23">
      <c r="A70" s="12">
        <v>9</v>
      </c>
      <c r="B70" s="12" t="s">
        <v>58</v>
      </c>
      <c r="C70" s="12">
        <v>10</v>
      </c>
      <c r="D70" s="12">
        <v>500</v>
      </c>
      <c r="E70" s="12">
        <f t="shared" si="6"/>
        <v>5000</v>
      </c>
      <c r="F70" s="1"/>
      <c r="G70" s="1"/>
      <c r="H70" s="12">
        <v>10</v>
      </c>
      <c r="I70" s="12">
        <v>500</v>
      </c>
      <c r="J70" s="12">
        <f t="shared" si="7"/>
        <v>5000</v>
      </c>
      <c r="K70" s="1"/>
      <c r="L70" s="1"/>
      <c r="M70" s="1"/>
      <c r="N70" s="1"/>
      <c r="O70" s="1">
        <f t="shared" si="8"/>
        <v>0</v>
      </c>
      <c r="P70" s="1"/>
      <c r="Q70" s="1"/>
      <c r="R70" s="12"/>
      <c r="S70" s="12" t="s">
        <v>93</v>
      </c>
      <c r="T70" s="12">
        <v>1</v>
      </c>
      <c r="U70" s="12">
        <v>500</v>
      </c>
      <c r="V70" s="12">
        <f t="shared" si="0"/>
        <v>500</v>
      </c>
      <c r="W70" s="1"/>
    </row>
    <row r="71" spans="1:23">
      <c r="A71" s="12">
        <v>10</v>
      </c>
      <c r="B71" s="12" t="s">
        <v>59</v>
      </c>
      <c r="C71" s="12">
        <v>2</v>
      </c>
      <c r="D71" s="12">
        <v>1500</v>
      </c>
      <c r="E71" s="12">
        <f t="shared" si="6"/>
        <v>3000</v>
      </c>
      <c r="F71" s="1"/>
      <c r="G71" s="1"/>
      <c r="H71" s="12">
        <v>2</v>
      </c>
      <c r="I71" s="12">
        <v>1500</v>
      </c>
      <c r="J71" s="12">
        <f t="shared" si="7"/>
        <v>3000</v>
      </c>
      <c r="K71" s="1"/>
      <c r="L71" s="1"/>
      <c r="M71" s="1"/>
      <c r="N71" s="1"/>
      <c r="O71" s="1">
        <f t="shared" si="8"/>
        <v>0</v>
      </c>
      <c r="P71" s="1"/>
      <c r="Q71" s="1"/>
      <c r="R71" s="12"/>
      <c r="S71" s="12" t="s">
        <v>94</v>
      </c>
      <c r="T71" s="12">
        <v>6</v>
      </c>
      <c r="U71" s="12">
        <v>200</v>
      </c>
      <c r="V71" s="12">
        <f t="shared" si="0"/>
        <v>1200</v>
      </c>
      <c r="W71" s="1"/>
    </row>
    <row r="72" spans="1:23">
      <c r="A72" s="12">
        <v>11</v>
      </c>
      <c r="B72" s="12" t="s">
        <v>60</v>
      </c>
      <c r="C72" s="12">
        <v>5</v>
      </c>
      <c r="D72" s="12">
        <v>500</v>
      </c>
      <c r="E72" s="12">
        <f t="shared" si="6"/>
        <v>2500</v>
      </c>
      <c r="F72" s="1"/>
      <c r="G72" s="1"/>
      <c r="H72" s="12">
        <v>5</v>
      </c>
      <c r="I72" s="12">
        <v>500</v>
      </c>
      <c r="J72" s="12">
        <f t="shared" si="7"/>
        <v>2500</v>
      </c>
      <c r="K72" s="1"/>
      <c r="L72" s="1"/>
      <c r="M72" s="1"/>
      <c r="N72" s="1"/>
      <c r="O72" s="1">
        <f t="shared" si="8"/>
        <v>0</v>
      </c>
      <c r="P72" s="1"/>
      <c r="Q72" s="1"/>
      <c r="R72" s="12"/>
      <c r="S72" s="12" t="s">
        <v>95</v>
      </c>
      <c r="T72" s="12">
        <v>2</v>
      </c>
      <c r="U72" s="12">
        <v>250</v>
      </c>
      <c r="V72" s="12">
        <f t="shared" si="0"/>
        <v>500</v>
      </c>
      <c r="W72" s="1"/>
    </row>
    <row r="73" spans="1:23">
      <c r="A73" s="12">
        <v>12</v>
      </c>
      <c r="B73" s="12" t="s">
        <v>61</v>
      </c>
      <c r="C73" s="12">
        <v>5</v>
      </c>
      <c r="D73" s="12">
        <v>6500</v>
      </c>
      <c r="E73" s="12">
        <f t="shared" si="6"/>
        <v>32500</v>
      </c>
      <c r="F73" s="1"/>
      <c r="G73" s="1"/>
      <c r="H73" s="12">
        <v>5</v>
      </c>
      <c r="I73" s="12">
        <v>6500</v>
      </c>
      <c r="J73" s="12">
        <f t="shared" si="7"/>
        <v>32500</v>
      </c>
      <c r="K73" s="1"/>
      <c r="L73" s="1"/>
      <c r="M73" s="1"/>
      <c r="N73" s="1"/>
      <c r="O73" s="1">
        <f t="shared" si="8"/>
        <v>0</v>
      </c>
      <c r="P73" s="1"/>
      <c r="Q73" s="1"/>
      <c r="R73" s="12"/>
      <c r="S73" s="12" t="s">
        <v>96</v>
      </c>
      <c r="T73" s="12">
        <v>1</v>
      </c>
      <c r="U73" s="12">
        <v>1100</v>
      </c>
      <c r="V73" s="12">
        <f t="shared" si="0"/>
        <v>1100</v>
      </c>
      <c r="W73" s="1"/>
    </row>
    <row r="74" spans="1:23">
      <c r="A74" s="12">
        <v>13</v>
      </c>
      <c r="B74" s="12" t="s">
        <v>62</v>
      </c>
      <c r="C74" s="12">
        <v>20</v>
      </c>
      <c r="D74" s="12">
        <v>2000</v>
      </c>
      <c r="E74" s="12">
        <f t="shared" si="6"/>
        <v>40000</v>
      </c>
      <c r="F74" s="1"/>
      <c r="G74" s="1"/>
      <c r="H74" s="12">
        <v>20</v>
      </c>
      <c r="I74" s="12">
        <v>2000</v>
      </c>
      <c r="J74" s="12">
        <f t="shared" si="7"/>
        <v>40000</v>
      </c>
      <c r="K74" s="1">
        <v>2</v>
      </c>
      <c r="L74" s="1" t="s">
        <v>86</v>
      </c>
      <c r="M74" s="1">
        <v>1</v>
      </c>
      <c r="N74" s="1">
        <v>1800</v>
      </c>
      <c r="O74" s="1">
        <f t="shared" si="8"/>
        <v>1800</v>
      </c>
      <c r="P74" s="1"/>
      <c r="Q74" s="1"/>
      <c r="R74" s="12"/>
      <c r="S74" s="12" t="s">
        <v>97</v>
      </c>
      <c r="T74" s="12">
        <v>5</v>
      </c>
      <c r="U74" s="12">
        <v>600</v>
      </c>
      <c r="V74" s="12">
        <f t="shared" ref="V74:V117" si="9">(U74*T74)</f>
        <v>3000</v>
      </c>
      <c r="W74" s="1"/>
    </row>
    <row r="75" spans="1:23">
      <c r="A75" s="12">
        <v>14</v>
      </c>
      <c r="B75" s="12" t="s">
        <v>63</v>
      </c>
      <c r="C75" s="12">
        <v>35</v>
      </c>
      <c r="D75" s="12">
        <v>300</v>
      </c>
      <c r="E75" s="12">
        <f t="shared" si="6"/>
        <v>10500</v>
      </c>
      <c r="F75" s="1"/>
      <c r="G75" s="1"/>
      <c r="H75" s="12">
        <v>35</v>
      </c>
      <c r="I75" s="12">
        <v>300</v>
      </c>
      <c r="J75" s="12">
        <f t="shared" si="7"/>
        <v>10500</v>
      </c>
      <c r="K75" s="1"/>
      <c r="L75" s="1" t="s">
        <v>87</v>
      </c>
      <c r="M75" s="1">
        <v>5</v>
      </c>
      <c r="N75" s="1">
        <v>800</v>
      </c>
      <c r="O75" s="1">
        <f t="shared" si="8"/>
        <v>4000</v>
      </c>
      <c r="P75" s="1"/>
      <c r="Q75" s="1"/>
      <c r="R75" s="12"/>
      <c r="S75" s="12" t="s">
        <v>98</v>
      </c>
      <c r="T75" s="12">
        <v>10</v>
      </c>
      <c r="U75" s="12">
        <v>100</v>
      </c>
      <c r="V75" s="12">
        <f t="shared" si="9"/>
        <v>1000</v>
      </c>
      <c r="W75" s="1"/>
    </row>
    <row r="76" spans="1:23">
      <c r="A76" s="12">
        <v>15</v>
      </c>
      <c r="B76" s="12" t="s">
        <v>64</v>
      </c>
      <c r="C76" s="12">
        <v>30</v>
      </c>
      <c r="D76" s="12">
        <v>400</v>
      </c>
      <c r="E76" s="12">
        <f t="shared" si="6"/>
        <v>12000</v>
      </c>
      <c r="F76" s="1"/>
      <c r="G76" s="1"/>
      <c r="H76" s="12">
        <v>30</v>
      </c>
      <c r="I76" s="12">
        <v>400</v>
      </c>
      <c r="J76" s="12">
        <f t="shared" si="7"/>
        <v>12000</v>
      </c>
      <c r="K76" s="1"/>
      <c r="L76" s="1" t="s">
        <v>88</v>
      </c>
      <c r="M76" s="1">
        <v>8</v>
      </c>
      <c r="N76" s="1">
        <v>600</v>
      </c>
      <c r="O76" s="1">
        <f t="shared" si="8"/>
        <v>4800</v>
      </c>
      <c r="P76" s="1"/>
      <c r="Q76" s="1"/>
      <c r="R76" s="12"/>
      <c r="S76" s="12" t="s">
        <v>99</v>
      </c>
      <c r="T76" s="12">
        <v>10</v>
      </c>
      <c r="U76" s="12">
        <v>100</v>
      </c>
      <c r="V76" s="12">
        <f t="shared" si="9"/>
        <v>1000</v>
      </c>
      <c r="W76" s="1"/>
    </row>
    <row r="77" spans="1:23">
      <c r="A77" s="12">
        <v>16</v>
      </c>
      <c r="B77" s="12" t="s">
        <v>65</v>
      </c>
      <c r="C77" s="12">
        <v>12</v>
      </c>
      <c r="D77" s="12">
        <v>4500</v>
      </c>
      <c r="E77" s="12">
        <f t="shared" si="6"/>
        <v>54000</v>
      </c>
      <c r="F77" s="1"/>
      <c r="G77" s="1"/>
      <c r="H77" s="12">
        <v>12</v>
      </c>
      <c r="I77" s="12">
        <v>4500</v>
      </c>
      <c r="J77" s="12">
        <f t="shared" si="7"/>
        <v>54000</v>
      </c>
      <c r="K77" s="1"/>
      <c r="L77" s="1" t="s">
        <v>89</v>
      </c>
      <c r="M77" s="1">
        <v>1</v>
      </c>
      <c r="N77" s="1">
        <v>3500</v>
      </c>
      <c r="O77" s="1">
        <f t="shared" si="8"/>
        <v>3500</v>
      </c>
      <c r="P77" s="1"/>
      <c r="Q77" s="1"/>
      <c r="R77" s="12"/>
      <c r="S77" s="12" t="s">
        <v>100</v>
      </c>
      <c r="T77" s="12">
        <v>1</v>
      </c>
      <c r="U77" s="12">
        <v>250</v>
      </c>
      <c r="V77" s="12">
        <f t="shared" si="9"/>
        <v>250</v>
      </c>
      <c r="W77" s="1"/>
    </row>
    <row r="78" spans="1:23">
      <c r="A78" s="12">
        <v>17</v>
      </c>
      <c r="B78" s="12" t="s">
        <v>66</v>
      </c>
      <c r="C78" s="12">
        <v>7</v>
      </c>
      <c r="D78" s="12">
        <v>1100</v>
      </c>
      <c r="E78" s="12">
        <f t="shared" si="6"/>
        <v>7700</v>
      </c>
      <c r="F78" s="1"/>
      <c r="G78" s="1"/>
      <c r="H78" s="12">
        <v>7</v>
      </c>
      <c r="I78" s="12">
        <v>1100</v>
      </c>
      <c r="J78" s="12">
        <f t="shared" si="7"/>
        <v>7700</v>
      </c>
      <c r="K78" s="1"/>
      <c r="L78" s="1" t="s">
        <v>90</v>
      </c>
      <c r="M78" s="1">
        <v>15</v>
      </c>
      <c r="N78" s="1">
        <v>800</v>
      </c>
      <c r="O78" s="1">
        <f t="shared" si="8"/>
        <v>12000</v>
      </c>
      <c r="P78" s="1"/>
      <c r="Q78" s="1"/>
      <c r="R78" s="12"/>
      <c r="S78" s="12" t="s">
        <v>101</v>
      </c>
      <c r="T78" s="12">
        <v>1</v>
      </c>
      <c r="U78" s="12">
        <v>800</v>
      </c>
      <c r="V78" s="12">
        <f t="shared" si="9"/>
        <v>800</v>
      </c>
      <c r="W78" s="1"/>
    </row>
    <row r="79" spans="1:23">
      <c r="A79" s="12">
        <v>18</v>
      </c>
      <c r="B79" s="12" t="s">
        <v>67</v>
      </c>
      <c r="C79" s="12">
        <v>7</v>
      </c>
      <c r="D79" s="12">
        <v>1400</v>
      </c>
      <c r="E79" s="12">
        <f t="shared" si="6"/>
        <v>9800</v>
      </c>
      <c r="F79" s="1"/>
      <c r="G79" s="1"/>
      <c r="H79" s="12">
        <v>7</v>
      </c>
      <c r="I79" s="12">
        <v>1400</v>
      </c>
      <c r="J79" s="12">
        <f t="shared" si="7"/>
        <v>9800</v>
      </c>
      <c r="K79" s="1"/>
      <c r="L79" s="1" t="s">
        <v>91</v>
      </c>
      <c r="M79" s="1">
        <v>5</v>
      </c>
      <c r="N79" s="1">
        <v>1400</v>
      </c>
      <c r="O79" s="1">
        <f t="shared" si="8"/>
        <v>7000</v>
      </c>
      <c r="P79" s="1"/>
      <c r="Q79" s="1"/>
      <c r="R79" s="12"/>
      <c r="S79" s="12" t="s">
        <v>102</v>
      </c>
      <c r="T79" s="12">
        <v>1</v>
      </c>
      <c r="U79" s="12">
        <v>2500</v>
      </c>
      <c r="V79" s="12">
        <f t="shared" si="9"/>
        <v>2500</v>
      </c>
      <c r="W79" s="1"/>
    </row>
    <row r="80" spans="1:23">
      <c r="A80" s="12">
        <v>19</v>
      </c>
      <c r="B80" s="12" t="s">
        <v>68</v>
      </c>
      <c r="C80" s="12">
        <v>20</v>
      </c>
      <c r="D80" s="12">
        <v>200</v>
      </c>
      <c r="E80" s="12">
        <f t="shared" si="6"/>
        <v>4000</v>
      </c>
      <c r="F80" s="1"/>
      <c r="G80" s="1"/>
      <c r="H80" s="12">
        <v>20</v>
      </c>
      <c r="I80" s="12">
        <v>200</v>
      </c>
      <c r="J80" s="12">
        <f t="shared" si="7"/>
        <v>4000</v>
      </c>
      <c r="K80" s="1"/>
      <c r="L80" s="1" t="s">
        <v>92</v>
      </c>
      <c r="M80" s="1">
        <v>2</v>
      </c>
      <c r="N80" s="1">
        <v>150</v>
      </c>
      <c r="O80" s="1">
        <f t="shared" si="8"/>
        <v>300</v>
      </c>
      <c r="P80" s="1"/>
      <c r="Q80" s="1"/>
      <c r="R80" s="12"/>
      <c r="S80" s="12" t="s">
        <v>104</v>
      </c>
      <c r="T80" s="12">
        <v>1</v>
      </c>
      <c r="U80" s="12">
        <v>8000</v>
      </c>
      <c r="V80" s="12">
        <f t="shared" si="9"/>
        <v>8000</v>
      </c>
      <c r="W80" s="1"/>
    </row>
    <row r="81" spans="1:23">
      <c r="A81" s="12">
        <v>20</v>
      </c>
      <c r="B81" s="12" t="s">
        <v>69</v>
      </c>
      <c r="C81" s="12">
        <v>5</v>
      </c>
      <c r="D81" s="12">
        <v>200</v>
      </c>
      <c r="E81" s="12">
        <f t="shared" si="6"/>
        <v>1000</v>
      </c>
      <c r="F81" s="1"/>
      <c r="G81" s="1"/>
      <c r="H81" s="12">
        <v>5</v>
      </c>
      <c r="I81" s="12">
        <v>200</v>
      </c>
      <c r="J81" s="12">
        <f t="shared" si="7"/>
        <v>1000</v>
      </c>
      <c r="K81" s="1"/>
      <c r="L81" s="1" t="s">
        <v>84</v>
      </c>
      <c r="M81" s="1">
        <v>6</v>
      </c>
      <c r="N81" s="1">
        <v>120</v>
      </c>
      <c r="O81" s="1">
        <f t="shared" si="8"/>
        <v>720</v>
      </c>
      <c r="P81" s="1"/>
      <c r="Q81" s="1"/>
      <c r="R81" s="12"/>
      <c r="S81" s="12" t="s">
        <v>103</v>
      </c>
      <c r="T81" s="12">
        <v>2</v>
      </c>
      <c r="U81" s="12">
        <v>5700</v>
      </c>
      <c r="V81" s="12">
        <f t="shared" si="9"/>
        <v>11400</v>
      </c>
      <c r="W81" s="1"/>
    </row>
    <row r="82" spans="1:23">
      <c r="A82" s="12">
        <v>21</v>
      </c>
      <c r="B82" s="12" t="s">
        <v>70</v>
      </c>
      <c r="C82" s="12">
        <v>15</v>
      </c>
      <c r="D82" s="12">
        <v>100</v>
      </c>
      <c r="E82" s="12">
        <f t="shared" si="6"/>
        <v>1500</v>
      </c>
      <c r="F82" s="1"/>
      <c r="G82" s="1"/>
      <c r="H82" s="12">
        <v>15</v>
      </c>
      <c r="I82" s="12">
        <v>100</v>
      </c>
      <c r="J82" s="12">
        <f t="shared" si="7"/>
        <v>1500</v>
      </c>
      <c r="K82" s="1"/>
      <c r="L82" s="1" t="s">
        <v>93</v>
      </c>
      <c r="M82" s="1">
        <v>1</v>
      </c>
      <c r="N82" s="1">
        <v>500</v>
      </c>
      <c r="O82" s="1">
        <f t="shared" si="8"/>
        <v>500</v>
      </c>
      <c r="P82" s="1"/>
      <c r="Q82" s="1"/>
      <c r="R82" s="12"/>
      <c r="S82" s="12" t="s">
        <v>105</v>
      </c>
      <c r="T82" s="12">
        <v>1</v>
      </c>
      <c r="U82" s="12">
        <v>4500</v>
      </c>
      <c r="V82" s="12">
        <f t="shared" si="9"/>
        <v>4500</v>
      </c>
      <c r="W82" s="1"/>
    </row>
    <row r="83" spans="1:23">
      <c r="A83" s="12">
        <v>22</v>
      </c>
      <c r="B83" s="12" t="s">
        <v>71</v>
      </c>
      <c r="C83" s="12">
        <v>25</v>
      </c>
      <c r="D83" s="12">
        <v>300</v>
      </c>
      <c r="E83" s="12">
        <f t="shared" si="6"/>
        <v>7500</v>
      </c>
      <c r="F83" s="1"/>
      <c r="G83" s="1"/>
      <c r="H83" s="12">
        <v>25</v>
      </c>
      <c r="I83" s="12">
        <v>300</v>
      </c>
      <c r="J83" s="12">
        <f t="shared" si="7"/>
        <v>7500</v>
      </c>
      <c r="K83" s="1"/>
      <c r="L83" s="1" t="s">
        <v>94</v>
      </c>
      <c r="M83" s="1">
        <v>6</v>
      </c>
      <c r="N83" s="1">
        <v>200</v>
      </c>
      <c r="O83" s="1">
        <f t="shared" si="8"/>
        <v>1200</v>
      </c>
      <c r="P83" s="1"/>
      <c r="Q83" s="1"/>
      <c r="R83" s="12"/>
      <c r="S83" s="12" t="s">
        <v>85</v>
      </c>
      <c r="T83" s="12">
        <v>5</v>
      </c>
      <c r="U83" s="12">
        <v>200</v>
      </c>
      <c r="V83" s="12">
        <f t="shared" si="9"/>
        <v>1000</v>
      </c>
      <c r="W83" s="1"/>
    </row>
    <row r="84" spans="1:23">
      <c r="A84" s="12">
        <v>23</v>
      </c>
      <c r="B84" s="12" t="s">
        <v>72</v>
      </c>
      <c r="C84" s="12">
        <v>15</v>
      </c>
      <c r="D84" s="12">
        <v>100</v>
      </c>
      <c r="E84" s="12">
        <f t="shared" si="6"/>
        <v>1500</v>
      </c>
      <c r="F84" s="1"/>
      <c r="G84" s="1"/>
      <c r="H84" s="12">
        <v>15</v>
      </c>
      <c r="I84" s="12">
        <v>100</v>
      </c>
      <c r="J84" s="12">
        <f t="shared" si="7"/>
        <v>1500</v>
      </c>
      <c r="K84" s="1"/>
      <c r="L84" s="1" t="s">
        <v>95</v>
      </c>
      <c r="M84" s="1">
        <v>2</v>
      </c>
      <c r="N84" s="1">
        <v>250</v>
      </c>
      <c r="O84" s="1">
        <f t="shared" si="8"/>
        <v>500</v>
      </c>
      <c r="P84" s="1"/>
      <c r="Q84" s="1"/>
      <c r="R84" s="12"/>
      <c r="S84" s="12" t="s">
        <v>99</v>
      </c>
      <c r="T84" s="12">
        <v>5</v>
      </c>
      <c r="U84" s="12">
        <v>200</v>
      </c>
      <c r="V84" s="12">
        <f t="shared" si="9"/>
        <v>1000</v>
      </c>
      <c r="W84" s="1"/>
    </row>
    <row r="85" spans="1:23">
      <c r="A85" s="12">
        <v>24</v>
      </c>
      <c r="B85" s="12" t="s">
        <v>73</v>
      </c>
      <c r="C85" s="12">
        <v>5</v>
      </c>
      <c r="D85" s="12">
        <v>1500</v>
      </c>
      <c r="E85" s="12">
        <f t="shared" si="6"/>
        <v>7500</v>
      </c>
      <c r="F85" s="1"/>
      <c r="G85" s="1"/>
      <c r="H85" s="12">
        <v>5</v>
      </c>
      <c r="I85" s="12">
        <v>1500</v>
      </c>
      <c r="J85" s="12">
        <f t="shared" si="7"/>
        <v>7500</v>
      </c>
      <c r="K85" s="1"/>
      <c r="L85" s="1" t="s">
        <v>96</v>
      </c>
      <c r="M85" s="1">
        <v>1</v>
      </c>
      <c r="N85" s="1">
        <v>1100</v>
      </c>
      <c r="O85" s="1">
        <f t="shared" si="8"/>
        <v>1100</v>
      </c>
      <c r="P85" s="1"/>
      <c r="Q85" s="1"/>
      <c r="R85" s="12"/>
      <c r="S85" s="12" t="s">
        <v>106</v>
      </c>
      <c r="T85" s="12">
        <v>5</v>
      </c>
      <c r="U85" s="12">
        <v>250</v>
      </c>
      <c r="V85" s="12">
        <f t="shared" si="9"/>
        <v>1250</v>
      </c>
      <c r="W85" s="1"/>
    </row>
    <row r="86" spans="1:23">
      <c r="A86" s="12">
        <v>25</v>
      </c>
      <c r="B86" s="12" t="s">
        <v>74</v>
      </c>
      <c r="C86" s="12">
        <v>5</v>
      </c>
      <c r="D86" s="12">
        <v>7000</v>
      </c>
      <c r="E86" s="12">
        <f t="shared" si="6"/>
        <v>35000</v>
      </c>
      <c r="F86" s="1"/>
      <c r="G86" s="1"/>
      <c r="H86" s="12">
        <v>5</v>
      </c>
      <c r="I86" s="12">
        <v>7000</v>
      </c>
      <c r="J86" s="12">
        <f t="shared" si="7"/>
        <v>35000</v>
      </c>
      <c r="K86" s="1"/>
      <c r="L86" s="1" t="s">
        <v>97</v>
      </c>
      <c r="M86" s="1">
        <v>5</v>
      </c>
      <c r="N86" s="1">
        <v>600</v>
      </c>
      <c r="O86" s="1">
        <f t="shared" si="8"/>
        <v>3000</v>
      </c>
      <c r="P86" s="1"/>
      <c r="Q86" s="1"/>
      <c r="R86" s="12"/>
      <c r="S86" s="12" t="s">
        <v>107</v>
      </c>
      <c r="T86" s="12">
        <v>5</v>
      </c>
      <c r="U86" s="12">
        <v>200</v>
      </c>
      <c r="V86" s="12">
        <f t="shared" si="9"/>
        <v>1000</v>
      </c>
      <c r="W86" s="1"/>
    </row>
    <row r="87" spans="1:23">
      <c r="A87" s="12">
        <v>26</v>
      </c>
      <c r="B87" s="12" t="s">
        <v>75</v>
      </c>
      <c r="C87" s="12">
        <v>10</v>
      </c>
      <c r="D87" s="12">
        <v>600</v>
      </c>
      <c r="E87" s="12">
        <f t="shared" si="6"/>
        <v>6000</v>
      </c>
      <c r="F87" s="1"/>
      <c r="G87" s="1"/>
      <c r="H87" s="12">
        <v>10</v>
      </c>
      <c r="I87" s="12">
        <v>600</v>
      </c>
      <c r="J87" s="12">
        <f t="shared" si="7"/>
        <v>6000</v>
      </c>
      <c r="K87" s="1"/>
      <c r="L87" s="1" t="s">
        <v>98</v>
      </c>
      <c r="M87" s="1">
        <v>10</v>
      </c>
      <c r="N87" s="1">
        <v>100</v>
      </c>
      <c r="O87" s="1">
        <f t="shared" si="8"/>
        <v>1000</v>
      </c>
      <c r="P87" s="1"/>
      <c r="Q87" s="1"/>
      <c r="R87" s="12"/>
      <c r="S87" s="12" t="s">
        <v>84</v>
      </c>
      <c r="T87" s="12">
        <v>2</v>
      </c>
      <c r="U87" s="12">
        <v>200</v>
      </c>
      <c r="V87" s="12">
        <f t="shared" si="9"/>
        <v>400</v>
      </c>
      <c r="W87" s="1"/>
    </row>
    <row r="88" spans="1:23">
      <c r="A88" s="12">
        <v>27</v>
      </c>
      <c r="B88" s="12" t="s">
        <v>76</v>
      </c>
      <c r="C88" s="12">
        <v>5</v>
      </c>
      <c r="D88" s="12">
        <v>7000</v>
      </c>
      <c r="E88" s="12">
        <f t="shared" si="6"/>
        <v>35000</v>
      </c>
      <c r="F88" s="1"/>
      <c r="G88" s="1"/>
      <c r="H88" s="12">
        <v>5</v>
      </c>
      <c r="I88" s="12">
        <v>7000</v>
      </c>
      <c r="J88" s="12">
        <f t="shared" si="7"/>
        <v>35000</v>
      </c>
      <c r="K88" s="1"/>
      <c r="L88" s="1" t="s">
        <v>99</v>
      </c>
      <c r="M88" s="1">
        <v>10</v>
      </c>
      <c r="N88" s="1">
        <v>100</v>
      </c>
      <c r="O88" s="1">
        <f t="shared" si="8"/>
        <v>1000</v>
      </c>
      <c r="P88" s="1"/>
      <c r="Q88" s="1"/>
      <c r="R88" s="12"/>
      <c r="S88" s="12" t="s">
        <v>108</v>
      </c>
      <c r="T88" s="12">
        <v>1</v>
      </c>
      <c r="U88" s="12">
        <v>700</v>
      </c>
      <c r="V88" s="12">
        <f t="shared" si="9"/>
        <v>700</v>
      </c>
      <c r="W88" s="1"/>
    </row>
    <row r="89" spans="1:23">
      <c r="A89" s="12">
        <v>28</v>
      </c>
      <c r="B89" s="12" t="s">
        <v>77</v>
      </c>
      <c r="C89" s="12">
        <v>1</v>
      </c>
      <c r="D89" s="12">
        <v>12000</v>
      </c>
      <c r="E89" s="12">
        <f t="shared" si="6"/>
        <v>12000</v>
      </c>
      <c r="F89" s="1"/>
      <c r="G89" s="1"/>
      <c r="H89" s="12">
        <v>1</v>
      </c>
      <c r="I89" s="12">
        <v>12000</v>
      </c>
      <c r="J89" s="12">
        <f t="shared" si="7"/>
        <v>12000</v>
      </c>
      <c r="K89" s="1"/>
      <c r="L89" s="1" t="s">
        <v>100</v>
      </c>
      <c r="M89" s="1">
        <v>1</v>
      </c>
      <c r="N89" s="1">
        <v>250</v>
      </c>
      <c r="O89" s="1">
        <f t="shared" si="8"/>
        <v>250</v>
      </c>
      <c r="P89" s="1"/>
      <c r="Q89" s="1"/>
      <c r="R89" s="12"/>
      <c r="S89" s="12" t="s">
        <v>174</v>
      </c>
      <c r="T89" s="12">
        <v>2</v>
      </c>
      <c r="U89" s="12">
        <v>250</v>
      </c>
      <c r="V89" s="12">
        <f t="shared" si="9"/>
        <v>500</v>
      </c>
      <c r="W89" s="1"/>
    </row>
    <row r="90" spans="1:23">
      <c r="A90" s="12">
        <v>29</v>
      </c>
      <c r="B90" s="12" t="s">
        <v>78</v>
      </c>
      <c r="C90" s="12">
        <v>4</v>
      </c>
      <c r="D90" s="12">
        <v>4500</v>
      </c>
      <c r="E90" s="12">
        <f t="shared" si="6"/>
        <v>18000</v>
      </c>
      <c r="F90" s="1"/>
      <c r="G90" s="1"/>
      <c r="H90" s="12">
        <v>4</v>
      </c>
      <c r="I90" s="12">
        <v>4500</v>
      </c>
      <c r="J90" s="12">
        <f t="shared" si="7"/>
        <v>18000</v>
      </c>
      <c r="K90" s="1"/>
      <c r="L90" s="1" t="s">
        <v>101</v>
      </c>
      <c r="M90" s="1">
        <v>1</v>
      </c>
      <c r="N90" s="1">
        <v>800</v>
      </c>
      <c r="O90" s="1">
        <f t="shared" si="8"/>
        <v>800</v>
      </c>
      <c r="P90" s="1"/>
      <c r="Q90" s="1"/>
      <c r="R90" s="12"/>
      <c r="S90" s="12" t="s">
        <v>110</v>
      </c>
      <c r="T90" s="12">
        <v>3</v>
      </c>
      <c r="U90" s="12">
        <v>150</v>
      </c>
      <c r="V90" s="12">
        <f t="shared" si="9"/>
        <v>450</v>
      </c>
      <c r="W90" s="1"/>
    </row>
    <row r="91" spans="1:23">
      <c r="A91" s="12">
        <v>30</v>
      </c>
      <c r="B91" s="12" t="s">
        <v>8</v>
      </c>
      <c r="C91" s="12">
        <v>1</v>
      </c>
      <c r="D91" s="12">
        <v>3600</v>
      </c>
      <c r="E91" s="12">
        <f t="shared" si="6"/>
        <v>3600</v>
      </c>
      <c r="F91" s="1"/>
      <c r="G91" s="1"/>
      <c r="H91" s="12">
        <v>1</v>
      </c>
      <c r="I91" s="12">
        <v>3600</v>
      </c>
      <c r="J91" s="12">
        <f t="shared" si="7"/>
        <v>3600</v>
      </c>
      <c r="K91" s="1"/>
      <c r="L91" s="1" t="s">
        <v>102</v>
      </c>
      <c r="M91" s="1">
        <v>1</v>
      </c>
      <c r="N91" s="1">
        <v>2500</v>
      </c>
      <c r="O91" s="1">
        <f t="shared" si="8"/>
        <v>2500</v>
      </c>
      <c r="P91" s="1">
        <f>SUM(O74:O91)</f>
        <v>45970</v>
      </c>
      <c r="Q91" s="1">
        <f>SUM(45970+2000+20000+15000+5350)</f>
        <v>88320</v>
      </c>
      <c r="R91" s="12"/>
      <c r="S91" s="12" t="s">
        <v>111</v>
      </c>
      <c r="T91" s="12">
        <v>1</v>
      </c>
      <c r="U91" s="12">
        <v>500</v>
      </c>
      <c r="V91" s="12">
        <f t="shared" si="9"/>
        <v>500</v>
      </c>
      <c r="W91" s="1"/>
    </row>
    <row r="92" spans="1:23">
      <c r="A92" s="12">
        <v>31</v>
      </c>
      <c r="B92" s="12" t="s">
        <v>79</v>
      </c>
      <c r="C92" s="12">
        <v>2</v>
      </c>
      <c r="D92" s="12">
        <v>10000</v>
      </c>
      <c r="E92" s="12">
        <f>C92*D92</f>
        <v>20000</v>
      </c>
      <c r="F92" s="1"/>
      <c r="G92" s="1"/>
      <c r="H92" s="12">
        <v>3</v>
      </c>
      <c r="I92" s="12">
        <v>10000</v>
      </c>
      <c r="J92" s="12">
        <f>H92*I92</f>
        <v>30000</v>
      </c>
      <c r="K92" s="1"/>
      <c r="L92" s="1" t="s">
        <v>104</v>
      </c>
      <c r="M92" s="1">
        <v>1</v>
      </c>
      <c r="N92" s="1">
        <v>8000</v>
      </c>
      <c r="O92" s="1">
        <f t="shared" si="8"/>
        <v>8000</v>
      </c>
      <c r="P92" s="1"/>
      <c r="Q92" s="1"/>
      <c r="R92" s="12"/>
      <c r="S92" s="12" t="s">
        <v>84</v>
      </c>
      <c r="T92" s="12">
        <v>1</v>
      </c>
      <c r="U92" s="12">
        <v>150</v>
      </c>
      <c r="V92" s="12">
        <f t="shared" si="9"/>
        <v>150</v>
      </c>
      <c r="W92" s="1"/>
    </row>
    <row r="93" spans="1:23">
      <c r="A93" s="12"/>
      <c r="B93" s="15" t="s">
        <v>27</v>
      </c>
      <c r="C93" s="15"/>
      <c r="D93" s="15"/>
      <c r="E93" s="15">
        <f>SUM(E62:E92)</f>
        <v>561100</v>
      </c>
      <c r="F93" s="1"/>
      <c r="G93" s="1"/>
      <c r="H93" s="15"/>
      <c r="I93" s="15"/>
      <c r="J93" s="15">
        <f>SUM(J62:J92)</f>
        <v>571100</v>
      </c>
      <c r="K93" s="1"/>
      <c r="L93" s="1" t="s">
        <v>103</v>
      </c>
      <c r="M93" s="1">
        <v>2</v>
      </c>
      <c r="N93" s="1">
        <v>5700</v>
      </c>
      <c r="O93" s="1">
        <f t="shared" si="8"/>
        <v>11400</v>
      </c>
      <c r="P93" s="1"/>
      <c r="Q93" s="1"/>
      <c r="R93" s="12"/>
      <c r="S93" s="12" t="s">
        <v>92</v>
      </c>
      <c r="T93" s="12">
        <v>1</v>
      </c>
      <c r="U93" s="12">
        <v>200</v>
      </c>
      <c r="V93" s="12">
        <f t="shared" si="9"/>
        <v>200</v>
      </c>
      <c r="W93" s="1"/>
    </row>
    <row r="94" spans="1:2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 t="s">
        <v>105</v>
      </c>
      <c r="M94" s="1">
        <v>1</v>
      </c>
      <c r="N94" s="1">
        <v>4500</v>
      </c>
      <c r="O94" s="1">
        <f t="shared" si="8"/>
        <v>4500</v>
      </c>
      <c r="P94" s="1"/>
      <c r="Q94" s="1"/>
      <c r="R94" s="12"/>
      <c r="S94" s="12" t="s">
        <v>112</v>
      </c>
      <c r="T94" s="12">
        <v>5</v>
      </c>
      <c r="U94" s="12">
        <v>2500</v>
      </c>
      <c r="V94" s="12">
        <f t="shared" si="9"/>
        <v>12500</v>
      </c>
      <c r="W94" s="1"/>
    </row>
    <row r="95" spans="1:2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 t="s">
        <v>85</v>
      </c>
      <c r="M95" s="1">
        <v>5</v>
      </c>
      <c r="N95" s="1">
        <v>200</v>
      </c>
      <c r="O95" s="1">
        <f t="shared" si="8"/>
        <v>1000</v>
      </c>
      <c r="P95" s="1"/>
      <c r="Q95" s="1"/>
      <c r="R95" s="12"/>
      <c r="S95" s="12" t="s">
        <v>113</v>
      </c>
      <c r="T95" s="12">
        <v>4</v>
      </c>
      <c r="U95" s="12">
        <v>1100</v>
      </c>
      <c r="V95" s="12">
        <f t="shared" si="9"/>
        <v>4400</v>
      </c>
      <c r="W95" s="1"/>
    </row>
    <row r="96" spans="1:2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 t="s">
        <v>99</v>
      </c>
      <c r="M96" s="1">
        <v>5</v>
      </c>
      <c r="N96" s="1">
        <v>200</v>
      </c>
      <c r="O96" s="1">
        <f t="shared" si="8"/>
        <v>1000</v>
      </c>
      <c r="P96" s="1"/>
      <c r="Q96" s="1"/>
      <c r="R96" s="12"/>
      <c r="S96" s="12" t="s">
        <v>86</v>
      </c>
      <c r="T96" s="12">
        <v>1</v>
      </c>
      <c r="U96" s="12">
        <v>1800</v>
      </c>
      <c r="V96" s="12">
        <f t="shared" si="9"/>
        <v>1800</v>
      </c>
      <c r="W96" s="1"/>
    </row>
    <row r="97" spans="1:30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 t="s">
        <v>106</v>
      </c>
      <c r="M97" s="1">
        <v>5</v>
      </c>
      <c r="N97" s="1">
        <v>250</v>
      </c>
      <c r="O97" s="1">
        <f t="shared" si="8"/>
        <v>1250</v>
      </c>
      <c r="P97" s="1"/>
      <c r="Q97" s="1"/>
      <c r="R97" s="12"/>
      <c r="S97" s="12" t="s">
        <v>114</v>
      </c>
      <c r="T97" s="12">
        <v>1</v>
      </c>
      <c r="U97" s="12">
        <v>8500</v>
      </c>
      <c r="V97" s="12">
        <f t="shared" si="9"/>
        <v>8500</v>
      </c>
      <c r="W97" s="1"/>
    </row>
    <row r="98" spans="1:30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 t="s">
        <v>107</v>
      </c>
      <c r="M98" s="1">
        <v>5</v>
      </c>
      <c r="N98" s="1">
        <v>200</v>
      </c>
      <c r="O98" s="1">
        <f t="shared" si="8"/>
        <v>1000</v>
      </c>
      <c r="P98" s="1"/>
      <c r="Q98" s="1"/>
      <c r="R98" s="12"/>
      <c r="S98" s="12" t="s">
        <v>172</v>
      </c>
      <c r="T98" s="12">
        <v>5</v>
      </c>
      <c r="U98" s="12">
        <v>6000</v>
      </c>
      <c r="V98" s="12">
        <f t="shared" si="9"/>
        <v>30000</v>
      </c>
      <c r="W98" s="1"/>
    </row>
    <row r="99" spans="1:30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 t="s">
        <v>84</v>
      </c>
      <c r="M99" s="1">
        <v>2</v>
      </c>
      <c r="N99" s="1">
        <v>200</v>
      </c>
      <c r="O99" s="1">
        <f t="shared" si="8"/>
        <v>400</v>
      </c>
      <c r="P99" s="1">
        <f>SUM(O92:O99)</f>
        <v>28550</v>
      </c>
      <c r="Q99" s="1"/>
      <c r="R99" s="12"/>
      <c r="S99" s="12" t="s">
        <v>173</v>
      </c>
      <c r="T99" s="12">
        <v>5</v>
      </c>
      <c r="U99" s="12">
        <v>11800</v>
      </c>
      <c r="V99" s="12">
        <f t="shared" si="9"/>
        <v>59000</v>
      </c>
      <c r="W99" s="1"/>
      <c r="Z99" s="17"/>
      <c r="AA99" s="17" t="s">
        <v>140</v>
      </c>
      <c r="AB99" s="1"/>
      <c r="AC99" s="1" t="s">
        <v>168</v>
      </c>
      <c r="AD99" s="17">
        <v>85000</v>
      </c>
    </row>
    <row r="100" spans="1:3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 t="s">
        <v>108</v>
      </c>
      <c r="M100" s="1">
        <v>1</v>
      </c>
      <c r="N100" s="1">
        <v>700</v>
      </c>
      <c r="O100" s="1">
        <f t="shared" si="8"/>
        <v>700</v>
      </c>
      <c r="P100" s="1"/>
      <c r="Q100" s="1"/>
      <c r="R100" s="12"/>
      <c r="S100" s="12" t="s">
        <v>120</v>
      </c>
      <c r="T100" s="12">
        <v>1</v>
      </c>
      <c r="U100" s="12">
        <v>140000</v>
      </c>
      <c r="V100" s="12">
        <f t="shared" si="9"/>
        <v>140000</v>
      </c>
      <c r="W100" s="1"/>
      <c r="Z100" s="1" t="s">
        <v>164</v>
      </c>
      <c r="AA100" s="17">
        <f>SUM(1500+2000+3000+5000)</f>
        <v>11500</v>
      </c>
      <c r="AB100" s="1" t="s">
        <v>167</v>
      </c>
      <c r="AC100" s="17">
        <f>SUM(39000+18100+11500)</f>
        <v>68600</v>
      </c>
      <c r="AD100" s="1"/>
    </row>
    <row r="101" spans="1:30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 t="s">
        <v>109</v>
      </c>
      <c r="M101" s="1">
        <v>2</v>
      </c>
      <c r="N101" s="1">
        <v>250</v>
      </c>
      <c r="O101" s="1">
        <f t="shared" si="8"/>
        <v>500</v>
      </c>
      <c r="P101" s="1"/>
      <c r="Q101" s="1"/>
      <c r="R101" s="12"/>
      <c r="S101" s="12" t="s">
        <v>118</v>
      </c>
      <c r="T101" s="12">
        <v>4</v>
      </c>
      <c r="U101" s="12">
        <v>10000</v>
      </c>
      <c r="V101" s="12">
        <f t="shared" si="9"/>
        <v>40000</v>
      </c>
      <c r="W101" s="1"/>
      <c r="Z101" s="1"/>
      <c r="AA101" s="1"/>
      <c r="AB101" s="1"/>
      <c r="AC101" s="1"/>
      <c r="AD101" s="17">
        <f>SUM(85000-68600)</f>
        <v>16400</v>
      </c>
    </row>
    <row r="102" spans="1:30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 t="s">
        <v>110</v>
      </c>
      <c r="M102" s="1">
        <v>3</v>
      </c>
      <c r="N102" s="1">
        <v>150</v>
      </c>
      <c r="O102" s="1">
        <f t="shared" si="8"/>
        <v>450</v>
      </c>
      <c r="P102" s="1"/>
      <c r="Q102" s="1"/>
      <c r="R102" s="12"/>
      <c r="S102" s="12" t="s">
        <v>251</v>
      </c>
      <c r="T102" s="12">
        <v>1</v>
      </c>
      <c r="U102" s="12">
        <f>2500+2500+5500+1800</f>
        <v>12300</v>
      </c>
      <c r="V102" s="12">
        <f t="shared" si="9"/>
        <v>12300</v>
      </c>
      <c r="W102" s="1"/>
    </row>
    <row r="103" spans="1:30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 t="s">
        <v>111</v>
      </c>
      <c r="M103" s="1">
        <v>1</v>
      </c>
      <c r="N103" s="1">
        <v>500</v>
      </c>
      <c r="O103" s="1">
        <f t="shared" si="8"/>
        <v>500</v>
      </c>
      <c r="P103" s="1"/>
      <c r="Q103" s="1"/>
      <c r="R103" s="12"/>
      <c r="S103" s="12"/>
      <c r="T103" s="12"/>
      <c r="U103" s="12"/>
      <c r="V103" s="15">
        <f>SUM(V61:V102)</f>
        <v>385520</v>
      </c>
      <c r="W103" s="1"/>
    </row>
    <row r="104" spans="1:30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 t="s">
        <v>84</v>
      </c>
      <c r="M104" s="1">
        <v>1</v>
      </c>
      <c r="N104" s="1">
        <v>150</v>
      </c>
      <c r="O104" s="1">
        <f t="shared" si="8"/>
        <v>150</v>
      </c>
      <c r="P104" s="1"/>
      <c r="Q104" s="1"/>
      <c r="R104" s="1"/>
      <c r="V104" s="1">
        <f t="shared" si="9"/>
        <v>0</v>
      </c>
      <c r="W104" s="1">
        <f>V103</f>
        <v>385520</v>
      </c>
    </row>
    <row r="105" spans="1:30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 t="s">
        <v>92</v>
      </c>
      <c r="M105" s="1">
        <v>1</v>
      </c>
      <c r="N105" s="1">
        <v>200</v>
      </c>
      <c r="O105" s="1">
        <f t="shared" si="8"/>
        <v>200</v>
      </c>
      <c r="P105" s="1"/>
      <c r="Q105" s="1"/>
      <c r="R105" s="1"/>
      <c r="V105" s="1">
        <f t="shared" si="9"/>
        <v>0</v>
      </c>
      <c r="W105" s="1"/>
    </row>
    <row r="106" spans="1:30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 t="s">
        <v>175</v>
      </c>
      <c r="M106" s="1">
        <v>1</v>
      </c>
      <c r="N106" s="1">
        <v>4000</v>
      </c>
      <c r="O106" s="1">
        <f t="shared" si="8"/>
        <v>4000</v>
      </c>
      <c r="P106" s="1">
        <f>SUM(O100:O106)</f>
        <v>6500</v>
      </c>
      <c r="Q106" s="1"/>
      <c r="R106" s="1"/>
      <c r="S106" s="15" t="s">
        <v>255</v>
      </c>
      <c r="T106" s="15"/>
      <c r="U106" s="15"/>
      <c r="V106" s="15">
        <v>1926000</v>
      </c>
      <c r="W106" s="1"/>
    </row>
    <row r="107" spans="1:30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 t="s">
        <v>112</v>
      </c>
      <c r="M107" s="1">
        <v>5</v>
      </c>
      <c r="N107" s="1">
        <v>2500</v>
      </c>
      <c r="O107" s="1">
        <f t="shared" si="8"/>
        <v>12500</v>
      </c>
      <c r="P107" s="1"/>
      <c r="Q107" s="1"/>
      <c r="R107" s="1"/>
      <c r="S107" s="15" t="s">
        <v>256</v>
      </c>
      <c r="T107" s="15"/>
      <c r="U107" s="15"/>
      <c r="V107" s="15">
        <f>SUM(V26+V58+V103)</f>
        <v>1930320</v>
      </c>
      <c r="W107" s="1"/>
    </row>
    <row r="108" spans="1:30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 t="s">
        <v>113</v>
      </c>
      <c r="M108" s="1">
        <v>4</v>
      </c>
      <c r="N108" s="1">
        <v>1100</v>
      </c>
      <c r="O108" s="1">
        <f t="shared" si="8"/>
        <v>4400</v>
      </c>
      <c r="P108" s="1">
        <f>SUM(O107:O108)</f>
        <v>16900</v>
      </c>
      <c r="R108" s="1"/>
      <c r="S108" s="15" t="s">
        <v>257</v>
      </c>
      <c r="T108" s="15"/>
      <c r="U108" s="15"/>
      <c r="V108" s="15">
        <f>SUM(V106-V107)</f>
        <v>-4320</v>
      </c>
      <c r="W108" s="1"/>
    </row>
    <row r="109" spans="1:30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 t="s">
        <v>118</v>
      </c>
      <c r="M109" s="1">
        <v>2</v>
      </c>
      <c r="N109" s="1">
        <v>10000</v>
      </c>
      <c r="O109" s="1">
        <f t="shared" si="8"/>
        <v>20000</v>
      </c>
      <c r="P109" s="1">
        <f>20000</f>
        <v>20000</v>
      </c>
      <c r="Q109" s="17">
        <f>SUM(P91:P109)</f>
        <v>117920</v>
      </c>
      <c r="R109" s="1"/>
      <c r="V109" s="1">
        <f t="shared" si="9"/>
        <v>0</v>
      </c>
      <c r="W109" s="1"/>
    </row>
    <row r="110" spans="1:3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O110" s="1">
        <f t="shared" si="8"/>
        <v>0</v>
      </c>
      <c r="P110" s="1"/>
      <c r="Q110" s="1">
        <f>SUM(O9:O109)</f>
        <v>1275070</v>
      </c>
      <c r="R110" s="1" t="s">
        <v>261</v>
      </c>
      <c r="V110" s="1">
        <f t="shared" si="9"/>
        <v>0</v>
      </c>
      <c r="W110" s="1"/>
    </row>
    <row r="111" spans="1:30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 t="s">
        <v>86</v>
      </c>
      <c r="M111" s="17">
        <v>1</v>
      </c>
      <c r="N111" s="1">
        <v>1800</v>
      </c>
      <c r="O111" s="1">
        <f t="shared" si="8"/>
        <v>1800</v>
      </c>
      <c r="P111" s="1"/>
      <c r="Q111" s="1">
        <f>SUM(O9:O110)</f>
        <v>1275070</v>
      </c>
      <c r="R111" s="1"/>
      <c r="V111" s="1">
        <f t="shared" si="9"/>
        <v>0</v>
      </c>
      <c r="W111" s="1"/>
    </row>
    <row r="112" spans="1:30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 t="s">
        <v>114</v>
      </c>
      <c r="M112" s="17">
        <v>1</v>
      </c>
      <c r="N112" s="1">
        <v>8500</v>
      </c>
      <c r="O112" s="1">
        <f t="shared" si="8"/>
        <v>8500</v>
      </c>
      <c r="P112" s="17">
        <f>SUM(O109:O112)</f>
        <v>30300</v>
      </c>
      <c r="Q112" s="1"/>
      <c r="R112" s="1"/>
      <c r="S112" s="1"/>
      <c r="T112" s="1"/>
      <c r="U112" s="1"/>
      <c r="V112" s="1">
        <f t="shared" si="9"/>
        <v>0</v>
      </c>
      <c r="W112" s="1"/>
    </row>
    <row r="113" spans="1: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 t="s">
        <v>115</v>
      </c>
      <c r="M113" s="17">
        <v>5</v>
      </c>
      <c r="N113" s="1">
        <v>7000</v>
      </c>
      <c r="O113" s="1">
        <f t="shared" si="8"/>
        <v>35000</v>
      </c>
      <c r="P113" s="1"/>
      <c r="Q113" s="1"/>
      <c r="R113" s="1"/>
      <c r="S113" s="1"/>
      <c r="T113" s="1"/>
      <c r="U113" s="1"/>
      <c r="V113" s="1">
        <f t="shared" si="9"/>
        <v>0</v>
      </c>
      <c r="W113" s="1"/>
    </row>
    <row r="114" spans="1: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>
        <v>15000</v>
      </c>
      <c r="L114" s="1" t="s">
        <v>116</v>
      </c>
      <c r="M114" s="17">
        <v>5</v>
      </c>
      <c r="N114" s="1">
        <v>11800</v>
      </c>
      <c r="O114" s="1">
        <f t="shared" si="8"/>
        <v>59000</v>
      </c>
      <c r="P114" s="1"/>
      <c r="Q114" s="1"/>
      <c r="R114" s="1"/>
      <c r="S114" s="1"/>
      <c r="T114" s="1"/>
      <c r="U114" s="1"/>
      <c r="V114" s="1">
        <f t="shared" si="9"/>
        <v>0</v>
      </c>
      <c r="W114" s="1"/>
    </row>
    <row r="115" spans="1: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>
        <f t="shared" si="8"/>
        <v>0</v>
      </c>
      <c r="P115" s="1"/>
      <c r="Q115" s="1"/>
      <c r="R115" s="1"/>
      <c r="V115" s="1">
        <f t="shared" si="9"/>
        <v>0</v>
      </c>
      <c r="W115" s="1"/>
    </row>
    <row r="116" spans="1: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 t="s">
        <v>118</v>
      </c>
      <c r="M116" s="1">
        <v>4</v>
      </c>
      <c r="N116" s="1">
        <v>10000</v>
      </c>
      <c r="O116" s="1">
        <f t="shared" si="8"/>
        <v>40000</v>
      </c>
      <c r="P116" s="1"/>
      <c r="Q116" s="1"/>
      <c r="R116" s="1"/>
      <c r="V116" s="1">
        <f t="shared" si="9"/>
        <v>0</v>
      </c>
      <c r="W116" s="1"/>
    </row>
    <row r="117" spans="1: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 t="s">
        <v>117</v>
      </c>
      <c r="M117" s="1">
        <v>2500</v>
      </c>
      <c r="N117" s="1"/>
      <c r="O117" s="1">
        <f t="shared" si="8"/>
        <v>0</v>
      </c>
      <c r="P117" s="1"/>
      <c r="Q117" s="1"/>
      <c r="R117" s="1"/>
      <c r="V117" s="1">
        <f t="shared" si="9"/>
        <v>0</v>
      </c>
      <c r="W117" s="1"/>
      <c r="Y117">
        <v>1926000</v>
      </c>
    </row>
    <row r="118" spans="1: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>
        <v>2500</v>
      </c>
      <c r="N118" s="1"/>
      <c r="O118" s="1">
        <f t="shared" si="8"/>
        <v>0</v>
      </c>
      <c r="P118" s="1">
        <f>SUM(M117:M120)</f>
        <v>12300</v>
      </c>
      <c r="Q118" s="1"/>
      <c r="R118" s="1"/>
      <c r="S118" s="1"/>
      <c r="T118" s="1"/>
      <c r="U118" s="1"/>
      <c r="V118" s="1">
        <f t="shared" ref="V118" si="10">(U118*T118)</f>
        <v>0</v>
      </c>
      <c r="W118" s="1">
        <f>SUM(V26+V58+V103)</f>
        <v>1930320</v>
      </c>
      <c r="Y118" s="1">
        <f>SUM(V26+V58+V103)</f>
        <v>1930320</v>
      </c>
    </row>
    <row r="119" spans="1:25">
      <c r="L119" s="1"/>
      <c r="M119" s="1">
        <v>5500</v>
      </c>
      <c r="N119" s="1"/>
      <c r="O119" s="1">
        <f t="shared" si="8"/>
        <v>0</v>
      </c>
      <c r="Y119">
        <f>SUM(Y117-Y118)</f>
        <v>-4320</v>
      </c>
    </row>
    <row r="120" spans="1:25">
      <c r="L120" s="1"/>
      <c r="M120" s="1">
        <v>1800</v>
      </c>
      <c r="N120" s="1"/>
      <c r="O120" s="1">
        <f t="shared" si="8"/>
        <v>0</v>
      </c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2"/>
  <sheetViews>
    <sheetView workbookViewId="0">
      <selection activeCell="A6" sqref="A6:G24"/>
    </sheetView>
  </sheetViews>
  <sheetFormatPr defaultRowHeight="15"/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 t="s">
        <v>187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>
      <c r="A6" s="1"/>
      <c r="B6" s="19" t="s">
        <v>188</v>
      </c>
      <c r="C6" s="1"/>
      <c r="D6" s="1"/>
      <c r="E6" s="1"/>
      <c r="F6" s="12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>
      <c r="A7" s="1"/>
      <c r="B7" s="19" t="s">
        <v>189</v>
      </c>
      <c r="C7" s="1"/>
      <c r="D7" s="1"/>
      <c r="E7" s="1"/>
      <c r="F7" s="12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5" t="s">
        <v>0</v>
      </c>
      <c r="B8" s="15" t="s">
        <v>3</v>
      </c>
      <c r="C8" s="15" t="s">
        <v>190</v>
      </c>
      <c r="D8" s="15" t="s">
        <v>191</v>
      </c>
      <c r="E8" s="15" t="s">
        <v>5</v>
      </c>
      <c r="F8" s="12"/>
      <c r="G8" s="1"/>
      <c r="H8" s="1"/>
      <c r="I8" s="20" t="s">
        <v>3</v>
      </c>
      <c r="J8" s="20" t="s">
        <v>192</v>
      </c>
      <c r="K8" s="20" t="s">
        <v>193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>
      <c r="A9" s="21">
        <v>1</v>
      </c>
      <c r="B9" s="22">
        <v>1</v>
      </c>
      <c r="C9" s="12" t="s">
        <v>194</v>
      </c>
      <c r="D9" s="12">
        <v>25000</v>
      </c>
      <c r="E9" s="12">
        <f>B9*D9</f>
        <v>25000</v>
      </c>
      <c r="F9" s="12"/>
      <c r="G9" s="1"/>
      <c r="H9" s="12" t="s">
        <v>195</v>
      </c>
      <c r="I9" s="1">
        <v>2</v>
      </c>
      <c r="J9" s="1"/>
      <c r="K9" s="1">
        <f>J9*I9</f>
        <v>0</v>
      </c>
      <c r="L9" s="1">
        <v>291500</v>
      </c>
      <c r="M9" s="12"/>
      <c r="N9" s="12" t="s">
        <v>260</v>
      </c>
      <c r="O9" s="12"/>
      <c r="P9" s="12"/>
      <c r="Q9" s="12">
        <f>(O9*P9)</f>
        <v>0</v>
      </c>
      <c r="R9" s="1">
        <v>291500</v>
      </c>
      <c r="S9" s="1"/>
      <c r="T9" s="1"/>
      <c r="U9" s="1"/>
      <c r="V9" s="1"/>
      <c r="W9" s="1"/>
      <c r="X9" s="1"/>
      <c r="Y9" s="1"/>
      <c r="Z9" s="1"/>
    </row>
    <row r="10" spans="1:26" ht="15.75">
      <c r="A10" s="21">
        <v>2</v>
      </c>
      <c r="B10" s="22">
        <v>2</v>
      </c>
      <c r="C10" s="12" t="s">
        <v>196</v>
      </c>
      <c r="D10" s="12">
        <v>20500</v>
      </c>
      <c r="E10" s="12">
        <f t="shared" ref="E10:E19" si="0">B10*D10</f>
        <v>41000</v>
      </c>
      <c r="F10" s="12"/>
      <c r="G10" s="1"/>
      <c r="H10" s="1" t="s">
        <v>127</v>
      </c>
      <c r="I10" s="1">
        <v>4</v>
      </c>
      <c r="J10" s="1">
        <v>19000</v>
      </c>
      <c r="K10" s="1">
        <f t="shared" ref="K10:K42" si="1">J10*I10</f>
        <v>76000</v>
      </c>
      <c r="L10" s="1"/>
      <c r="M10" s="12"/>
      <c r="N10" s="12" t="s">
        <v>127</v>
      </c>
      <c r="O10" s="12">
        <v>4</v>
      </c>
      <c r="P10" s="12">
        <v>20500</v>
      </c>
      <c r="Q10" s="12">
        <f t="shared" ref="Q10:Q33" si="2">(O10*P10)</f>
        <v>82000</v>
      </c>
      <c r="R10" s="1"/>
      <c r="S10" s="1"/>
      <c r="T10" s="1"/>
      <c r="U10" s="1"/>
      <c r="V10" s="1"/>
      <c r="W10" s="1"/>
      <c r="X10" s="1"/>
      <c r="Y10" s="1"/>
      <c r="Z10" s="1"/>
    </row>
    <row r="11" spans="1:26" ht="15.75">
      <c r="A11" s="21">
        <v>3</v>
      </c>
      <c r="B11" s="23">
        <v>1</v>
      </c>
      <c r="C11" s="12" t="s">
        <v>197</v>
      </c>
      <c r="D11" s="12">
        <v>45000</v>
      </c>
      <c r="E11" s="12">
        <f t="shared" si="0"/>
        <v>45000</v>
      </c>
      <c r="F11" s="12"/>
      <c r="G11" s="1"/>
      <c r="H11" s="12" t="s">
        <v>198</v>
      </c>
      <c r="I11" s="1">
        <v>1</v>
      </c>
      <c r="J11" s="1">
        <f>SUM(25000+17000)</f>
        <v>42000</v>
      </c>
      <c r="K11" s="1">
        <f t="shared" si="1"/>
        <v>42000</v>
      </c>
      <c r="L11" s="1"/>
      <c r="M11" s="12"/>
      <c r="N11" s="12" t="s">
        <v>199</v>
      </c>
      <c r="O11" s="12">
        <v>1</v>
      </c>
      <c r="P11" s="12">
        <v>42000</v>
      </c>
      <c r="Q11" s="12">
        <f t="shared" si="2"/>
        <v>42000</v>
      </c>
      <c r="R11" s="1"/>
      <c r="S11" s="1"/>
      <c r="T11" s="1"/>
      <c r="U11" s="1"/>
      <c r="V11" s="1"/>
      <c r="W11" s="1"/>
      <c r="X11" s="1"/>
      <c r="Y11" s="1"/>
      <c r="Z11" s="1"/>
    </row>
    <row r="12" spans="1:26" ht="15.75">
      <c r="A12" s="21">
        <v>4</v>
      </c>
      <c r="B12" s="23">
        <v>1</v>
      </c>
      <c r="C12" s="12" t="s">
        <v>200</v>
      </c>
      <c r="D12" s="12">
        <v>41000</v>
      </c>
      <c r="E12" s="12">
        <f t="shared" si="0"/>
        <v>41000</v>
      </c>
      <c r="F12" s="12"/>
      <c r="G12" s="1"/>
      <c r="H12" s="1" t="s">
        <v>201</v>
      </c>
      <c r="I12" s="1">
        <v>1</v>
      </c>
      <c r="J12" s="1">
        <v>42000</v>
      </c>
      <c r="K12" s="1">
        <f t="shared" si="1"/>
        <v>42000</v>
      </c>
      <c r="L12" s="1"/>
      <c r="M12" s="12"/>
      <c r="N12" s="12" t="s">
        <v>201</v>
      </c>
      <c r="O12" s="12">
        <v>1</v>
      </c>
      <c r="P12" s="24">
        <v>42000</v>
      </c>
      <c r="Q12" s="12">
        <f t="shared" si="2"/>
        <v>42000</v>
      </c>
      <c r="R12" s="1"/>
      <c r="S12" s="1"/>
      <c r="T12" s="1"/>
      <c r="U12" s="1"/>
      <c r="V12" s="1"/>
      <c r="W12" s="1"/>
      <c r="X12" s="1"/>
      <c r="Y12" s="1"/>
      <c r="Z12" s="1"/>
    </row>
    <row r="13" spans="1:26" ht="15.75">
      <c r="A13" s="21">
        <v>5</v>
      </c>
      <c r="B13" s="23">
        <v>20</v>
      </c>
      <c r="C13" s="12" t="s">
        <v>38</v>
      </c>
      <c r="D13" s="24">
        <v>600</v>
      </c>
      <c r="E13" s="12">
        <f t="shared" si="0"/>
        <v>12000</v>
      </c>
      <c r="F13" s="12"/>
      <c r="G13" s="1"/>
      <c r="H13" s="1" t="s">
        <v>202</v>
      </c>
      <c r="I13" s="1">
        <v>20</v>
      </c>
      <c r="J13" s="1">
        <v>500</v>
      </c>
      <c r="K13" s="1">
        <f t="shared" si="1"/>
        <v>10000</v>
      </c>
      <c r="L13" s="1"/>
      <c r="M13" s="12"/>
      <c r="N13" s="12" t="s">
        <v>202</v>
      </c>
      <c r="O13" s="12">
        <v>20</v>
      </c>
      <c r="P13" s="12">
        <v>500</v>
      </c>
      <c r="Q13" s="12">
        <f t="shared" si="2"/>
        <v>10000</v>
      </c>
      <c r="R13" s="1"/>
      <c r="S13" s="1"/>
      <c r="T13" s="1"/>
      <c r="U13" s="1">
        <v>4</v>
      </c>
      <c r="V13" s="1">
        <v>2000</v>
      </c>
      <c r="W13" s="1"/>
      <c r="X13" s="1"/>
      <c r="Y13" s="1"/>
      <c r="Z13" s="1"/>
    </row>
    <row r="14" spans="1:26" ht="15.75">
      <c r="A14" s="21">
        <v>6</v>
      </c>
      <c r="B14" s="23">
        <v>1</v>
      </c>
      <c r="C14" s="12" t="s">
        <v>203</v>
      </c>
      <c r="D14" s="12">
        <v>4000</v>
      </c>
      <c r="E14" s="12">
        <f t="shared" si="0"/>
        <v>4000</v>
      </c>
      <c r="F14" s="12"/>
      <c r="G14" s="1"/>
      <c r="H14" s="1" t="s">
        <v>204</v>
      </c>
      <c r="I14" s="1">
        <v>1</v>
      </c>
      <c r="J14" s="1">
        <v>3800</v>
      </c>
      <c r="K14" s="1">
        <f t="shared" si="1"/>
        <v>3800</v>
      </c>
      <c r="L14" s="1"/>
      <c r="M14" s="12"/>
      <c r="N14" s="12" t="s">
        <v>204</v>
      </c>
      <c r="O14" s="12">
        <v>1</v>
      </c>
      <c r="P14" s="12">
        <v>3800</v>
      </c>
      <c r="Q14" s="12">
        <f t="shared" si="2"/>
        <v>3800</v>
      </c>
      <c r="R14" s="1"/>
      <c r="S14" s="1"/>
      <c r="T14" s="1"/>
      <c r="U14" s="1"/>
      <c r="V14" s="1"/>
      <c r="W14" s="1"/>
      <c r="X14" s="1"/>
      <c r="Y14" s="1"/>
      <c r="Z14" s="1"/>
    </row>
    <row r="15" spans="1:26" ht="15.75">
      <c r="A15" s="21">
        <v>7</v>
      </c>
      <c r="B15" s="23">
        <v>1</v>
      </c>
      <c r="C15" s="12" t="s">
        <v>205</v>
      </c>
      <c r="D15" s="12">
        <v>18500</v>
      </c>
      <c r="E15" s="12">
        <f t="shared" si="0"/>
        <v>18500</v>
      </c>
      <c r="F15" s="12"/>
      <c r="G15" s="1"/>
      <c r="H15" s="1" t="s">
        <v>206</v>
      </c>
      <c r="I15" s="1">
        <v>1</v>
      </c>
      <c r="J15" s="1">
        <v>7000</v>
      </c>
      <c r="K15" s="17">
        <f t="shared" si="1"/>
        <v>7000</v>
      </c>
      <c r="L15" s="1"/>
      <c r="M15" s="12"/>
      <c r="N15" s="12" t="s">
        <v>207</v>
      </c>
      <c r="O15" s="12">
        <v>1</v>
      </c>
      <c r="P15" s="12">
        <v>7000</v>
      </c>
      <c r="Q15" s="12">
        <f t="shared" si="2"/>
        <v>7000</v>
      </c>
      <c r="R15" s="1"/>
      <c r="S15" s="1"/>
      <c r="T15" s="1"/>
      <c r="U15" s="1">
        <v>2</v>
      </c>
      <c r="V15" s="1"/>
      <c r="W15" s="1"/>
      <c r="X15" s="1"/>
      <c r="Y15" s="1"/>
      <c r="Z15" s="1"/>
    </row>
    <row r="16" spans="1:26" ht="15.75">
      <c r="A16" s="21">
        <v>8</v>
      </c>
      <c r="B16" s="23">
        <v>4</v>
      </c>
      <c r="C16" s="12" t="s">
        <v>208</v>
      </c>
      <c r="D16" s="12">
        <v>2500</v>
      </c>
      <c r="E16" s="12">
        <f t="shared" si="0"/>
        <v>10000</v>
      </c>
      <c r="F16" s="12"/>
      <c r="G16" s="1"/>
      <c r="H16" s="1" t="s">
        <v>209</v>
      </c>
      <c r="I16" s="1">
        <v>1</v>
      </c>
      <c r="J16" s="1">
        <v>12000</v>
      </c>
      <c r="K16" s="1">
        <f t="shared" si="1"/>
        <v>12000</v>
      </c>
      <c r="L16" s="1"/>
      <c r="M16" s="12"/>
      <c r="N16" s="12" t="s">
        <v>209</v>
      </c>
      <c r="O16" s="29">
        <v>1</v>
      </c>
      <c r="P16" s="12">
        <v>12000</v>
      </c>
      <c r="Q16" s="12">
        <f t="shared" si="2"/>
        <v>12000</v>
      </c>
      <c r="R16" s="1"/>
      <c r="S16" s="1"/>
      <c r="T16" s="1"/>
      <c r="U16" s="1"/>
      <c r="V16" s="1"/>
      <c r="W16" s="1"/>
      <c r="X16" s="1"/>
      <c r="Y16" s="1"/>
      <c r="Z16" s="1"/>
    </row>
    <row r="17" spans="1:26" ht="15.75">
      <c r="A17" s="21">
        <v>9</v>
      </c>
      <c r="B17" s="23">
        <v>20</v>
      </c>
      <c r="C17" s="12" t="s">
        <v>210</v>
      </c>
      <c r="D17" s="12">
        <v>700</v>
      </c>
      <c r="E17" s="12">
        <f t="shared" si="0"/>
        <v>14000</v>
      </c>
      <c r="F17" s="12"/>
      <c r="G17" s="1"/>
      <c r="H17" s="1" t="s">
        <v>211</v>
      </c>
      <c r="I17" s="1">
        <v>14</v>
      </c>
      <c r="J17" s="1">
        <v>500</v>
      </c>
      <c r="K17" s="1">
        <f t="shared" si="1"/>
        <v>7000</v>
      </c>
      <c r="L17" s="1"/>
      <c r="M17" s="12"/>
      <c r="N17" s="12" t="s">
        <v>211</v>
      </c>
      <c r="O17" s="12">
        <v>14</v>
      </c>
      <c r="P17" s="12">
        <v>500</v>
      </c>
      <c r="Q17" s="12">
        <f t="shared" si="2"/>
        <v>7000</v>
      </c>
      <c r="R17" s="1"/>
      <c r="S17" s="1"/>
      <c r="T17" s="1"/>
      <c r="U17" s="1"/>
      <c r="V17" s="1"/>
      <c r="W17" s="1"/>
      <c r="X17" s="1"/>
      <c r="Y17" s="1"/>
      <c r="Z17" s="1"/>
    </row>
    <row r="18" spans="1:26" ht="15.75">
      <c r="A18" s="21">
        <v>10</v>
      </c>
      <c r="B18" s="23">
        <v>16</v>
      </c>
      <c r="C18" s="12" t="s">
        <v>212</v>
      </c>
      <c r="D18" s="12">
        <v>500</v>
      </c>
      <c r="E18" s="12">
        <f t="shared" si="0"/>
        <v>8000</v>
      </c>
      <c r="F18" s="12"/>
      <c r="G18" s="1"/>
      <c r="H18" s="1" t="s">
        <v>213</v>
      </c>
      <c r="I18" s="1">
        <v>16</v>
      </c>
      <c r="J18" s="1">
        <v>60</v>
      </c>
      <c r="K18" s="1">
        <f t="shared" si="1"/>
        <v>960</v>
      </c>
      <c r="L18" s="1"/>
      <c r="M18" s="12"/>
      <c r="N18" s="12" t="s">
        <v>214</v>
      </c>
      <c r="O18" s="12">
        <v>16</v>
      </c>
      <c r="P18" s="12">
        <v>60</v>
      </c>
      <c r="Q18" s="12">
        <f t="shared" si="2"/>
        <v>960</v>
      </c>
      <c r="R18" s="1"/>
      <c r="S18" s="1"/>
      <c r="T18" s="1"/>
      <c r="U18" s="1"/>
      <c r="V18" s="1"/>
      <c r="W18" s="1"/>
      <c r="X18" s="1"/>
      <c r="Y18" s="1"/>
      <c r="Z18" s="1"/>
    </row>
    <row r="19" spans="1:26" ht="15.75">
      <c r="A19" s="21">
        <v>11</v>
      </c>
      <c r="B19" s="23">
        <v>2</v>
      </c>
      <c r="C19" s="12" t="s">
        <v>215</v>
      </c>
      <c r="D19" s="12">
        <v>18000</v>
      </c>
      <c r="E19" s="12">
        <f t="shared" si="0"/>
        <v>36000</v>
      </c>
      <c r="F19" s="12"/>
      <c r="G19" s="1"/>
      <c r="H19" s="1" t="s">
        <v>216</v>
      </c>
      <c r="I19" s="1">
        <v>8</v>
      </c>
      <c r="J19" s="1">
        <v>160</v>
      </c>
      <c r="K19" s="1">
        <f t="shared" si="1"/>
        <v>1280</v>
      </c>
      <c r="L19" s="1"/>
      <c r="M19" s="12"/>
      <c r="N19" s="12" t="s">
        <v>217</v>
      </c>
      <c r="O19" s="12">
        <v>8</v>
      </c>
      <c r="P19" s="12">
        <v>160</v>
      </c>
      <c r="Q19" s="12">
        <f t="shared" si="2"/>
        <v>1280</v>
      </c>
      <c r="R19" s="1"/>
      <c r="S19" s="1"/>
      <c r="T19" s="1"/>
      <c r="U19" s="1"/>
      <c r="V19" s="1">
        <v>32000</v>
      </c>
      <c r="W19" s="1"/>
      <c r="X19" s="1"/>
      <c r="Y19" s="1"/>
      <c r="Z19" s="1"/>
    </row>
    <row r="20" spans="1:26" ht="15.75">
      <c r="A20" s="21"/>
      <c r="B20" s="23"/>
      <c r="C20" s="15" t="s">
        <v>218</v>
      </c>
      <c r="D20" s="15"/>
      <c r="E20" s="15">
        <f>SUM(E9:E19)</f>
        <v>254500</v>
      </c>
      <c r="F20" s="12"/>
      <c r="G20" s="1"/>
      <c r="H20" s="1" t="s">
        <v>219</v>
      </c>
      <c r="I20" s="1">
        <v>1</v>
      </c>
      <c r="J20" s="1">
        <f>SUM(940+320)</f>
        <v>1260</v>
      </c>
      <c r="K20" s="1">
        <f t="shared" si="1"/>
        <v>1260</v>
      </c>
      <c r="L20" s="1"/>
      <c r="M20" s="12"/>
      <c r="N20" s="12" t="s">
        <v>219</v>
      </c>
      <c r="O20" s="12">
        <v>1</v>
      </c>
      <c r="P20" s="12">
        <f>SUM(940+320)</f>
        <v>1260</v>
      </c>
      <c r="Q20" s="12">
        <f t="shared" si="2"/>
        <v>1260</v>
      </c>
      <c r="R20" s="1"/>
      <c r="S20" s="1"/>
      <c r="T20" s="1"/>
      <c r="U20" s="1"/>
      <c r="V20" s="1">
        <v>22000</v>
      </c>
      <c r="W20" s="1"/>
      <c r="X20" s="1"/>
      <c r="Y20" s="1"/>
      <c r="Z20" s="1"/>
    </row>
    <row r="21" spans="1:26">
      <c r="A21" s="25"/>
      <c r="B21" s="26"/>
      <c r="C21" s="15" t="s">
        <v>220</v>
      </c>
      <c r="D21" s="15"/>
      <c r="E21" s="15">
        <v>15000</v>
      </c>
      <c r="F21" s="15"/>
      <c r="G21" s="1"/>
      <c r="H21" s="1" t="s">
        <v>221</v>
      </c>
      <c r="I21" s="17">
        <v>1</v>
      </c>
      <c r="J21" s="1">
        <f>SUM(22000)</f>
        <v>22000</v>
      </c>
      <c r="K21" s="1">
        <f t="shared" si="1"/>
        <v>22000</v>
      </c>
      <c r="L21" s="1"/>
      <c r="M21" s="12"/>
      <c r="N21" s="12" t="s">
        <v>221</v>
      </c>
      <c r="O21" s="29">
        <v>1</v>
      </c>
      <c r="P21" s="12">
        <f>SUM(22000)</f>
        <v>22000</v>
      </c>
      <c r="Q21" s="12">
        <f t="shared" si="2"/>
        <v>22000</v>
      </c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25"/>
      <c r="B22" s="22"/>
      <c r="C22" s="27" t="s">
        <v>222</v>
      </c>
      <c r="D22" s="15"/>
      <c r="E22" s="15">
        <v>10000</v>
      </c>
      <c r="F22" s="1"/>
      <c r="G22" s="1"/>
      <c r="H22" s="1" t="s">
        <v>223</v>
      </c>
      <c r="I22" s="1"/>
      <c r="J22" s="1"/>
      <c r="K22" s="1">
        <f t="shared" si="1"/>
        <v>0</v>
      </c>
      <c r="L22" s="1"/>
      <c r="M22" s="12"/>
      <c r="N22" s="12" t="s">
        <v>223</v>
      </c>
      <c r="O22" s="29">
        <v>1</v>
      </c>
      <c r="P22" s="12">
        <v>32000</v>
      </c>
      <c r="Q22" s="12">
        <f t="shared" si="2"/>
        <v>32000</v>
      </c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2"/>
      <c r="B23" s="12"/>
      <c r="C23" s="27" t="s">
        <v>224</v>
      </c>
      <c r="D23" s="15">
        <v>4000</v>
      </c>
      <c r="E23" s="15">
        <v>12000</v>
      </c>
      <c r="F23" s="1"/>
      <c r="G23" s="1"/>
      <c r="H23" s="15" t="s">
        <v>225</v>
      </c>
      <c r="I23" s="1">
        <v>4</v>
      </c>
      <c r="J23" s="1">
        <v>500</v>
      </c>
      <c r="K23" s="1">
        <f t="shared" si="1"/>
        <v>2000</v>
      </c>
      <c r="L23" s="1"/>
      <c r="M23" s="12"/>
      <c r="N23" s="15" t="s">
        <v>176</v>
      </c>
      <c r="O23" s="29">
        <v>4</v>
      </c>
      <c r="P23" s="12">
        <v>500</v>
      </c>
      <c r="Q23" s="12">
        <f t="shared" si="2"/>
        <v>2000</v>
      </c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2"/>
      <c r="B24" s="12"/>
      <c r="C24" s="15" t="s">
        <v>226</v>
      </c>
      <c r="D24" s="15"/>
      <c r="E24" s="15">
        <f>SUM(E20:E23)</f>
        <v>291500</v>
      </c>
      <c r="F24" s="1"/>
      <c r="G24" s="1"/>
      <c r="H24" s="1" t="s">
        <v>227</v>
      </c>
      <c r="I24" s="1">
        <v>18</v>
      </c>
      <c r="J24" s="1">
        <v>80</v>
      </c>
      <c r="K24" s="1">
        <f t="shared" si="1"/>
        <v>1440</v>
      </c>
      <c r="L24" s="1"/>
      <c r="M24" s="12"/>
      <c r="N24" s="12" t="s">
        <v>227</v>
      </c>
      <c r="O24" s="12">
        <v>18</v>
      </c>
      <c r="P24" s="12">
        <v>80</v>
      </c>
      <c r="Q24" s="12">
        <f t="shared" si="2"/>
        <v>1440</v>
      </c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 t="s">
        <v>228</v>
      </c>
      <c r="I25" s="1">
        <v>48</v>
      </c>
      <c r="J25" s="28">
        <v>20</v>
      </c>
      <c r="K25" s="1">
        <f t="shared" si="1"/>
        <v>960</v>
      </c>
      <c r="L25" s="1"/>
      <c r="M25" s="12"/>
      <c r="N25" s="12" t="s">
        <v>228</v>
      </c>
      <c r="O25" s="12">
        <v>48</v>
      </c>
      <c r="P25" s="27">
        <v>20</v>
      </c>
      <c r="Q25" s="12">
        <f t="shared" si="2"/>
        <v>960</v>
      </c>
      <c r="R25" s="1"/>
      <c r="S25" s="1"/>
      <c r="T25" s="1"/>
      <c r="U25" s="1" t="s">
        <v>45</v>
      </c>
      <c r="V25" s="1" t="s">
        <v>229</v>
      </c>
      <c r="W25" s="1">
        <v>25000</v>
      </c>
      <c r="X25" s="1"/>
      <c r="Y25" s="1"/>
      <c r="Z25" s="1"/>
    </row>
    <row r="26" spans="1:26">
      <c r="A26" s="1"/>
      <c r="B26" s="10"/>
      <c r="C26" s="1"/>
      <c r="D26" s="10"/>
      <c r="E26" s="1"/>
      <c r="F26" s="1"/>
      <c r="G26" s="1"/>
      <c r="H26" s="1" t="s">
        <v>230</v>
      </c>
      <c r="I26" s="1">
        <v>1</v>
      </c>
      <c r="J26" s="1">
        <v>1000</v>
      </c>
      <c r="K26" s="1">
        <f t="shared" si="1"/>
        <v>1000</v>
      </c>
      <c r="L26" s="1"/>
      <c r="M26" s="12"/>
      <c r="N26" s="12" t="s">
        <v>230</v>
      </c>
      <c r="O26" s="29">
        <v>1</v>
      </c>
      <c r="P26" s="12">
        <v>1000</v>
      </c>
      <c r="Q26" s="12">
        <f t="shared" si="2"/>
        <v>1000</v>
      </c>
      <c r="R26" s="1"/>
      <c r="S26" s="1"/>
      <c r="T26" s="1"/>
      <c r="U26" s="1" t="s">
        <v>231</v>
      </c>
      <c r="V26" s="1">
        <v>1</v>
      </c>
      <c r="W26" s="1">
        <v>10000</v>
      </c>
      <c r="X26" s="1"/>
      <c r="Y26" s="1"/>
      <c r="Z26" s="1"/>
    </row>
    <row r="27" spans="1:26">
      <c r="A27" s="1"/>
      <c r="B27" s="1"/>
      <c r="C27" s="10"/>
      <c r="D27" s="1"/>
      <c r="E27" s="10"/>
      <c r="F27" s="1"/>
      <c r="G27" s="1"/>
      <c r="H27" s="1" t="s">
        <v>232</v>
      </c>
      <c r="I27" s="1">
        <v>1</v>
      </c>
      <c r="J27" s="1">
        <v>3000</v>
      </c>
      <c r="K27" s="1">
        <f t="shared" si="1"/>
        <v>3000</v>
      </c>
      <c r="L27" s="1">
        <f>SUM(K10:K27)</f>
        <v>233700</v>
      </c>
      <c r="M27" s="12">
        <f>SUM(L9-L27)</f>
        <v>57800</v>
      </c>
      <c r="N27" s="12" t="s">
        <v>233</v>
      </c>
      <c r="O27" s="12">
        <v>1</v>
      </c>
      <c r="P27" s="12">
        <v>15000</v>
      </c>
      <c r="Q27" s="12">
        <f t="shared" si="2"/>
        <v>15000</v>
      </c>
      <c r="R27" s="1"/>
      <c r="S27" s="1"/>
      <c r="T27" s="1"/>
      <c r="U27" s="1" t="s">
        <v>234</v>
      </c>
      <c r="V27" s="1">
        <v>1</v>
      </c>
      <c r="W27" s="1">
        <v>10000</v>
      </c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 t="s">
        <v>235</v>
      </c>
      <c r="I28" s="17">
        <v>1</v>
      </c>
      <c r="J28" s="17">
        <v>2500</v>
      </c>
      <c r="K28" s="1">
        <f t="shared" si="1"/>
        <v>2500</v>
      </c>
      <c r="L28" s="1"/>
      <c r="M28" s="12"/>
      <c r="N28" s="12" t="s">
        <v>236</v>
      </c>
      <c r="O28" s="12">
        <v>3</v>
      </c>
      <c r="P28" s="12">
        <v>10000</v>
      </c>
      <c r="Q28" s="12">
        <f t="shared" si="2"/>
        <v>30000</v>
      </c>
      <c r="R28" s="1"/>
      <c r="S28" s="1"/>
      <c r="T28" s="1"/>
      <c r="U28" s="1" t="s">
        <v>237</v>
      </c>
      <c r="V28" s="1">
        <v>1</v>
      </c>
      <c r="W28" s="1">
        <v>18000</v>
      </c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 t="s">
        <v>235</v>
      </c>
      <c r="I29" s="17">
        <v>1</v>
      </c>
      <c r="J29" s="17">
        <v>2500</v>
      </c>
      <c r="K29" s="1">
        <f t="shared" si="1"/>
        <v>2500</v>
      </c>
      <c r="L29" s="1"/>
      <c r="M29" s="12"/>
      <c r="N29" s="12" t="s">
        <v>231</v>
      </c>
      <c r="O29" s="12">
        <v>1</v>
      </c>
      <c r="P29" s="12">
        <v>10600</v>
      </c>
      <c r="Q29" s="12">
        <f t="shared" si="2"/>
        <v>10600</v>
      </c>
      <c r="R29" s="1"/>
      <c r="S29" s="1"/>
      <c r="T29" s="1"/>
      <c r="U29" s="1" t="s">
        <v>233</v>
      </c>
      <c r="V29" s="1">
        <v>1</v>
      </c>
      <c r="W29" s="1">
        <v>15000</v>
      </c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 t="s">
        <v>238</v>
      </c>
      <c r="I30" s="17">
        <v>1</v>
      </c>
      <c r="J30" s="17">
        <v>2200</v>
      </c>
      <c r="K30" s="1">
        <f t="shared" si="1"/>
        <v>2200</v>
      </c>
      <c r="L30" s="1"/>
      <c r="M30" s="12"/>
      <c r="N30" s="12" t="s">
        <v>234</v>
      </c>
      <c r="O30" s="12">
        <v>1</v>
      </c>
      <c r="P30" s="12">
        <v>11200</v>
      </c>
      <c r="Q30" s="12">
        <f t="shared" si="2"/>
        <v>11200</v>
      </c>
      <c r="R30" s="1"/>
      <c r="S30" s="1"/>
      <c r="T30" s="1"/>
      <c r="U30" s="1" t="s">
        <v>239</v>
      </c>
      <c r="V30" s="1">
        <v>1</v>
      </c>
      <c r="W30" s="1">
        <v>32000</v>
      </c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 t="s">
        <v>240</v>
      </c>
      <c r="I31" s="17">
        <v>1</v>
      </c>
      <c r="J31" s="17">
        <v>5000</v>
      </c>
      <c r="K31" s="1">
        <f t="shared" si="1"/>
        <v>5000</v>
      </c>
      <c r="L31" s="1"/>
      <c r="M31" s="12"/>
      <c r="N31" s="12" t="s">
        <v>237</v>
      </c>
      <c r="O31" s="12">
        <v>1</v>
      </c>
      <c r="P31" s="12">
        <v>18500</v>
      </c>
      <c r="Q31" s="12">
        <f t="shared" si="2"/>
        <v>18500</v>
      </c>
      <c r="R31" s="1"/>
      <c r="S31" s="1"/>
      <c r="T31" s="1"/>
      <c r="U31" s="1"/>
      <c r="V31" s="1"/>
      <c r="W31" s="1"/>
      <c r="X31" s="1">
        <f>SUM(W25:W31)</f>
        <v>110000</v>
      </c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 t="s">
        <v>241</v>
      </c>
      <c r="I32" s="17">
        <v>1</v>
      </c>
      <c r="J32" s="17">
        <v>5000</v>
      </c>
      <c r="K32" s="1">
        <f t="shared" si="1"/>
        <v>5000</v>
      </c>
      <c r="L32" s="1"/>
      <c r="M32" s="12"/>
      <c r="N32" s="12"/>
      <c r="O32" s="12"/>
      <c r="P32" s="12"/>
      <c r="Q32" s="12">
        <f t="shared" si="2"/>
        <v>0</v>
      </c>
      <c r="R32" s="1"/>
      <c r="S32" s="1"/>
      <c r="T32" s="1"/>
      <c r="U32" s="1"/>
      <c r="V32" s="1"/>
      <c r="W32" s="1"/>
      <c r="X32" s="1"/>
      <c r="Y32" s="1">
        <f>SUM(M27-X31)</f>
        <v>-52200</v>
      </c>
      <c r="Z32" s="1"/>
    </row>
    <row r="33" spans="1:26">
      <c r="A33" s="1"/>
      <c r="B33" s="1"/>
      <c r="C33" s="1"/>
      <c r="D33" s="1"/>
      <c r="E33" s="1"/>
      <c r="F33" s="1"/>
      <c r="G33" s="1"/>
      <c r="H33" s="1" t="s">
        <v>242</v>
      </c>
      <c r="I33" s="17">
        <v>1</v>
      </c>
      <c r="J33" s="17">
        <v>4000</v>
      </c>
      <c r="K33" s="1">
        <f t="shared" si="1"/>
        <v>4000</v>
      </c>
      <c r="L33" s="1"/>
      <c r="M33" s="1"/>
      <c r="N33" s="31" t="s">
        <v>259</v>
      </c>
      <c r="O33" s="1"/>
      <c r="P33" s="1"/>
      <c r="Q33" s="1">
        <f t="shared" si="2"/>
        <v>0</v>
      </c>
      <c r="R33" s="1">
        <f>SUM(Q9:Q33)</f>
        <v>354000</v>
      </c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 t="s">
        <v>243</v>
      </c>
      <c r="I34" s="17">
        <v>1</v>
      </c>
      <c r="J34" s="17">
        <v>3000</v>
      </c>
      <c r="K34" s="1">
        <f t="shared" si="1"/>
        <v>3000</v>
      </c>
      <c r="L34" s="1"/>
      <c r="M34" s="1"/>
      <c r="N34" s="16" t="s">
        <v>258</v>
      </c>
      <c r="O34" s="1"/>
      <c r="P34" s="1"/>
      <c r="Q34" s="1"/>
      <c r="R34" s="1"/>
      <c r="S34" s="1">
        <f>SUM(R9-R33)</f>
        <v>-62500</v>
      </c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 t="s">
        <v>244</v>
      </c>
      <c r="I35" s="17">
        <v>1</v>
      </c>
      <c r="J35" s="17">
        <v>4870</v>
      </c>
      <c r="K35" s="1">
        <f t="shared" si="1"/>
        <v>4870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 t="s">
        <v>245</v>
      </c>
      <c r="I36" s="17">
        <v>1</v>
      </c>
      <c r="J36" s="17">
        <v>1200</v>
      </c>
      <c r="K36" s="1">
        <f t="shared" si="1"/>
        <v>1200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 t="s">
        <v>246</v>
      </c>
      <c r="I37" s="17">
        <v>1</v>
      </c>
      <c r="J37" s="17">
        <v>1000</v>
      </c>
      <c r="K37" s="1">
        <f t="shared" si="1"/>
        <v>1000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 t="s">
        <v>247</v>
      </c>
      <c r="I38" s="17">
        <v>1</v>
      </c>
      <c r="J38" s="17">
        <v>3600</v>
      </c>
      <c r="K38" s="1">
        <f t="shared" si="1"/>
        <v>3600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 t="s">
        <v>247</v>
      </c>
      <c r="I39" s="17">
        <v>1</v>
      </c>
      <c r="J39" s="17">
        <v>3000</v>
      </c>
      <c r="K39" s="1">
        <f t="shared" si="1"/>
        <v>3000</v>
      </c>
      <c r="L39" s="1"/>
      <c r="M39" s="1"/>
      <c r="N39" s="1">
        <f>SUM(K28:K41)</f>
        <v>40470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 t="s">
        <v>247</v>
      </c>
      <c r="I40" s="17">
        <v>1</v>
      </c>
      <c r="J40" s="17">
        <v>1600</v>
      </c>
      <c r="K40" s="1">
        <f t="shared" si="1"/>
        <v>1600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 t="s">
        <v>162</v>
      </c>
      <c r="I41" s="17">
        <v>1</v>
      </c>
      <c r="J41" s="17">
        <v>1000</v>
      </c>
      <c r="K41" s="1">
        <f t="shared" si="1"/>
        <v>1000</v>
      </c>
      <c r="L41" s="1">
        <f>SUM(K10:K43)</f>
        <v>299170</v>
      </c>
      <c r="M41" s="1"/>
      <c r="N41" s="1">
        <f>SUM(L9-L41)</f>
        <v>-7670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 t="s">
        <v>248</v>
      </c>
      <c r="I42" s="17">
        <v>1</v>
      </c>
      <c r="J42" s="17">
        <v>25000</v>
      </c>
      <c r="K42" s="1">
        <f t="shared" si="1"/>
        <v>25000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U139"/>
  <sheetViews>
    <sheetView workbookViewId="0">
      <selection activeCell="A101" sqref="A6:E101"/>
    </sheetView>
  </sheetViews>
  <sheetFormatPr defaultRowHeight="15"/>
  <cols>
    <col min="1" max="1" width="7.5703125" customWidth="1"/>
    <col min="2" max="2" width="40.5703125" customWidth="1"/>
    <col min="3" max="3" width="5.7109375" customWidth="1"/>
  </cols>
  <sheetData>
    <row r="3" spans="1:21">
      <c r="B3" s="1" t="s">
        <v>285</v>
      </c>
      <c r="C3">
        <v>1</v>
      </c>
      <c r="D3">
        <v>28000</v>
      </c>
      <c r="E3">
        <v>56000</v>
      </c>
    </row>
    <row r="6" spans="1:21" ht="15.75">
      <c r="A6" s="1"/>
      <c r="B6" s="33" t="s">
        <v>284</v>
      </c>
      <c r="C6" s="1"/>
      <c r="D6" s="1"/>
      <c r="E6" s="1"/>
      <c r="F6" s="8"/>
      <c r="G6" s="1"/>
      <c r="L6" s="1"/>
      <c r="M6" s="19" t="s">
        <v>188</v>
      </c>
      <c r="N6" s="1"/>
      <c r="O6" s="1"/>
      <c r="P6" s="1"/>
      <c r="Q6" s="12"/>
      <c r="R6" s="1"/>
    </row>
    <row r="7" spans="1:21" ht="15.75">
      <c r="A7" s="1"/>
      <c r="B7" s="5" t="s">
        <v>307</v>
      </c>
      <c r="C7" s="1"/>
      <c r="D7" s="1"/>
      <c r="E7" s="1"/>
      <c r="F7" s="8"/>
      <c r="G7" s="1"/>
      <c r="L7" s="1"/>
      <c r="M7" s="19" t="s">
        <v>189</v>
      </c>
      <c r="N7" s="1"/>
      <c r="O7" s="1"/>
      <c r="P7" s="1"/>
      <c r="Q7" s="12"/>
      <c r="R7" s="1"/>
    </row>
    <row r="8" spans="1:21">
      <c r="A8" s="15" t="s">
        <v>0</v>
      </c>
      <c r="B8" s="15" t="s">
        <v>3</v>
      </c>
      <c r="C8" s="15" t="s">
        <v>190</v>
      </c>
      <c r="D8" s="15" t="s">
        <v>191</v>
      </c>
      <c r="E8" s="32" t="s">
        <v>5</v>
      </c>
      <c r="F8" s="8"/>
      <c r="G8" s="1"/>
      <c r="L8" s="15" t="s">
        <v>0</v>
      </c>
      <c r="M8" s="15" t="s">
        <v>3</v>
      </c>
      <c r="N8" s="15" t="s">
        <v>190</v>
      </c>
      <c r="O8" s="15" t="s">
        <v>191</v>
      </c>
      <c r="P8" s="15" t="s">
        <v>5</v>
      </c>
      <c r="Q8" s="12"/>
      <c r="R8" s="1"/>
    </row>
    <row r="9" spans="1:21">
      <c r="A9" s="7" t="s">
        <v>0</v>
      </c>
      <c r="B9" s="8" t="s">
        <v>4</v>
      </c>
      <c r="C9" s="7" t="s">
        <v>3</v>
      </c>
      <c r="D9" s="8" t="s">
        <v>6</v>
      </c>
      <c r="E9" s="9" t="s">
        <v>5</v>
      </c>
      <c r="F9" s="1"/>
      <c r="G9" s="1"/>
      <c r="H9" s="1" t="s">
        <v>80</v>
      </c>
      <c r="I9" s="16" t="s">
        <v>81</v>
      </c>
      <c r="J9" s="16" t="s">
        <v>82</v>
      </c>
      <c r="K9" s="1"/>
      <c r="L9" s="1"/>
      <c r="M9" s="1" t="s">
        <v>80</v>
      </c>
      <c r="N9" s="16" t="s">
        <v>81</v>
      </c>
      <c r="O9" s="16" t="s">
        <v>82</v>
      </c>
      <c r="P9" s="1"/>
      <c r="Q9" s="1"/>
      <c r="R9" s="16"/>
      <c r="S9" s="16"/>
      <c r="T9" s="1"/>
      <c r="U9" s="1"/>
    </row>
    <row r="10" spans="1:21" ht="15.75">
      <c r="A10" s="4"/>
      <c r="B10" s="1"/>
      <c r="C10" s="1"/>
      <c r="D10" s="1"/>
      <c r="E10" s="1">
        <f>C10*D10</f>
        <v>0</v>
      </c>
      <c r="F10" s="1"/>
      <c r="G10" s="1"/>
      <c r="H10" s="12">
        <v>1</v>
      </c>
      <c r="I10" s="12">
        <v>210000</v>
      </c>
      <c r="J10" s="12">
        <f>H10*I10</f>
        <v>210000</v>
      </c>
      <c r="K10" s="1"/>
      <c r="L10" s="1" t="s">
        <v>144</v>
      </c>
      <c r="M10" s="1">
        <v>1</v>
      </c>
      <c r="N10" s="1">
        <v>190000</v>
      </c>
      <c r="O10" s="1">
        <f>SUM(M10*N10)</f>
        <v>190000</v>
      </c>
      <c r="P10" s="1"/>
      <c r="Q10" s="1" t="s">
        <v>152</v>
      </c>
      <c r="R10" s="1"/>
      <c r="S10" s="1"/>
      <c r="T10" s="1"/>
      <c r="U10" s="1"/>
    </row>
    <row r="11" spans="1:21">
      <c r="A11" s="1">
        <v>1</v>
      </c>
      <c r="B11" s="1" t="s">
        <v>306</v>
      </c>
      <c r="C11" s="1">
        <v>1</v>
      </c>
      <c r="D11" s="1">
        <v>487000</v>
      </c>
      <c r="E11" s="1">
        <f t="shared" ref="E11:E33" si="0">C11*D11</f>
        <v>487000</v>
      </c>
      <c r="F11" s="1"/>
      <c r="G11" s="1"/>
      <c r="H11" s="12">
        <v>20</v>
      </c>
      <c r="I11" s="12">
        <v>3650</v>
      </c>
      <c r="J11" s="12">
        <f t="shared" ref="J11:J29" si="1">H11*I11</f>
        <v>73000</v>
      </c>
      <c r="K11" s="1"/>
      <c r="L11" s="1" t="s">
        <v>8</v>
      </c>
      <c r="M11" s="1">
        <v>10</v>
      </c>
      <c r="N11" s="1">
        <v>3500</v>
      </c>
      <c r="O11" s="1">
        <f t="shared" ref="O11:O57" si="2">SUM(M11*N11)</f>
        <v>35000</v>
      </c>
      <c r="P11" s="1"/>
      <c r="Q11" s="1" t="s">
        <v>152</v>
      </c>
      <c r="R11" s="1"/>
      <c r="S11" s="1"/>
      <c r="T11" s="1"/>
      <c r="U11" s="1"/>
    </row>
    <row r="12" spans="1:21">
      <c r="A12" s="1">
        <v>2</v>
      </c>
      <c r="B12" s="1" t="s">
        <v>8</v>
      </c>
      <c r="C12" s="1">
        <v>60</v>
      </c>
      <c r="D12" s="1">
        <v>4100</v>
      </c>
      <c r="E12" s="1">
        <f t="shared" si="0"/>
        <v>246000</v>
      </c>
      <c r="F12" s="1"/>
      <c r="G12" s="1"/>
      <c r="H12" s="12">
        <v>1</v>
      </c>
      <c r="I12" s="12">
        <v>73000</v>
      </c>
      <c r="J12" s="12">
        <f t="shared" si="1"/>
        <v>73000</v>
      </c>
      <c r="K12" s="1"/>
      <c r="L12" s="1" t="s">
        <v>148</v>
      </c>
      <c r="M12" s="1">
        <v>1</v>
      </c>
      <c r="N12" s="1">
        <v>37000</v>
      </c>
      <c r="O12" s="1">
        <f t="shared" si="2"/>
        <v>37000</v>
      </c>
      <c r="P12" s="1"/>
      <c r="Q12" s="1" t="s">
        <v>153</v>
      </c>
      <c r="R12" s="1"/>
      <c r="S12" s="1"/>
      <c r="T12" s="1"/>
      <c r="U12" s="1"/>
    </row>
    <row r="13" spans="1:21">
      <c r="A13" s="1">
        <v>3</v>
      </c>
      <c r="B13" s="1" t="s">
        <v>9</v>
      </c>
      <c r="C13" s="1">
        <v>1</v>
      </c>
      <c r="D13" s="1">
        <v>84000</v>
      </c>
      <c r="E13" s="1">
        <f t="shared" si="0"/>
        <v>84000</v>
      </c>
      <c r="F13" s="1"/>
      <c r="G13" s="1"/>
      <c r="H13" s="12">
        <v>1</v>
      </c>
      <c r="I13" s="12">
        <v>40000</v>
      </c>
      <c r="J13" s="12">
        <f t="shared" si="1"/>
        <v>40000</v>
      </c>
      <c r="K13" s="1"/>
      <c r="L13" s="1" t="s">
        <v>149</v>
      </c>
      <c r="M13" s="1">
        <v>1</v>
      </c>
      <c r="N13" s="1">
        <v>16000</v>
      </c>
      <c r="O13" s="1">
        <f t="shared" si="2"/>
        <v>16000</v>
      </c>
      <c r="P13" s="1"/>
      <c r="Q13" s="1" t="s">
        <v>153</v>
      </c>
      <c r="R13" s="1"/>
      <c r="S13" s="1"/>
      <c r="T13" s="1"/>
      <c r="U13" s="1"/>
    </row>
    <row r="14" spans="1:21">
      <c r="A14" s="1">
        <v>4</v>
      </c>
      <c r="B14" s="1" t="s">
        <v>10</v>
      </c>
      <c r="C14" s="1">
        <v>1</v>
      </c>
      <c r="D14" s="1">
        <v>57000</v>
      </c>
      <c r="E14" s="1">
        <f t="shared" si="0"/>
        <v>57000</v>
      </c>
      <c r="F14" s="1"/>
      <c r="G14" s="1"/>
      <c r="H14" s="12">
        <v>1</v>
      </c>
      <c r="I14" s="12">
        <v>30000</v>
      </c>
      <c r="J14" s="12">
        <f t="shared" si="1"/>
        <v>30000</v>
      </c>
      <c r="K14" s="1"/>
      <c r="L14" s="1" t="s">
        <v>150</v>
      </c>
      <c r="M14" s="1">
        <v>1</v>
      </c>
      <c r="N14" s="1">
        <v>12000</v>
      </c>
      <c r="O14" s="1">
        <f t="shared" si="2"/>
        <v>12000</v>
      </c>
      <c r="P14" s="1">
        <f>SUM(O10:O14)</f>
        <v>290000</v>
      </c>
      <c r="Q14" s="1" t="s">
        <v>153</v>
      </c>
      <c r="R14" s="1"/>
      <c r="S14" s="1"/>
      <c r="T14" s="1"/>
      <c r="U14" s="1"/>
    </row>
    <row r="15" spans="1:21">
      <c r="A15" s="1">
        <v>5</v>
      </c>
      <c r="B15" s="1" t="s">
        <v>11</v>
      </c>
      <c r="C15" s="1">
        <v>1</v>
      </c>
      <c r="D15" s="1">
        <v>30000</v>
      </c>
      <c r="E15" s="1">
        <f t="shared" si="0"/>
        <v>30000</v>
      </c>
      <c r="F15" s="1"/>
      <c r="G15" s="1"/>
      <c r="H15" s="12">
        <v>2</v>
      </c>
      <c r="I15" s="12"/>
      <c r="J15" s="12">
        <f t="shared" si="1"/>
        <v>0</v>
      </c>
      <c r="K15" s="1"/>
      <c r="L15" s="1" t="s">
        <v>145</v>
      </c>
      <c r="M15" s="1">
        <v>1</v>
      </c>
      <c r="N15" s="1">
        <v>5000</v>
      </c>
      <c r="O15" s="1">
        <f t="shared" si="2"/>
        <v>5000</v>
      </c>
      <c r="P15" s="1"/>
      <c r="Q15" s="1" t="s">
        <v>152</v>
      </c>
      <c r="R15" s="1"/>
      <c r="S15" s="1"/>
      <c r="T15" s="1"/>
      <c r="U15" s="1"/>
    </row>
    <row r="16" spans="1:21">
      <c r="A16" s="1">
        <v>6</v>
      </c>
      <c r="B16" s="1" t="s">
        <v>302</v>
      </c>
      <c r="C16" s="1">
        <v>3</v>
      </c>
      <c r="D16" s="1">
        <v>165000</v>
      </c>
      <c r="E16" s="1">
        <f t="shared" si="0"/>
        <v>495000</v>
      </c>
      <c r="F16" s="1"/>
      <c r="G16" s="1"/>
      <c r="H16" s="12">
        <v>2</v>
      </c>
      <c r="I16" s="12">
        <v>4000</v>
      </c>
      <c r="J16" s="12">
        <f t="shared" si="1"/>
        <v>8000</v>
      </c>
      <c r="K16" s="1"/>
      <c r="L16" s="1" t="s">
        <v>146</v>
      </c>
      <c r="M16" s="1">
        <v>1</v>
      </c>
      <c r="N16" s="1">
        <v>5000</v>
      </c>
      <c r="O16" s="1">
        <f t="shared" si="2"/>
        <v>5000</v>
      </c>
      <c r="P16" s="1"/>
      <c r="Q16" s="1" t="s">
        <v>152</v>
      </c>
      <c r="R16" s="1"/>
      <c r="S16" s="1"/>
      <c r="T16" s="1"/>
      <c r="U16" s="1"/>
    </row>
    <row r="17" spans="1:21">
      <c r="A17" s="1">
        <v>7</v>
      </c>
      <c r="B17" s="1" t="s">
        <v>286</v>
      </c>
      <c r="C17" s="1">
        <v>3</v>
      </c>
      <c r="D17" s="1">
        <v>3500</v>
      </c>
      <c r="E17" s="1">
        <f t="shared" si="0"/>
        <v>10500</v>
      </c>
      <c r="F17" s="1"/>
      <c r="G17" s="1"/>
      <c r="H17" s="12">
        <v>1</v>
      </c>
      <c r="I17" s="12">
        <v>4100</v>
      </c>
      <c r="J17" s="12">
        <f t="shared" si="1"/>
        <v>4100</v>
      </c>
      <c r="K17" s="1"/>
      <c r="L17" s="1" t="s">
        <v>147</v>
      </c>
      <c r="M17" s="1">
        <v>3</v>
      </c>
      <c r="N17" s="1">
        <v>5000</v>
      </c>
      <c r="O17" s="1">
        <f t="shared" si="2"/>
        <v>15000</v>
      </c>
      <c r="P17" s="1">
        <f>SUM(O10:O17)</f>
        <v>315000</v>
      </c>
      <c r="Q17" s="1" t="s">
        <v>151</v>
      </c>
      <c r="R17" s="1"/>
      <c r="S17" s="1"/>
      <c r="T17" s="1"/>
      <c r="U17" s="1"/>
    </row>
    <row r="18" spans="1:21">
      <c r="A18" s="1">
        <v>8</v>
      </c>
      <c r="B18" s="1" t="s">
        <v>19</v>
      </c>
      <c r="C18" s="1">
        <v>1</v>
      </c>
      <c r="D18" s="1">
        <v>4700</v>
      </c>
      <c r="E18" s="1">
        <f t="shared" si="0"/>
        <v>4700</v>
      </c>
      <c r="F18" s="1"/>
      <c r="G18" s="1"/>
      <c r="H18" s="12">
        <v>1</v>
      </c>
      <c r="I18" s="12">
        <v>6000</v>
      </c>
      <c r="J18" s="12">
        <f t="shared" si="1"/>
        <v>6000</v>
      </c>
      <c r="K18" s="1"/>
      <c r="L18" s="1"/>
      <c r="M18" s="1"/>
      <c r="N18" s="1"/>
      <c r="O18" s="1">
        <f t="shared" si="2"/>
        <v>0</v>
      </c>
      <c r="P18" s="1"/>
      <c r="Q18" s="1"/>
      <c r="R18" s="1"/>
      <c r="S18" s="1"/>
      <c r="T18" s="1"/>
      <c r="U18" s="1"/>
    </row>
    <row r="19" spans="1:21">
      <c r="A19" s="1">
        <v>9</v>
      </c>
      <c r="B19" s="1" t="s">
        <v>287</v>
      </c>
      <c r="C19" s="1">
        <v>1</v>
      </c>
      <c r="D19" s="1">
        <v>6000</v>
      </c>
      <c r="E19" s="1">
        <f t="shared" si="0"/>
        <v>6000</v>
      </c>
      <c r="F19" s="1"/>
      <c r="G19" s="1"/>
      <c r="H19" s="12">
        <v>6</v>
      </c>
      <c r="I19" s="12">
        <v>12500</v>
      </c>
      <c r="J19" s="12">
        <f t="shared" si="1"/>
        <v>75000</v>
      </c>
      <c r="K19" s="1"/>
      <c r="L19" s="1" t="s">
        <v>161</v>
      </c>
      <c r="M19" s="1">
        <v>1</v>
      </c>
      <c r="N19" s="1">
        <v>6000</v>
      </c>
      <c r="O19" s="1">
        <f t="shared" si="2"/>
        <v>6000</v>
      </c>
      <c r="P19" s="1"/>
      <c r="Q19" s="1"/>
      <c r="R19" s="1"/>
      <c r="S19" s="1"/>
      <c r="T19" s="1"/>
      <c r="U19" s="1"/>
    </row>
    <row r="20" spans="1:21">
      <c r="A20" s="1">
        <v>10</v>
      </c>
      <c r="B20" s="1" t="s">
        <v>17</v>
      </c>
      <c r="C20" s="1">
        <v>6</v>
      </c>
      <c r="D20" s="1">
        <v>10000</v>
      </c>
      <c r="E20" s="1">
        <f t="shared" si="0"/>
        <v>60000</v>
      </c>
      <c r="F20" s="1"/>
      <c r="G20" s="1"/>
      <c r="H20" s="12">
        <v>20</v>
      </c>
      <c r="I20" s="12">
        <v>550</v>
      </c>
      <c r="J20" s="12">
        <f t="shared" si="1"/>
        <v>11000</v>
      </c>
      <c r="K20" s="1"/>
      <c r="L20" s="1" t="s">
        <v>160</v>
      </c>
      <c r="M20" s="1">
        <v>1</v>
      </c>
      <c r="N20" s="1">
        <v>62800</v>
      </c>
      <c r="O20" s="1">
        <f t="shared" si="2"/>
        <v>62800</v>
      </c>
      <c r="P20" s="1"/>
      <c r="Q20" s="1"/>
      <c r="R20" s="1"/>
      <c r="S20" s="1"/>
      <c r="T20" s="1"/>
      <c r="U20" s="1"/>
    </row>
    <row r="21" spans="1:21">
      <c r="A21" s="1">
        <v>11</v>
      </c>
      <c r="B21" s="1" t="s">
        <v>14</v>
      </c>
      <c r="C21" s="1">
        <v>20</v>
      </c>
      <c r="D21" s="1">
        <v>550</v>
      </c>
      <c r="E21" s="1">
        <f t="shared" si="0"/>
        <v>11000</v>
      </c>
      <c r="F21" s="1"/>
      <c r="G21" s="1"/>
      <c r="H21" s="12">
        <v>1</v>
      </c>
      <c r="I21" s="12">
        <v>17500</v>
      </c>
      <c r="J21" s="12">
        <f t="shared" si="1"/>
        <v>17500</v>
      </c>
      <c r="K21" s="1"/>
      <c r="L21" s="1" t="s">
        <v>119</v>
      </c>
      <c r="M21" s="17">
        <v>1</v>
      </c>
      <c r="N21" s="1">
        <v>3800</v>
      </c>
      <c r="O21" s="1">
        <f t="shared" si="2"/>
        <v>3800</v>
      </c>
      <c r="P21" s="1"/>
      <c r="Q21" s="1"/>
      <c r="R21" s="1"/>
      <c r="S21" s="1"/>
      <c r="T21" s="1"/>
      <c r="U21" s="1"/>
    </row>
    <row r="22" spans="1:21">
      <c r="A22" s="1">
        <v>12</v>
      </c>
      <c r="B22" s="1" t="s">
        <v>15</v>
      </c>
      <c r="C22" s="1">
        <v>1</v>
      </c>
      <c r="D22" s="1">
        <v>14500</v>
      </c>
      <c r="E22" s="1">
        <f t="shared" si="0"/>
        <v>14500</v>
      </c>
      <c r="F22" s="1"/>
      <c r="G22" s="1"/>
      <c r="H22" s="12">
        <v>2</v>
      </c>
      <c r="I22" s="12">
        <v>17000</v>
      </c>
      <c r="J22" s="12">
        <f t="shared" si="1"/>
        <v>34000</v>
      </c>
      <c r="K22" s="1"/>
      <c r="L22" s="1" t="s">
        <v>119</v>
      </c>
      <c r="M22" s="1">
        <v>1</v>
      </c>
      <c r="N22" s="1">
        <v>4000</v>
      </c>
      <c r="O22" s="1">
        <f t="shared" si="2"/>
        <v>4000</v>
      </c>
      <c r="P22" s="1"/>
      <c r="Q22" s="1"/>
      <c r="R22" s="1"/>
      <c r="S22" s="1"/>
      <c r="T22" s="1"/>
      <c r="U22" s="1"/>
    </row>
    <row r="23" spans="1:21">
      <c r="A23" s="1">
        <v>13</v>
      </c>
      <c r="B23" s="1" t="s">
        <v>16</v>
      </c>
      <c r="C23" s="1">
        <v>2</v>
      </c>
      <c r="D23" s="1">
        <v>18500</v>
      </c>
      <c r="E23" s="1">
        <f t="shared" si="0"/>
        <v>37000</v>
      </c>
      <c r="F23" s="1"/>
      <c r="G23" s="1"/>
      <c r="H23" s="12">
        <v>1</v>
      </c>
      <c r="I23" s="12">
        <v>20000</v>
      </c>
      <c r="J23" s="12">
        <f t="shared" si="1"/>
        <v>20000</v>
      </c>
      <c r="K23" s="1"/>
      <c r="L23" s="1" t="s">
        <v>120</v>
      </c>
      <c r="M23" s="1">
        <v>1</v>
      </c>
      <c r="N23" s="1">
        <v>140000</v>
      </c>
      <c r="O23" s="1">
        <f t="shared" si="2"/>
        <v>140000</v>
      </c>
      <c r="P23" s="1"/>
      <c r="Q23" s="1"/>
      <c r="R23" s="1"/>
      <c r="S23" s="1"/>
      <c r="T23" s="1"/>
      <c r="U23" s="1"/>
    </row>
    <row r="24" spans="1:21">
      <c r="A24" s="1">
        <v>14</v>
      </c>
      <c r="B24" s="1" t="s">
        <v>25</v>
      </c>
      <c r="C24" s="1">
        <v>1</v>
      </c>
      <c r="D24" s="1">
        <v>22000</v>
      </c>
      <c r="E24" s="1">
        <f t="shared" si="0"/>
        <v>22000</v>
      </c>
      <c r="F24" s="1"/>
      <c r="G24" s="1"/>
      <c r="H24" s="12">
        <v>4</v>
      </c>
      <c r="I24" s="12">
        <v>12000</v>
      </c>
      <c r="J24" s="12">
        <f t="shared" si="1"/>
        <v>48000</v>
      </c>
      <c r="K24" s="1"/>
      <c r="L24" s="1" t="s">
        <v>126</v>
      </c>
      <c r="M24" s="1">
        <v>1</v>
      </c>
      <c r="N24" s="1">
        <v>12600</v>
      </c>
      <c r="O24" s="1">
        <f t="shared" si="2"/>
        <v>12600</v>
      </c>
      <c r="P24" s="1"/>
      <c r="Q24" s="1"/>
      <c r="R24" s="1"/>
      <c r="S24" s="1"/>
      <c r="T24" s="1"/>
      <c r="U24" s="1"/>
    </row>
    <row r="25" spans="1:21">
      <c r="A25" s="1">
        <v>15</v>
      </c>
      <c r="B25" s="1" t="s">
        <v>303</v>
      </c>
      <c r="C25" s="1">
        <v>10</v>
      </c>
      <c r="D25" s="1">
        <v>20000</v>
      </c>
      <c r="E25" s="1">
        <f t="shared" si="0"/>
        <v>200000</v>
      </c>
      <c r="F25" s="1"/>
      <c r="G25" s="1"/>
      <c r="H25" s="12">
        <v>2</v>
      </c>
      <c r="I25" s="12">
        <v>10000</v>
      </c>
      <c r="J25" s="12">
        <f t="shared" si="1"/>
        <v>20000</v>
      </c>
      <c r="K25" s="1"/>
      <c r="L25" s="1" t="s">
        <v>132</v>
      </c>
      <c r="M25" s="1">
        <v>6</v>
      </c>
      <c r="N25" s="1">
        <v>4750</v>
      </c>
      <c r="O25" s="1">
        <f t="shared" si="2"/>
        <v>28500</v>
      </c>
      <c r="P25" s="1"/>
      <c r="Q25" s="1"/>
      <c r="R25" s="1"/>
      <c r="S25" s="1"/>
      <c r="T25" s="1"/>
      <c r="U25" s="1"/>
    </row>
    <row r="26" spans="1:21">
      <c r="A26" s="1">
        <v>16</v>
      </c>
      <c r="B26" s="1" t="s">
        <v>304</v>
      </c>
      <c r="C26" s="1">
        <v>5</v>
      </c>
      <c r="D26" s="1">
        <v>15000</v>
      </c>
      <c r="E26" s="1">
        <f t="shared" si="0"/>
        <v>75000</v>
      </c>
      <c r="F26" s="1"/>
      <c r="G26" s="1"/>
      <c r="H26" s="12">
        <v>2</v>
      </c>
      <c r="I26" s="12">
        <v>10000</v>
      </c>
      <c r="J26" s="12">
        <f t="shared" si="1"/>
        <v>20000</v>
      </c>
      <c r="K26" s="1"/>
      <c r="L26" s="1" t="s">
        <v>133</v>
      </c>
      <c r="M26" s="1">
        <v>1</v>
      </c>
      <c r="N26" s="1">
        <v>1800</v>
      </c>
      <c r="O26" s="1">
        <f t="shared" si="2"/>
        <v>1800</v>
      </c>
      <c r="P26" s="1"/>
      <c r="Q26" s="1"/>
      <c r="R26" s="1"/>
      <c r="S26" s="1"/>
      <c r="T26" s="1"/>
      <c r="U26" s="1"/>
    </row>
    <row r="27" spans="1:21">
      <c r="A27" s="1">
        <v>17</v>
      </c>
      <c r="B27" s="1" t="s">
        <v>289</v>
      </c>
      <c r="C27" s="1">
        <v>10</v>
      </c>
      <c r="D27" s="1">
        <v>15000</v>
      </c>
      <c r="E27" s="1">
        <f t="shared" si="0"/>
        <v>150000</v>
      </c>
      <c r="F27" s="1"/>
      <c r="G27" s="1"/>
      <c r="H27" s="12">
        <v>1</v>
      </c>
      <c r="I27" s="12">
        <v>15000</v>
      </c>
      <c r="J27" s="12">
        <f t="shared" si="1"/>
        <v>15000</v>
      </c>
      <c r="K27" s="1"/>
      <c r="L27" s="1"/>
      <c r="M27" s="1">
        <v>1</v>
      </c>
      <c r="N27" s="1"/>
      <c r="O27" s="1">
        <f t="shared" si="2"/>
        <v>0</v>
      </c>
      <c r="P27" s="1"/>
      <c r="Q27" s="1"/>
      <c r="R27" s="1"/>
      <c r="S27" s="1"/>
      <c r="T27" s="1"/>
      <c r="U27" s="1"/>
    </row>
    <row r="28" spans="1:21">
      <c r="A28" s="1">
        <v>18</v>
      </c>
      <c r="B28" s="1" t="s">
        <v>288</v>
      </c>
      <c r="C28" s="1">
        <v>10</v>
      </c>
      <c r="D28" s="1">
        <v>5000</v>
      </c>
      <c r="E28" s="1">
        <f t="shared" si="0"/>
        <v>50000</v>
      </c>
      <c r="F28" s="1"/>
      <c r="G28" s="1"/>
      <c r="H28" s="12">
        <v>1</v>
      </c>
      <c r="I28" s="12">
        <v>15000</v>
      </c>
      <c r="J28" s="12">
        <f t="shared" si="1"/>
        <v>15000</v>
      </c>
      <c r="K28" s="1"/>
      <c r="L28" s="1" t="s">
        <v>165</v>
      </c>
      <c r="M28" s="1">
        <v>1</v>
      </c>
      <c r="N28" s="17">
        <f>SUM(2000+1700)</f>
        <v>3700</v>
      </c>
      <c r="O28" s="1">
        <f t="shared" si="2"/>
        <v>3700</v>
      </c>
      <c r="P28" s="1"/>
      <c r="Q28" s="1"/>
      <c r="R28" s="17"/>
      <c r="S28" s="1"/>
      <c r="T28" s="1"/>
      <c r="U28" s="1"/>
    </row>
    <row r="29" spans="1:21">
      <c r="A29" s="1">
        <v>19</v>
      </c>
      <c r="B29" s="1" t="s">
        <v>305</v>
      </c>
      <c r="C29">
        <v>10</v>
      </c>
      <c r="D29">
        <v>2500</v>
      </c>
      <c r="E29" s="1">
        <f t="shared" si="0"/>
        <v>25000</v>
      </c>
      <c r="F29" s="1"/>
      <c r="G29" s="1" t="s">
        <v>83</v>
      </c>
      <c r="H29" s="12">
        <v>1</v>
      </c>
      <c r="I29" s="12">
        <v>5000</v>
      </c>
      <c r="J29" s="12">
        <f t="shared" si="1"/>
        <v>5000</v>
      </c>
      <c r="K29" s="1"/>
      <c r="L29" s="1"/>
      <c r="M29" s="1"/>
      <c r="N29" s="1"/>
      <c r="O29" s="1">
        <f t="shared" si="2"/>
        <v>0</v>
      </c>
      <c r="P29" s="1"/>
      <c r="Q29" s="1"/>
      <c r="R29" s="1"/>
      <c r="S29" s="1"/>
      <c r="T29" s="1"/>
      <c r="U29" s="1"/>
    </row>
    <row r="30" spans="1:21">
      <c r="A30" s="1">
        <v>20</v>
      </c>
      <c r="B30" s="1" t="s">
        <v>24</v>
      </c>
      <c r="C30" s="1">
        <v>1</v>
      </c>
      <c r="D30" s="1">
        <v>22000</v>
      </c>
      <c r="E30" s="1">
        <f t="shared" si="0"/>
        <v>22000</v>
      </c>
      <c r="F30" s="1"/>
      <c r="G30" s="1"/>
      <c r="H30" s="12"/>
      <c r="I30" s="12"/>
      <c r="J30" s="12">
        <f>SUM(J10:J29)</f>
        <v>724600</v>
      </c>
      <c r="K30" s="1"/>
      <c r="L30" s="1" t="s">
        <v>158</v>
      </c>
      <c r="M30" s="1">
        <v>1</v>
      </c>
      <c r="N30" s="17">
        <v>46000</v>
      </c>
      <c r="O30" s="1">
        <f t="shared" si="2"/>
        <v>46000</v>
      </c>
      <c r="P30" s="1"/>
      <c r="Q30" s="1"/>
      <c r="R30" s="17"/>
      <c r="S30" s="1"/>
      <c r="T30" s="1"/>
      <c r="U30" s="1"/>
    </row>
    <row r="31" spans="1:21">
      <c r="A31" s="1">
        <v>21</v>
      </c>
      <c r="B31" s="1" t="s">
        <v>265</v>
      </c>
      <c r="C31" s="1">
        <v>1</v>
      </c>
      <c r="D31" s="1">
        <v>48000</v>
      </c>
      <c r="E31" s="1">
        <f t="shared" si="0"/>
        <v>48000</v>
      </c>
      <c r="F31" s="1">
        <f>SUM(E10:E31)</f>
        <v>2134700</v>
      </c>
      <c r="G31" s="1"/>
      <c r="H31" s="12"/>
      <c r="I31" s="12"/>
      <c r="J31" s="12"/>
      <c r="K31" s="1"/>
      <c r="L31" s="1" t="s">
        <v>159</v>
      </c>
      <c r="M31" s="1">
        <v>1</v>
      </c>
      <c r="N31" s="17">
        <f>SUM(41750+5000)</f>
        <v>46750</v>
      </c>
      <c r="O31" s="1">
        <f t="shared" si="2"/>
        <v>46750</v>
      </c>
      <c r="P31" s="1"/>
      <c r="Q31" s="1"/>
      <c r="R31" s="17"/>
      <c r="S31" s="1"/>
      <c r="T31" s="1"/>
      <c r="U31" s="1"/>
    </row>
    <row r="32" spans="1:21">
      <c r="A32" s="1"/>
      <c r="B32" s="1" t="s">
        <v>27</v>
      </c>
      <c r="C32" s="1"/>
      <c r="D32" s="1"/>
      <c r="E32" s="1">
        <f>SUM(E11:E31)</f>
        <v>2134700</v>
      </c>
      <c r="F32" s="1"/>
      <c r="G32" s="1"/>
      <c r="H32" s="12"/>
      <c r="I32" s="12"/>
      <c r="J32" s="12"/>
      <c r="K32" s="1"/>
      <c r="L32" s="1" t="s">
        <v>45</v>
      </c>
      <c r="M32" s="1">
        <v>1</v>
      </c>
      <c r="N32" s="17">
        <v>75000</v>
      </c>
      <c r="O32" s="1">
        <f>SUM(M32*N32)</f>
        <v>75000</v>
      </c>
      <c r="P32" s="1"/>
      <c r="Q32" s="1"/>
      <c r="R32" s="17"/>
      <c r="S32" s="1"/>
      <c r="T32" s="1"/>
      <c r="U32" s="1"/>
    </row>
    <row r="33" spans="1:21" ht="15.75">
      <c r="A33" s="5" t="s">
        <v>47</v>
      </c>
      <c r="B33" s="1"/>
      <c r="C33" s="1"/>
      <c r="D33" s="1"/>
      <c r="E33" s="1"/>
      <c r="F33" s="1"/>
      <c r="G33" s="1"/>
      <c r="H33" s="1"/>
      <c r="I33" s="1"/>
      <c r="J33" s="1">
        <f>SUM(J30:J32)</f>
        <v>724600</v>
      </c>
      <c r="K33" s="1"/>
      <c r="L33" s="1" t="s">
        <v>162</v>
      </c>
      <c r="M33" s="1">
        <v>5</v>
      </c>
      <c r="N33" s="17">
        <v>1000</v>
      </c>
      <c r="O33" s="1">
        <f t="shared" si="2"/>
        <v>5000</v>
      </c>
      <c r="P33" s="1"/>
      <c r="Q33" s="1"/>
      <c r="R33" s="17"/>
      <c r="S33" s="1"/>
      <c r="T33" s="1"/>
      <c r="U33" s="1"/>
    </row>
    <row r="34" spans="1:21" ht="15.75">
      <c r="A34" s="5" t="s">
        <v>1</v>
      </c>
      <c r="B34" s="1"/>
      <c r="C34" s="1"/>
      <c r="D34" s="1"/>
      <c r="E34" s="1">
        <f t="shared" ref="E11:E35" si="3">C34*D34</f>
        <v>0</v>
      </c>
      <c r="F34" s="1"/>
      <c r="G34" s="1"/>
      <c r="H34" s="1"/>
      <c r="I34" s="1"/>
      <c r="J34" s="1">
        <f t="shared" ref="J34" si="4">H34*I34</f>
        <v>0</v>
      </c>
      <c r="K34" s="1"/>
      <c r="L34" s="1" t="s">
        <v>117</v>
      </c>
      <c r="M34" s="1">
        <v>1</v>
      </c>
      <c r="N34" s="17">
        <v>16500</v>
      </c>
      <c r="O34" s="1">
        <f t="shared" si="2"/>
        <v>16500</v>
      </c>
      <c r="P34" s="1"/>
      <c r="Q34" s="1"/>
      <c r="R34" s="17"/>
      <c r="S34" s="1"/>
      <c r="T34" s="1"/>
      <c r="U34" s="1"/>
    </row>
    <row r="35" spans="1:21" ht="15.75">
      <c r="A35" s="5"/>
      <c r="B35" s="1"/>
      <c r="C35" s="1"/>
      <c r="D35" s="1"/>
      <c r="E35" s="1">
        <f t="shared" si="3"/>
        <v>0</v>
      </c>
      <c r="F35" s="1"/>
      <c r="G35" s="1"/>
      <c r="H35" s="1"/>
      <c r="I35" s="1"/>
      <c r="J35" s="1"/>
      <c r="K35" s="1"/>
      <c r="L35" s="1" t="s">
        <v>166</v>
      </c>
      <c r="M35" s="1">
        <v>1</v>
      </c>
      <c r="N35" s="17">
        <v>4500</v>
      </c>
      <c r="O35" s="1">
        <f t="shared" si="2"/>
        <v>4500</v>
      </c>
      <c r="P35" s="1">
        <f>SUM(O19:O35)</f>
        <v>456950</v>
      </c>
      <c r="Q35" s="1">
        <f>SUM(P17+P35)</f>
        <v>771950</v>
      </c>
      <c r="R35" s="17"/>
      <c r="S35" s="1"/>
      <c r="T35" s="1"/>
      <c r="U35" s="1"/>
    </row>
    <row r="36" spans="1:21" ht="15.75">
      <c r="A36" s="5" t="s">
        <v>2</v>
      </c>
      <c r="B36" s="1"/>
      <c r="C36" s="1"/>
      <c r="D36" s="1"/>
      <c r="E36" s="1">
        <f t="shared" ref="E36:E56" si="5">C36*D36</f>
        <v>0</v>
      </c>
      <c r="F36" s="1"/>
      <c r="G36" s="1"/>
      <c r="H36" s="1"/>
      <c r="I36" s="1"/>
      <c r="J36" s="1"/>
      <c r="K36" s="1"/>
      <c r="L36" s="1"/>
      <c r="M36" s="1">
        <f>SUM(N30:N35)</f>
        <v>189750</v>
      </c>
      <c r="N36" s="17"/>
      <c r="O36" s="1">
        <f t="shared" si="2"/>
        <v>0</v>
      </c>
      <c r="P36" s="1"/>
      <c r="Q36" s="1"/>
      <c r="R36" s="17"/>
      <c r="S36" s="1"/>
      <c r="T36" s="1"/>
      <c r="U36" s="1"/>
    </row>
    <row r="37" spans="1:21" ht="15.75">
      <c r="A37" s="5" t="s">
        <v>7</v>
      </c>
      <c r="B37" s="1"/>
      <c r="C37" s="1"/>
      <c r="D37" s="1"/>
      <c r="E37" s="1">
        <f t="shared" si="5"/>
        <v>0</v>
      </c>
      <c r="F37" s="1"/>
      <c r="G37" s="1"/>
      <c r="H37" s="1"/>
      <c r="I37" s="1"/>
      <c r="J37" s="1"/>
      <c r="K37" s="1"/>
      <c r="L37" s="1"/>
      <c r="M37" s="1"/>
      <c r="N37" s="17"/>
      <c r="O37" s="1">
        <f t="shared" si="2"/>
        <v>0</v>
      </c>
      <c r="P37" s="1"/>
      <c r="Q37" s="1"/>
      <c r="R37" s="17"/>
      <c r="S37" s="1"/>
      <c r="T37" s="1"/>
      <c r="U37" s="1"/>
    </row>
    <row r="38" spans="1:21">
      <c r="A38" s="1"/>
      <c r="B38" s="1"/>
      <c r="C38" s="1"/>
      <c r="D38" s="1"/>
      <c r="E38" s="1">
        <f t="shared" si="5"/>
        <v>0</v>
      </c>
      <c r="F38" s="1"/>
      <c r="G38" s="1"/>
      <c r="H38" s="1"/>
      <c r="I38" s="1"/>
      <c r="J38" s="1"/>
      <c r="K38" s="1"/>
      <c r="L38" s="1"/>
      <c r="M38" s="1"/>
      <c r="N38" s="17"/>
      <c r="O38" s="1">
        <f t="shared" si="2"/>
        <v>0</v>
      </c>
      <c r="P38" s="1"/>
      <c r="Q38" s="1"/>
      <c r="R38" s="17"/>
      <c r="S38" s="1"/>
      <c r="T38" s="1"/>
      <c r="U38" s="1"/>
    </row>
    <row r="39" spans="1:21" ht="15.75">
      <c r="A39" s="5" t="s">
        <v>48</v>
      </c>
      <c r="B39" s="1"/>
      <c r="C39" s="1"/>
      <c r="D39" s="1"/>
      <c r="E39" s="1">
        <f t="shared" si="5"/>
        <v>0</v>
      </c>
      <c r="F39" s="1"/>
      <c r="G39" s="1"/>
      <c r="H39" s="1"/>
      <c r="I39" s="1"/>
      <c r="J39" s="1"/>
      <c r="K39" s="1"/>
      <c r="L39" s="1"/>
      <c r="M39" s="1"/>
      <c r="N39" s="17"/>
      <c r="O39" s="1">
        <f t="shared" si="2"/>
        <v>0</v>
      </c>
      <c r="P39" s="1"/>
      <c r="Q39" s="1"/>
      <c r="R39" s="17"/>
      <c r="S39" s="1"/>
      <c r="T39" s="1"/>
      <c r="U39" s="1"/>
    </row>
    <row r="40" spans="1:21" ht="15.75">
      <c r="A40" s="5" t="s">
        <v>307</v>
      </c>
      <c r="B40" s="1"/>
      <c r="C40" s="1"/>
      <c r="D40" s="1"/>
      <c r="E40" s="1">
        <f t="shared" si="5"/>
        <v>0</v>
      </c>
      <c r="F40" s="1"/>
      <c r="G40" s="1"/>
      <c r="H40" s="1"/>
      <c r="I40" s="1"/>
      <c r="J40" s="1"/>
      <c r="K40" s="1"/>
      <c r="L40" s="1"/>
      <c r="M40" s="1"/>
      <c r="N40" s="17"/>
      <c r="O40" s="1">
        <f t="shared" si="2"/>
        <v>0</v>
      </c>
      <c r="P40" s="1"/>
      <c r="Q40" s="1"/>
      <c r="R40" s="17"/>
      <c r="S40" s="1"/>
      <c r="T40" s="1"/>
      <c r="U40" s="1"/>
    </row>
    <row r="41" spans="1:21">
      <c r="A41" s="7" t="s">
        <v>0</v>
      </c>
      <c r="B41" s="8" t="s">
        <v>4</v>
      </c>
      <c r="C41" s="7" t="s">
        <v>3</v>
      </c>
      <c r="D41" s="8" t="s">
        <v>6</v>
      </c>
      <c r="E41" s="9" t="s">
        <v>5</v>
      </c>
      <c r="F41" s="1"/>
      <c r="G41" s="1"/>
      <c r="H41" s="1" t="s">
        <v>80</v>
      </c>
      <c r="I41" s="16" t="s">
        <v>81</v>
      </c>
      <c r="J41" s="16" t="s">
        <v>82</v>
      </c>
      <c r="K41" s="1"/>
      <c r="L41" s="1"/>
      <c r="M41" s="1" t="s">
        <v>80</v>
      </c>
      <c r="N41" s="16" t="s">
        <v>81</v>
      </c>
      <c r="O41" s="1">
        <v>0</v>
      </c>
      <c r="P41" s="1"/>
      <c r="Q41" s="1"/>
      <c r="R41" s="16"/>
      <c r="S41" s="1"/>
      <c r="T41" s="1"/>
      <c r="U41" s="1"/>
    </row>
    <row r="42" spans="1:21">
      <c r="A42" s="1">
        <v>1</v>
      </c>
      <c r="B42" s="1" t="s">
        <v>32</v>
      </c>
      <c r="C42" s="1">
        <v>6</v>
      </c>
      <c r="D42" s="1">
        <v>25000</v>
      </c>
      <c r="E42" s="1">
        <f t="shared" si="5"/>
        <v>150000</v>
      </c>
      <c r="F42" s="1"/>
      <c r="G42" s="1"/>
      <c r="H42" s="12">
        <v>5</v>
      </c>
      <c r="I42" s="12">
        <v>25000</v>
      </c>
      <c r="J42" s="12">
        <f t="shared" ref="J42:J54" si="6">H42*I42</f>
        <v>125000</v>
      </c>
      <c r="K42" s="1"/>
      <c r="L42" s="1" t="s">
        <v>127</v>
      </c>
      <c r="M42" s="1">
        <v>5</v>
      </c>
      <c r="N42" s="1">
        <v>21500</v>
      </c>
      <c r="O42" s="1">
        <f t="shared" si="2"/>
        <v>107500</v>
      </c>
      <c r="P42" s="1"/>
      <c r="Q42" s="1"/>
      <c r="R42" s="1"/>
      <c r="S42" s="1"/>
      <c r="T42" s="1"/>
      <c r="U42" s="1"/>
    </row>
    <row r="43" spans="1:21">
      <c r="A43" s="1">
        <v>2</v>
      </c>
      <c r="B43" s="1" t="s">
        <v>33</v>
      </c>
      <c r="C43" s="1">
        <v>1</v>
      </c>
      <c r="D43" s="1">
        <v>68000</v>
      </c>
      <c r="E43" s="1">
        <f t="shared" si="5"/>
        <v>68000</v>
      </c>
      <c r="F43" s="1"/>
      <c r="G43" s="1"/>
      <c r="H43" s="12">
        <v>1</v>
      </c>
      <c r="I43" s="12">
        <v>68000</v>
      </c>
      <c r="J43" s="12">
        <f t="shared" si="6"/>
        <v>68000</v>
      </c>
      <c r="K43" s="1"/>
      <c r="L43" s="1" t="s">
        <v>128</v>
      </c>
      <c r="M43" s="1">
        <v>1</v>
      </c>
      <c r="N43" s="1">
        <v>80000</v>
      </c>
      <c r="O43" s="1">
        <f t="shared" si="2"/>
        <v>80000</v>
      </c>
      <c r="P43" s="1"/>
      <c r="Q43" s="1"/>
      <c r="R43" s="1"/>
      <c r="S43" s="1"/>
      <c r="T43" s="1"/>
      <c r="U43" s="1"/>
    </row>
    <row r="44" spans="1:21">
      <c r="A44" s="1">
        <v>3</v>
      </c>
      <c r="B44" s="1" t="s">
        <v>262</v>
      </c>
      <c r="C44" s="1">
        <v>1</v>
      </c>
      <c r="D44" s="1">
        <v>85000</v>
      </c>
      <c r="E44" s="1">
        <f t="shared" si="5"/>
        <v>85000</v>
      </c>
      <c r="F44" s="1"/>
      <c r="G44" s="1"/>
      <c r="H44" s="12">
        <v>1</v>
      </c>
      <c r="I44" s="12">
        <v>62000</v>
      </c>
      <c r="J44" s="12">
        <f t="shared" si="6"/>
        <v>62000</v>
      </c>
      <c r="K44" s="1"/>
      <c r="L44" s="1" t="s">
        <v>122</v>
      </c>
      <c r="M44" s="1">
        <v>1</v>
      </c>
      <c r="N44" s="1">
        <v>50000</v>
      </c>
      <c r="O44" s="1">
        <f t="shared" si="2"/>
        <v>50000</v>
      </c>
      <c r="P44" s="1"/>
      <c r="Q44" s="1"/>
      <c r="R44" s="1"/>
      <c r="S44" s="1"/>
      <c r="T44" s="1"/>
      <c r="U44" s="1"/>
    </row>
    <row r="45" spans="1:21">
      <c r="A45" s="1">
        <v>4</v>
      </c>
      <c r="B45" s="1" t="s">
        <v>35</v>
      </c>
      <c r="C45" s="1">
        <v>2</v>
      </c>
      <c r="D45" s="1">
        <v>32000</v>
      </c>
      <c r="E45" s="1">
        <f t="shared" si="5"/>
        <v>64000</v>
      </c>
      <c r="F45" s="1"/>
      <c r="G45" s="1"/>
      <c r="H45" s="12">
        <v>2</v>
      </c>
      <c r="I45" s="12">
        <v>19500</v>
      </c>
      <c r="J45" s="12">
        <f t="shared" si="6"/>
        <v>39000</v>
      </c>
      <c r="K45" s="1"/>
      <c r="L45" s="1" t="s">
        <v>121</v>
      </c>
      <c r="M45" s="1">
        <v>1</v>
      </c>
      <c r="N45" s="1">
        <v>20000</v>
      </c>
      <c r="O45" s="1">
        <f t="shared" si="2"/>
        <v>20000</v>
      </c>
      <c r="P45" s="1"/>
      <c r="Q45" s="1"/>
      <c r="R45" s="1"/>
      <c r="S45" s="1"/>
      <c r="T45" s="1"/>
      <c r="U45" s="1"/>
    </row>
    <row r="46" spans="1:21">
      <c r="A46" s="6">
        <v>5</v>
      </c>
      <c r="B46" s="1" t="s">
        <v>36</v>
      </c>
      <c r="C46" s="1">
        <v>1</v>
      </c>
      <c r="D46" s="1">
        <v>5000</v>
      </c>
      <c r="E46" s="1">
        <f t="shared" si="5"/>
        <v>5000</v>
      </c>
      <c r="F46" s="1"/>
      <c r="G46" s="1"/>
      <c r="H46" s="12">
        <v>1</v>
      </c>
      <c r="I46" s="12">
        <v>5000</v>
      </c>
      <c r="J46" s="12">
        <f t="shared" si="6"/>
        <v>5000</v>
      </c>
      <c r="K46" s="1"/>
      <c r="L46" s="1" t="s">
        <v>129</v>
      </c>
      <c r="M46" s="1">
        <v>1</v>
      </c>
      <c r="N46" s="1">
        <v>16000</v>
      </c>
      <c r="O46" s="1">
        <f t="shared" si="2"/>
        <v>16000</v>
      </c>
      <c r="P46" s="1"/>
      <c r="Q46" s="1"/>
      <c r="R46" s="1"/>
      <c r="S46" s="1"/>
      <c r="T46" s="1"/>
      <c r="U46" s="1"/>
    </row>
    <row r="47" spans="1:21">
      <c r="A47" s="1">
        <v>6</v>
      </c>
      <c r="B47" s="1" t="s">
        <v>263</v>
      </c>
      <c r="C47" s="1">
        <v>4</v>
      </c>
      <c r="D47" s="1">
        <v>2500</v>
      </c>
      <c r="E47" s="1">
        <f t="shared" si="5"/>
        <v>10000</v>
      </c>
      <c r="F47" s="1"/>
      <c r="G47" s="1"/>
      <c r="H47" s="12">
        <v>4</v>
      </c>
      <c r="I47" s="12">
        <v>2500</v>
      </c>
      <c r="J47" s="12">
        <f t="shared" si="6"/>
        <v>10000</v>
      </c>
      <c r="K47" s="1"/>
      <c r="L47" s="1" t="s">
        <v>169</v>
      </c>
      <c r="M47" s="17">
        <v>16</v>
      </c>
      <c r="N47" s="1">
        <v>300</v>
      </c>
      <c r="O47" s="1">
        <f t="shared" si="2"/>
        <v>4800</v>
      </c>
      <c r="P47" s="1"/>
      <c r="Q47" s="1"/>
      <c r="R47" s="1"/>
      <c r="S47" s="1"/>
      <c r="T47" s="1"/>
      <c r="U47" s="1"/>
    </row>
    <row r="48" spans="1:21">
      <c r="A48" s="1">
        <v>7</v>
      </c>
      <c r="B48" s="1" t="s">
        <v>38</v>
      </c>
      <c r="C48" s="1">
        <v>24</v>
      </c>
      <c r="D48" s="1">
        <v>700</v>
      </c>
      <c r="E48" s="1">
        <f t="shared" si="5"/>
        <v>16800</v>
      </c>
      <c r="F48" s="1"/>
      <c r="G48" s="1"/>
      <c r="H48" s="12">
        <v>16</v>
      </c>
      <c r="I48" s="12">
        <v>700</v>
      </c>
      <c r="J48" s="12">
        <f t="shared" si="6"/>
        <v>11200</v>
      </c>
      <c r="K48" s="1"/>
      <c r="L48" s="1" t="s">
        <v>169</v>
      </c>
      <c r="M48" s="17">
        <v>12</v>
      </c>
      <c r="N48" s="1">
        <v>250</v>
      </c>
      <c r="O48" s="1">
        <f t="shared" si="2"/>
        <v>3000</v>
      </c>
      <c r="P48" s="1"/>
      <c r="Q48" s="1"/>
      <c r="R48" s="1"/>
      <c r="S48" s="1"/>
      <c r="T48" s="1"/>
      <c r="U48" s="1"/>
    </row>
    <row r="49" spans="1:21">
      <c r="A49" s="1">
        <v>8</v>
      </c>
      <c r="B49" s="1" t="s">
        <v>264</v>
      </c>
      <c r="C49" s="1">
        <v>20</v>
      </c>
      <c r="D49" s="1">
        <v>600</v>
      </c>
      <c r="E49" s="1">
        <f t="shared" si="5"/>
        <v>12000</v>
      </c>
      <c r="F49" s="1"/>
      <c r="G49" s="1"/>
      <c r="H49" s="12">
        <v>12</v>
      </c>
      <c r="I49" s="12">
        <v>600</v>
      </c>
      <c r="J49" s="12">
        <f t="shared" si="6"/>
        <v>7200</v>
      </c>
      <c r="K49" s="18">
        <v>44312</v>
      </c>
      <c r="L49" s="1" t="s">
        <v>130</v>
      </c>
      <c r="M49" s="17">
        <v>1</v>
      </c>
      <c r="N49" s="1">
        <f>SUM(16800+10000)</f>
        <v>26800</v>
      </c>
      <c r="O49" s="1">
        <f t="shared" si="2"/>
        <v>26800</v>
      </c>
      <c r="P49" s="1"/>
      <c r="Q49" s="1"/>
      <c r="R49" s="1"/>
      <c r="S49" s="1"/>
      <c r="T49" s="1"/>
      <c r="U49" s="1"/>
    </row>
    <row r="50" spans="1:21">
      <c r="A50" s="1">
        <v>9</v>
      </c>
      <c r="B50" s="1" t="s">
        <v>40</v>
      </c>
      <c r="C50" s="1">
        <v>4</v>
      </c>
      <c r="D50" s="1">
        <v>600</v>
      </c>
      <c r="E50" s="1">
        <f t="shared" si="5"/>
        <v>2400</v>
      </c>
      <c r="F50" s="1"/>
      <c r="G50" s="1"/>
      <c r="H50" s="12">
        <v>3</v>
      </c>
      <c r="I50" s="12">
        <v>600</v>
      </c>
      <c r="J50" s="12">
        <f t="shared" si="6"/>
        <v>1800</v>
      </c>
      <c r="K50" s="1"/>
      <c r="L50" s="1" t="s">
        <v>131</v>
      </c>
      <c r="M50" s="1"/>
      <c r="N50" s="1"/>
      <c r="O50" s="1">
        <f t="shared" si="2"/>
        <v>0</v>
      </c>
      <c r="P50" s="1"/>
      <c r="Q50" s="1"/>
      <c r="R50" s="1"/>
      <c r="S50" s="1"/>
      <c r="T50" s="1"/>
      <c r="U50" s="1"/>
    </row>
    <row r="51" spans="1:21">
      <c r="A51" s="1">
        <v>10</v>
      </c>
      <c r="B51" s="1" t="s">
        <v>41</v>
      </c>
      <c r="C51" s="1">
        <v>4</v>
      </c>
      <c r="D51" s="1">
        <v>600</v>
      </c>
      <c r="E51" s="1">
        <f t="shared" si="5"/>
        <v>2400</v>
      </c>
      <c r="F51" s="1"/>
      <c r="G51" s="1"/>
      <c r="H51" s="12">
        <v>3</v>
      </c>
      <c r="I51" s="12">
        <v>600</v>
      </c>
      <c r="J51" s="12">
        <f t="shared" si="6"/>
        <v>1800</v>
      </c>
      <c r="K51" s="1"/>
      <c r="L51" s="1"/>
      <c r="M51" s="1"/>
      <c r="N51" s="1"/>
      <c r="O51" s="1">
        <f t="shared" si="2"/>
        <v>0</v>
      </c>
      <c r="P51" s="1"/>
      <c r="Q51" s="1"/>
      <c r="R51" s="1"/>
      <c r="S51" s="1"/>
      <c r="T51" s="1"/>
      <c r="U51" s="1"/>
    </row>
    <row r="52" spans="1:21">
      <c r="A52" s="1">
        <v>11</v>
      </c>
      <c r="B52" s="1" t="s">
        <v>42</v>
      </c>
      <c r="C52" s="1">
        <v>1</v>
      </c>
      <c r="D52" s="1">
        <v>42000</v>
      </c>
      <c r="E52" s="1">
        <f t="shared" si="5"/>
        <v>42000</v>
      </c>
      <c r="F52" s="1"/>
      <c r="G52" s="1"/>
      <c r="H52" s="12">
        <v>1</v>
      </c>
      <c r="I52" s="12">
        <v>15000</v>
      </c>
      <c r="J52" s="12">
        <f t="shared" si="6"/>
        <v>15000</v>
      </c>
      <c r="K52" s="1"/>
      <c r="L52" s="1"/>
      <c r="M52" s="1"/>
      <c r="N52" s="1"/>
      <c r="O52" s="1">
        <f t="shared" si="2"/>
        <v>0</v>
      </c>
      <c r="P52" s="1"/>
      <c r="Q52" s="1"/>
      <c r="R52" s="1"/>
      <c r="S52" s="1"/>
      <c r="T52" s="1"/>
      <c r="U52" s="1"/>
    </row>
    <row r="53" spans="1:21">
      <c r="A53" s="1">
        <v>12</v>
      </c>
      <c r="B53" s="1" t="s">
        <v>265</v>
      </c>
      <c r="C53" s="1">
        <v>1</v>
      </c>
      <c r="D53" s="1">
        <v>32000</v>
      </c>
      <c r="E53" s="1">
        <f t="shared" si="5"/>
        <v>32000</v>
      </c>
      <c r="F53" s="1"/>
      <c r="G53" s="1" t="s">
        <v>123</v>
      </c>
      <c r="H53" s="12">
        <v>2</v>
      </c>
      <c r="I53" s="12">
        <v>122000</v>
      </c>
      <c r="J53" s="12">
        <f t="shared" si="6"/>
        <v>244000</v>
      </c>
      <c r="K53" s="1"/>
      <c r="L53" s="1" t="s">
        <v>124</v>
      </c>
      <c r="M53" s="1">
        <v>1</v>
      </c>
      <c r="N53" s="1">
        <v>35000</v>
      </c>
      <c r="O53" s="1">
        <f t="shared" si="2"/>
        <v>35000</v>
      </c>
      <c r="P53" s="1"/>
      <c r="Q53" s="1"/>
      <c r="R53" s="1"/>
      <c r="S53" s="1"/>
      <c r="T53" s="1"/>
      <c r="U53" s="1"/>
    </row>
    <row r="54" spans="1:21">
      <c r="A54" s="1">
        <v>13</v>
      </c>
      <c r="B54" s="1" t="s">
        <v>44</v>
      </c>
      <c r="C54" s="1">
        <v>1</v>
      </c>
      <c r="D54" s="1">
        <v>28000</v>
      </c>
      <c r="E54" s="1">
        <f t="shared" si="5"/>
        <v>28000</v>
      </c>
      <c r="F54" s="1"/>
      <c r="G54" s="1"/>
      <c r="H54" s="12">
        <v>1</v>
      </c>
      <c r="I54" s="12">
        <v>26000</v>
      </c>
      <c r="J54" s="12">
        <f t="shared" si="6"/>
        <v>26000</v>
      </c>
      <c r="K54" s="1"/>
      <c r="L54" s="1" t="s">
        <v>125</v>
      </c>
      <c r="M54" s="1">
        <v>1</v>
      </c>
      <c r="N54" s="1">
        <v>3000</v>
      </c>
      <c r="O54" s="1">
        <f t="shared" si="2"/>
        <v>3000</v>
      </c>
      <c r="P54" s="1"/>
      <c r="Q54" s="1"/>
      <c r="R54" s="1"/>
      <c r="S54" s="1"/>
      <c r="T54" s="1"/>
      <c r="U54" s="1"/>
    </row>
    <row r="55" spans="1:21">
      <c r="A55" s="1">
        <v>14</v>
      </c>
      <c r="B55" s="1" t="s">
        <v>282</v>
      </c>
      <c r="C55" s="1">
        <v>6</v>
      </c>
      <c r="D55" s="1">
        <v>15000</v>
      </c>
      <c r="E55" s="1">
        <f t="shared" si="5"/>
        <v>90000</v>
      </c>
      <c r="F55" s="1"/>
      <c r="G55" s="1"/>
      <c r="H55" s="12"/>
      <c r="I55" s="12">
        <v>5000</v>
      </c>
      <c r="J55" s="12">
        <v>5000</v>
      </c>
      <c r="K55" s="1"/>
      <c r="L55" s="1" t="s">
        <v>163</v>
      </c>
      <c r="M55" s="1">
        <v>1</v>
      </c>
      <c r="N55" s="1">
        <v>39100</v>
      </c>
      <c r="O55" s="1">
        <f t="shared" si="2"/>
        <v>39100</v>
      </c>
      <c r="P55" s="1"/>
      <c r="Q55" s="1"/>
      <c r="R55" s="1"/>
      <c r="S55" s="1"/>
      <c r="T55" s="1"/>
      <c r="U55" s="1"/>
    </row>
    <row r="56" spans="1:21">
      <c r="A56" s="1">
        <v>15</v>
      </c>
      <c r="B56" s="1" t="s">
        <v>283</v>
      </c>
      <c r="C56" s="1">
        <v>1</v>
      </c>
      <c r="D56" s="1">
        <v>68000</v>
      </c>
      <c r="E56" s="1">
        <f t="shared" si="5"/>
        <v>68000</v>
      </c>
      <c r="F56" s="1"/>
      <c r="G56" s="1"/>
      <c r="H56" s="12"/>
      <c r="I56" s="12">
        <v>15000</v>
      </c>
      <c r="J56" s="12">
        <v>5000</v>
      </c>
      <c r="K56" s="1"/>
      <c r="L56" s="1"/>
      <c r="M56" s="1"/>
      <c r="N56" s="1"/>
      <c r="O56" s="1">
        <f t="shared" si="2"/>
        <v>0</v>
      </c>
      <c r="P56" s="1"/>
      <c r="Q56" s="1"/>
      <c r="R56" s="1"/>
      <c r="S56" s="1"/>
      <c r="T56" s="1"/>
      <c r="U56" s="1"/>
    </row>
    <row r="57" spans="1:21">
      <c r="A57" s="1"/>
      <c r="B57" s="10" t="s">
        <v>27</v>
      </c>
      <c r="C57" s="10"/>
      <c r="D57" s="10"/>
      <c r="E57" s="10">
        <f>SUM(E42:E56)</f>
        <v>675600</v>
      </c>
      <c r="F57" s="1"/>
      <c r="G57" s="1"/>
      <c r="H57" s="12"/>
      <c r="I57" s="12"/>
      <c r="J57" s="12">
        <f>SUM(J42:J56)</f>
        <v>626000</v>
      </c>
      <c r="K57" s="1"/>
      <c r="L57" s="1"/>
      <c r="M57" s="1"/>
      <c r="N57" s="1"/>
      <c r="O57" s="1">
        <f t="shared" si="2"/>
        <v>0</v>
      </c>
      <c r="P57" s="1"/>
      <c r="Q57" s="1"/>
      <c r="R57" s="1"/>
      <c r="S57" s="1"/>
      <c r="T57" s="1"/>
      <c r="U57" s="1"/>
    </row>
    <row r="58" spans="1:2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5.75">
      <c r="A60" s="2" t="s">
        <v>49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>
        <v>0</v>
      </c>
      <c r="R60" s="1"/>
      <c r="S60" s="1"/>
      <c r="T60" s="1"/>
      <c r="U60" s="1"/>
    </row>
    <row r="61" spans="1:21" ht="15.75">
      <c r="A61" s="5" t="s">
        <v>307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>
      <c r="A62" s="11" t="s">
        <v>0</v>
      </c>
      <c r="B62" s="12" t="s">
        <v>4</v>
      </c>
      <c r="C62" s="11" t="s">
        <v>3</v>
      </c>
      <c r="D62" s="12" t="s">
        <v>6</v>
      </c>
      <c r="E62" s="13" t="s">
        <v>5</v>
      </c>
      <c r="F62" s="1"/>
      <c r="G62" s="1"/>
      <c r="H62" s="1" t="s">
        <v>80</v>
      </c>
      <c r="I62" s="16" t="s">
        <v>81</v>
      </c>
      <c r="J62" s="16" t="s">
        <v>82</v>
      </c>
      <c r="K62" s="1"/>
      <c r="L62" s="1"/>
      <c r="M62" s="1" t="s">
        <v>80</v>
      </c>
      <c r="N62" s="16" t="s">
        <v>81</v>
      </c>
      <c r="O62" s="16">
        <v>0</v>
      </c>
      <c r="P62" s="1"/>
      <c r="Q62" s="1"/>
      <c r="R62" s="16"/>
      <c r="S62" s="16"/>
      <c r="T62" s="1"/>
      <c r="U62" s="1"/>
    </row>
    <row r="63" spans="1:21" ht="15.75">
      <c r="A63" s="14"/>
      <c r="B63" s="12" t="s">
        <v>86</v>
      </c>
      <c r="C63" s="12">
        <v>2</v>
      </c>
      <c r="D63" s="12">
        <v>2000</v>
      </c>
      <c r="E63" s="12">
        <f t="shared" ref="E63:E101" si="7">C63*D63</f>
        <v>4000</v>
      </c>
      <c r="F63" s="1"/>
      <c r="G63" s="1"/>
      <c r="H63" s="12">
        <v>17</v>
      </c>
      <c r="I63" s="12">
        <v>6500</v>
      </c>
      <c r="J63" s="12">
        <f>H63*I63</f>
        <v>110500</v>
      </c>
      <c r="K63" s="1"/>
      <c r="L63" s="1"/>
      <c r="M63" s="1"/>
      <c r="N63" s="1"/>
      <c r="O63" s="1">
        <f>M63*N63</f>
        <v>0</v>
      </c>
      <c r="P63" s="1"/>
      <c r="Q63" s="1"/>
      <c r="R63" s="1"/>
      <c r="S63" s="1"/>
      <c r="T63" s="1"/>
      <c r="U63" s="1"/>
    </row>
    <row r="64" spans="1:21">
      <c r="A64" s="12">
        <v>2</v>
      </c>
      <c r="B64" s="12" t="s">
        <v>87</v>
      </c>
      <c r="C64" s="12">
        <v>10</v>
      </c>
      <c r="D64" s="12">
        <v>800</v>
      </c>
      <c r="E64" s="12">
        <f t="shared" si="7"/>
        <v>8000</v>
      </c>
      <c r="F64" s="1"/>
      <c r="G64" s="1"/>
      <c r="H64" s="12">
        <v>30</v>
      </c>
      <c r="I64" s="12">
        <v>300</v>
      </c>
      <c r="J64" s="12">
        <f t="shared" ref="J64:J92" si="8">H64*I64</f>
        <v>9000</v>
      </c>
      <c r="K64" s="1"/>
      <c r="L64" s="1"/>
      <c r="M64" s="1"/>
      <c r="N64" s="1"/>
      <c r="O64" s="1">
        <f t="shared" ref="O64:O116" si="9">M64*N64</f>
        <v>0</v>
      </c>
      <c r="P64" s="1"/>
      <c r="Q64" s="1"/>
      <c r="R64" s="1"/>
      <c r="S64" s="1"/>
      <c r="T64" s="1"/>
      <c r="U64" s="1"/>
    </row>
    <row r="65" spans="1:21">
      <c r="A65" s="12">
        <v>3</v>
      </c>
      <c r="B65" s="12" t="s">
        <v>88</v>
      </c>
      <c r="C65" s="12">
        <v>12</v>
      </c>
      <c r="D65" s="12">
        <v>600</v>
      </c>
      <c r="E65" s="12">
        <f t="shared" si="7"/>
        <v>7200</v>
      </c>
      <c r="F65" s="1"/>
      <c r="G65" s="1"/>
      <c r="H65" s="12">
        <v>25</v>
      </c>
      <c r="I65" s="12">
        <v>400</v>
      </c>
      <c r="J65" s="12">
        <f t="shared" si="8"/>
        <v>10000</v>
      </c>
      <c r="K65" s="1"/>
      <c r="L65" s="1"/>
      <c r="M65" s="1"/>
      <c r="N65" s="1"/>
      <c r="O65" s="1">
        <f t="shared" si="9"/>
        <v>0</v>
      </c>
      <c r="P65" s="1"/>
      <c r="Q65" s="1"/>
      <c r="R65" s="1"/>
      <c r="S65" s="1"/>
      <c r="T65" s="1"/>
      <c r="U65" s="1"/>
    </row>
    <row r="66" spans="1:21">
      <c r="A66" s="12">
        <v>4</v>
      </c>
      <c r="B66" s="12" t="s">
        <v>89</v>
      </c>
      <c r="C66" s="12">
        <v>1</v>
      </c>
      <c r="D66" s="12">
        <v>4000</v>
      </c>
      <c r="E66" s="12">
        <f t="shared" si="7"/>
        <v>4000</v>
      </c>
      <c r="F66" s="1"/>
      <c r="G66" s="1"/>
      <c r="H66" s="12">
        <v>20</v>
      </c>
      <c r="I66" s="12">
        <v>300</v>
      </c>
      <c r="J66" s="12">
        <f t="shared" si="8"/>
        <v>6000</v>
      </c>
      <c r="K66" s="1"/>
      <c r="L66" s="1"/>
      <c r="M66" s="1"/>
      <c r="N66" s="1"/>
      <c r="O66" s="1">
        <f t="shared" si="9"/>
        <v>0</v>
      </c>
      <c r="P66" s="1"/>
      <c r="Q66" s="1"/>
      <c r="R66" s="1"/>
      <c r="S66" s="1"/>
      <c r="T66" s="1"/>
      <c r="U66" s="1"/>
    </row>
    <row r="67" spans="1:21">
      <c r="A67" s="12">
        <v>5</v>
      </c>
      <c r="B67" s="12" t="s">
        <v>90</v>
      </c>
      <c r="C67" s="12">
        <v>15</v>
      </c>
      <c r="D67" s="12">
        <v>800</v>
      </c>
      <c r="E67" s="12">
        <f t="shared" si="7"/>
        <v>12000</v>
      </c>
      <c r="F67" s="1"/>
      <c r="G67" s="1"/>
      <c r="H67" s="12">
        <v>20</v>
      </c>
      <c r="I67" s="12">
        <v>200</v>
      </c>
      <c r="J67" s="12">
        <f t="shared" si="8"/>
        <v>4000</v>
      </c>
      <c r="K67" s="1"/>
      <c r="L67" s="1"/>
      <c r="M67" s="1"/>
      <c r="N67" s="1"/>
      <c r="O67" s="1">
        <f t="shared" si="9"/>
        <v>0</v>
      </c>
      <c r="P67" s="1"/>
      <c r="Q67" s="1"/>
      <c r="R67" s="1"/>
      <c r="S67" s="1"/>
      <c r="T67" s="1"/>
      <c r="U67" s="1"/>
    </row>
    <row r="68" spans="1:21">
      <c r="A68" s="12">
        <v>6</v>
      </c>
      <c r="B68" s="12" t="s">
        <v>91</v>
      </c>
      <c r="C68" s="12">
        <v>6</v>
      </c>
      <c r="D68" s="12">
        <v>1400</v>
      </c>
      <c r="E68" s="12">
        <f t="shared" si="7"/>
        <v>8400</v>
      </c>
      <c r="F68" s="1"/>
      <c r="G68" s="1"/>
      <c r="H68" s="12">
        <v>10</v>
      </c>
      <c r="I68" s="12">
        <v>400</v>
      </c>
      <c r="J68" s="12">
        <f t="shared" si="8"/>
        <v>4000</v>
      </c>
      <c r="K68" s="1"/>
      <c r="L68" s="1"/>
      <c r="M68" s="1"/>
      <c r="N68" s="1"/>
      <c r="O68" s="1">
        <f t="shared" si="9"/>
        <v>0</v>
      </c>
      <c r="P68" s="1"/>
      <c r="Q68" s="1"/>
      <c r="R68" s="1"/>
      <c r="S68" s="1"/>
      <c r="T68" s="1"/>
      <c r="U68" s="1"/>
    </row>
    <row r="69" spans="1:21">
      <c r="A69" s="12">
        <v>7</v>
      </c>
      <c r="B69" s="12" t="s">
        <v>92</v>
      </c>
      <c r="C69" s="12">
        <v>6</v>
      </c>
      <c r="D69" s="12">
        <v>150</v>
      </c>
      <c r="E69" s="12">
        <f t="shared" si="7"/>
        <v>900</v>
      </c>
      <c r="F69" s="1"/>
      <c r="G69" s="1"/>
      <c r="H69" s="12">
        <v>20</v>
      </c>
      <c r="I69" s="12">
        <v>3500</v>
      </c>
      <c r="J69" s="12">
        <f t="shared" si="8"/>
        <v>70000</v>
      </c>
      <c r="K69" s="1"/>
      <c r="L69" s="1"/>
      <c r="M69" s="1"/>
      <c r="N69" s="1"/>
      <c r="O69" s="1">
        <f t="shared" si="9"/>
        <v>0</v>
      </c>
      <c r="P69" s="1"/>
      <c r="Q69" s="1"/>
      <c r="R69" s="1"/>
      <c r="S69" s="1"/>
      <c r="T69" s="1"/>
      <c r="U69" s="1"/>
    </row>
    <row r="70" spans="1:21">
      <c r="A70" s="12">
        <v>8</v>
      </c>
      <c r="B70" s="12" t="s">
        <v>84</v>
      </c>
      <c r="C70" s="12">
        <v>6</v>
      </c>
      <c r="D70" s="12">
        <v>120</v>
      </c>
      <c r="E70" s="12">
        <f t="shared" si="7"/>
        <v>720</v>
      </c>
      <c r="F70" s="1"/>
      <c r="G70" s="1"/>
      <c r="H70" s="12">
        <v>4</v>
      </c>
      <c r="I70" s="12">
        <v>4500</v>
      </c>
      <c r="J70" s="12">
        <f t="shared" si="8"/>
        <v>18000</v>
      </c>
      <c r="K70" s="1"/>
      <c r="L70" s="1"/>
      <c r="M70" s="1"/>
      <c r="N70" s="1"/>
      <c r="O70" s="1">
        <f t="shared" si="9"/>
        <v>0</v>
      </c>
      <c r="P70" s="1"/>
      <c r="Q70" s="1"/>
      <c r="R70" s="1"/>
      <c r="S70" s="1"/>
      <c r="T70" s="1"/>
      <c r="U70" s="1"/>
    </row>
    <row r="71" spans="1:21">
      <c r="A71" s="12">
        <v>9</v>
      </c>
      <c r="B71" s="12" t="s">
        <v>93</v>
      </c>
      <c r="C71" s="12">
        <v>6</v>
      </c>
      <c r="D71" s="12">
        <v>500</v>
      </c>
      <c r="E71" s="12">
        <f t="shared" si="7"/>
        <v>3000</v>
      </c>
      <c r="F71" s="1"/>
      <c r="G71" s="1"/>
      <c r="H71" s="12">
        <v>10</v>
      </c>
      <c r="I71" s="12">
        <v>500</v>
      </c>
      <c r="J71" s="12">
        <f t="shared" si="8"/>
        <v>5000</v>
      </c>
      <c r="K71" s="1"/>
      <c r="L71" s="1"/>
      <c r="M71" s="1"/>
      <c r="N71" s="1"/>
      <c r="O71" s="1">
        <f t="shared" si="9"/>
        <v>0</v>
      </c>
      <c r="P71" s="1"/>
      <c r="Q71" s="1"/>
      <c r="R71" s="1"/>
      <c r="S71" s="1"/>
      <c r="T71" s="1"/>
      <c r="U71" s="1"/>
    </row>
    <row r="72" spans="1:21">
      <c r="A72" s="12">
        <v>10</v>
      </c>
      <c r="B72" s="12" t="s">
        <v>94</v>
      </c>
      <c r="C72" s="12">
        <v>12</v>
      </c>
      <c r="D72" s="12">
        <v>200</v>
      </c>
      <c r="E72" s="12">
        <f t="shared" si="7"/>
        <v>2400</v>
      </c>
      <c r="F72" s="1"/>
      <c r="G72" s="1"/>
      <c r="H72" s="12">
        <v>2</v>
      </c>
      <c r="I72" s="12">
        <v>1500</v>
      </c>
      <c r="J72" s="12">
        <f t="shared" si="8"/>
        <v>3000</v>
      </c>
      <c r="K72" s="1"/>
      <c r="L72" s="1"/>
      <c r="M72" s="1"/>
      <c r="N72" s="1"/>
      <c r="O72" s="1">
        <f t="shared" si="9"/>
        <v>0</v>
      </c>
      <c r="P72" s="1"/>
      <c r="Q72" s="1"/>
      <c r="R72" s="1"/>
      <c r="S72" s="1"/>
      <c r="T72" s="1"/>
      <c r="U72" s="1"/>
    </row>
    <row r="73" spans="1:21">
      <c r="A73" s="12">
        <v>11</v>
      </c>
      <c r="B73" s="12" t="s">
        <v>95</v>
      </c>
      <c r="C73" s="12">
        <v>6</v>
      </c>
      <c r="D73" s="12">
        <v>250</v>
      </c>
      <c r="E73" s="12">
        <f t="shared" si="7"/>
        <v>1500</v>
      </c>
      <c r="F73" s="1"/>
      <c r="G73" s="1"/>
      <c r="H73" s="12">
        <v>5</v>
      </c>
      <c r="I73" s="12">
        <v>500</v>
      </c>
      <c r="J73" s="12">
        <f t="shared" si="8"/>
        <v>2500</v>
      </c>
      <c r="K73" s="1"/>
      <c r="L73" s="1"/>
      <c r="M73" s="1"/>
      <c r="N73" s="1"/>
      <c r="O73" s="1">
        <f t="shared" si="9"/>
        <v>0</v>
      </c>
      <c r="P73" s="1"/>
      <c r="Q73" s="1"/>
      <c r="R73" s="1"/>
      <c r="S73" s="1"/>
      <c r="T73" s="1"/>
      <c r="U73" s="1"/>
    </row>
    <row r="74" spans="1:21">
      <c r="A74" s="12">
        <v>12</v>
      </c>
      <c r="B74" s="12" t="s">
        <v>96</v>
      </c>
      <c r="C74" s="12">
        <v>2</v>
      </c>
      <c r="D74" s="12">
        <v>1100</v>
      </c>
      <c r="E74" s="12">
        <f t="shared" si="7"/>
        <v>2200</v>
      </c>
      <c r="F74" s="1"/>
      <c r="G74" s="1"/>
      <c r="H74" s="12">
        <v>5</v>
      </c>
      <c r="I74" s="12">
        <v>6500</v>
      </c>
      <c r="J74" s="12">
        <f t="shared" si="8"/>
        <v>32500</v>
      </c>
      <c r="K74" s="1"/>
      <c r="L74" s="1"/>
      <c r="M74" s="1"/>
      <c r="N74" s="1"/>
      <c r="O74" s="1">
        <f t="shared" si="9"/>
        <v>0</v>
      </c>
      <c r="P74" s="1"/>
      <c r="Q74" s="1"/>
      <c r="R74" s="1"/>
      <c r="S74" s="1"/>
      <c r="T74" s="1"/>
      <c r="U74" s="1"/>
    </row>
    <row r="75" spans="1:21">
      <c r="A75" s="12">
        <v>13</v>
      </c>
      <c r="B75" s="12" t="s">
        <v>97</v>
      </c>
      <c r="C75" s="12">
        <v>6</v>
      </c>
      <c r="D75" s="12">
        <v>600</v>
      </c>
      <c r="E75" s="12">
        <f t="shared" si="7"/>
        <v>3600</v>
      </c>
      <c r="F75" s="1"/>
      <c r="G75" s="1"/>
      <c r="H75" s="12">
        <v>20</v>
      </c>
      <c r="I75" s="12">
        <v>2000</v>
      </c>
      <c r="J75" s="12">
        <f t="shared" si="8"/>
        <v>40000</v>
      </c>
      <c r="K75" s="1">
        <v>2</v>
      </c>
      <c r="L75" s="1" t="s">
        <v>86</v>
      </c>
      <c r="M75" s="1">
        <v>2</v>
      </c>
      <c r="N75" s="1">
        <v>2000</v>
      </c>
      <c r="O75" s="1">
        <f t="shared" si="9"/>
        <v>4000</v>
      </c>
      <c r="P75" s="1"/>
      <c r="Q75" s="1"/>
      <c r="R75" s="1"/>
      <c r="S75" s="1"/>
      <c r="T75" s="1"/>
      <c r="U75" s="1"/>
    </row>
    <row r="76" spans="1:21">
      <c r="A76" s="12">
        <v>14</v>
      </c>
      <c r="B76" s="12" t="s">
        <v>98</v>
      </c>
      <c r="C76" s="12">
        <v>15</v>
      </c>
      <c r="D76" s="12">
        <v>150</v>
      </c>
      <c r="E76" s="12">
        <f t="shared" si="7"/>
        <v>2250</v>
      </c>
      <c r="F76" s="1"/>
      <c r="G76" s="1"/>
      <c r="H76" s="12">
        <v>35</v>
      </c>
      <c r="I76" s="12">
        <v>300</v>
      </c>
      <c r="J76" s="12">
        <f t="shared" si="8"/>
        <v>10500</v>
      </c>
      <c r="K76" s="1"/>
      <c r="L76" s="1" t="s">
        <v>87</v>
      </c>
      <c r="M76" s="1">
        <v>10</v>
      </c>
      <c r="N76" s="1">
        <v>800</v>
      </c>
      <c r="O76" s="1">
        <f t="shared" si="9"/>
        <v>8000</v>
      </c>
      <c r="P76" s="1"/>
      <c r="Q76" s="1"/>
      <c r="R76" s="1"/>
      <c r="S76" s="1"/>
      <c r="T76" s="1"/>
      <c r="U76" s="1"/>
    </row>
    <row r="77" spans="1:21">
      <c r="A77" s="12">
        <v>15</v>
      </c>
      <c r="B77" s="12" t="s">
        <v>99</v>
      </c>
      <c r="C77" s="12">
        <v>15</v>
      </c>
      <c r="D77" s="12">
        <v>150</v>
      </c>
      <c r="E77" s="12">
        <f t="shared" si="7"/>
        <v>2250</v>
      </c>
      <c r="F77" s="1"/>
      <c r="G77" s="1"/>
      <c r="H77" s="12">
        <v>30</v>
      </c>
      <c r="I77" s="12">
        <v>400</v>
      </c>
      <c r="J77" s="12">
        <f t="shared" si="8"/>
        <v>12000</v>
      </c>
      <c r="K77" s="1"/>
      <c r="L77" s="1" t="s">
        <v>88</v>
      </c>
      <c r="M77" s="1">
        <v>12</v>
      </c>
      <c r="N77" s="1">
        <v>600</v>
      </c>
      <c r="O77" s="1">
        <f t="shared" si="9"/>
        <v>7200</v>
      </c>
      <c r="P77" s="1"/>
      <c r="Q77" s="1"/>
      <c r="R77" s="1"/>
      <c r="S77" s="1"/>
      <c r="T77" s="1"/>
      <c r="U77" s="1"/>
    </row>
    <row r="78" spans="1:21">
      <c r="A78" s="12">
        <v>16</v>
      </c>
      <c r="B78" s="12" t="s">
        <v>100</v>
      </c>
      <c r="C78" s="12">
        <v>4</v>
      </c>
      <c r="D78" s="12">
        <v>250</v>
      </c>
      <c r="E78" s="12">
        <f t="shared" si="7"/>
        <v>1000</v>
      </c>
      <c r="F78" s="1"/>
      <c r="G78" s="1"/>
      <c r="H78" s="12">
        <v>12</v>
      </c>
      <c r="I78" s="12">
        <v>4500</v>
      </c>
      <c r="J78" s="12">
        <f t="shared" si="8"/>
        <v>54000</v>
      </c>
      <c r="K78" s="1"/>
      <c r="L78" s="1" t="s">
        <v>89</v>
      </c>
      <c r="M78" s="1">
        <v>1</v>
      </c>
      <c r="N78" s="1">
        <v>4000</v>
      </c>
      <c r="O78" s="1">
        <f t="shared" si="9"/>
        <v>4000</v>
      </c>
      <c r="P78" s="1"/>
      <c r="Q78" s="1"/>
      <c r="R78" s="1"/>
      <c r="S78" s="1"/>
      <c r="T78" s="1"/>
      <c r="U78" s="1"/>
    </row>
    <row r="79" spans="1:21">
      <c r="A79" s="12">
        <v>17</v>
      </c>
      <c r="B79" s="12" t="s">
        <v>101</v>
      </c>
      <c r="C79" s="12">
        <v>6</v>
      </c>
      <c r="D79" s="12">
        <v>900</v>
      </c>
      <c r="E79" s="12">
        <f t="shared" si="7"/>
        <v>5400</v>
      </c>
      <c r="F79" s="1"/>
      <c r="G79" s="1"/>
      <c r="H79" s="12">
        <v>7</v>
      </c>
      <c r="I79" s="12">
        <v>1100</v>
      </c>
      <c r="J79" s="12">
        <f t="shared" si="8"/>
        <v>7700</v>
      </c>
      <c r="K79" s="1"/>
      <c r="L79" s="1" t="s">
        <v>90</v>
      </c>
      <c r="M79" s="1">
        <v>15</v>
      </c>
      <c r="N79" s="1">
        <v>800</v>
      </c>
      <c r="O79" s="1">
        <f t="shared" si="9"/>
        <v>12000</v>
      </c>
      <c r="P79" s="1"/>
      <c r="Q79" s="1"/>
      <c r="R79" s="1"/>
      <c r="S79" s="1"/>
      <c r="T79" s="1"/>
      <c r="U79" s="1"/>
    </row>
    <row r="80" spans="1:21">
      <c r="A80" s="12">
        <v>18</v>
      </c>
      <c r="B80" s="12" t="s">
        <v>297</v>
      </c>
      <c r="C80" s="12">
        <v>6</v>
      </c>
      <c r="D80" s="12">
        <v>4500</v>
      </c>
      <c r="E80" s="12">
        <f t="shared" si="7"/>
        <v>27000</v>
      </c>
      <c r="F80" s="1"/>
      <c r="G80" s="1"/>
      <c r="H80" s="12">
        <v>7</v>
      </c>
      <c r="I80" s="12">
        <v>1400</v>
      </c>
      <c r="J80" s="12">
        <f t="shared" si="8"/>
        <v>9800</v>
      </c>
      <c r="K80" s="1"/>
      <c r="L80" s="1" t="s">
        <v>91</v>
      </c>
      <c r="M80" s="1">
        <v>6</v>
      </c>
      <c r="N80" s="1">
        <v>1400</v>
      </c>
      <c r="O80" s="1">
        <f t="shared" si="9"/>
        <v>8400</v>
      </c>
      <c r="P80" s="1"/>
      <c r="Q80" s="1"/>
      <c r="R80" s="1"/>
      <c r="S80" s="1"/>
      <c r="T80" s="1"/>
      <c r="U80" s="1"/>
    </row>
    <row r="81" spans="1:21">
      <c r="A81" s="12">
        <v>19</v>
      </c>
      <c r="B81" s="12" t="s">
        <v>298</v>
      </c>
      <c r="C81" s="12">
        <v>2</v>
      </c>
      <c r="D81" s="12">
        <v>28000</v>
      </c>
      <c r="E81" s="12">
        <f t="shared" si="7"/>
        <v>56000</v>
      </c>
      <c r="F81" s="1"/>
      <c r="G81" s="1"/>
      <c r="H81" s="12">
        <v>20</v>
      </c>
      <c r="I81" s="12">
        <v>200</v>
      </c>
      <c r="J81" s="12">
        <f t="shared" si="8"/>
        <v>4000</v>
      </c>
      <c r="K81" s="1"/>
      <c r="L81" s="1" t="s">
        <v>92</v>
      </c>
      <c r="M81" s="1">
        <v>6</v>
      </c>
      <c r="N81" s="1">
        <v>150</v>
      </c>
      <c r="O81" s="1">
        <f t="shared" si="9"/>
        <v>900</v>
      </c>
      <c r="P81" s="1"/>
      <c r="Q81" s="1"/>
      <c r="R81" s="1"/>
      <c r="S81" s="1"/>
      <c r="T81" s="1"/>
      <c r="U81" s="1"/>
    </row>
    <row r="82" spans="1:21">
      <c r="A82" s="12">
        <v>20</v>
      </c>
      <c r="B82" s="12" t="s">
        <v>103</v>
      </c>
      <c r="C82" s="12">
        <v>3</v>
      </c>
      <c r="D82" s="12">
        <v>5700</v>
      </c>
      <c r="E82" s="12">
        <f t="shared" si="7"/>
        <v>17100</v>
      </c>
      <c r="F82" s="1"/>
      <c r="G82" s="1"/>
      <c r="H82" s="12">
        <v>5</v>
      </c>
      <c r="I82" s="12">
        <v>200</v>
      </c>
      <c r="J82" s="12">
        <f t="shared" si="8"/>
        <v>1000</v>
      </c>
      <c r="K82" s="1"/>
      <c r="L82" s="1" t="s">
        <v>84</v>
      </c>
      <c r="M82" s="1">
        <v>6</v>
      </c>
      <c r="N82" s="1">
        <v>120</v>
      </c>
      <c r="O82" s="1">
        <f t="shared" si="9"/>
        <v>720</v>
      </c>
      <c r="P82" s="1"/>
      <c r="Q82" s="1"/>
      <c r="R82" s="1"/>
      <c r="S82" s="1"/>
      <c r="T82" s="1"/>
      <c r="U82" s="1"/>
    </row>
    <row r="83" spans="1:21">
      <c r="A83" s="12">
        <v>21</v>
      </c>
      <c r="B83" s="12" t="s">
        <v>105</v>
      </c>
      <c r="C83" s="12">
        <v>2</v>
      </c>
      <c r="D83" s="12">
        <v>4500</v>
      </c>
      <c r="E83" s="12">
        <f t="shared" si="7"/>
        <v>9000</v>
      </c>
      <c r="F83" s="1"/>
      <c r="G83" s="1"/>
      <c r="H83" s="12">
        <v>15</v>
      </c>
      <c r="I83" s="12">
        <v>100</v>
      </c>
      <c r="J83" s="12">
        <f t="shared" si="8"/>
        <v>1500</v>
      </c>
      <c r="K83" s="1"/>
      <c r="L83" s="1" t="s">
        <v>93</v>
      </c>
      <c r="M83" s="1">
        <v>6</v>
      </c>
      <c r="N83" s="1">
        <v>500</v>
      </c>
      <c r="O83" s="1">
        <f t="shared" si="9"/>
        <v>3000</v>
      </c>
      <c r="P83" s="1"/>
      <c r="Q83" s="1"/>
      <c r="R83" s="1"/>
      <c r="S83" s="1"/>
      <c r="T83" s="1"/>
      <c r="U83" s="1"/>
    </row>
    <row r="84" spans="1:21">
      <c r="A84" s="12">
        <v>22</v>
      </c>
      <c r="B84" s="12" t="s">
        <v>85</v>
      </c>
      <c r="C84" s="12">
        <v>6</v>
      </c>
      <c r="D84" s="12">
        <v>300</v>
      </c>
      <c r="E84" s="12">
        <f t="shared" si="7"/>
        <v>1800</v>
      </c>
      <c r="F84" s="1"/>
      <c r="G84" s="1"/>
      <c r="H84" s="12">
        <v>25</v>
      </c>
      <c r="I84" s="12">
        <v>300</v>
      </c>
      <c r="J84" s="12">
        <f t="shared" si="8"/>
        <v>7500</v>
      </c>
      <c r="K84" s="1"/>
      <c r="L84" s="1" t="s">
        <v>94</v>
      </c>
      <c r="M84" s="1">
        <v>12</v>
      </c>
      <c r="N84" s="1">
        <v>200</v>
      </c>
      <c r="O84" s="1">
        <f t="shared" si="9"/>
        <v>2400</v>
      </c>
      <c r="P84" s="1"/>
      <c r="Q84" s="1"/>
      <c r="R84" s="1"/>
      <c r="S84" s="1"/>
      <c r="T84" s="1"/>
      <c r="U84" s="1"/>
    </row>
    <row r="85" spans="1:21">
      <c r="A85" s="12">
        <v>23</v>
      </c>
      <c r="B85" s="12" t="s">
        <v>99</v>
      </c>
      <c r="C85" s="12">
        <v>6</v>
      </c>
      <c r="D85" s="12">
        <v>250</v>
      </c>
      <c r="E85" s="12">
        <f t="shared" si="7"/>
        <v>1500</v>
      </c>
      <c r="F85" s="1"/>
      <c r="G85" s="1"/>
      <c r="H85" s="12">
        <v>15</v>
      </c>
      <c r="I85" s="12">
        <v>100</v>
      </c>
      <c r="J85" s="12">
        <f t="shared" si="8"/>
        <v>1500</v>
      </c>
      <c r="K85" s="1"/>
      <c r="L85" s="1" t="s">
        <v>95</v>
      </c>
      <c r="M85" s="1">
        <v>6</v>
      </c>
      <c r="N85" s="1">
        <v>250</v>
      </c>
      <c r="O85" s="1">
        <f t="shared" si="9"/>
        <v>1500</v>
      </c>
      <c r="P85" s="1"/>
      <c r="Q85" s="1"/>
      <c r="R85" s="1"/>
      <c r="S85" s="1"/>
      <c r="T85" s="1"/>
      <c r="U85" s="1"/>
    </row>
    <row r="86" spans="1:21">
      <c r="A86" s="12">
        <v>24</v>
      </c>
      <c r="B86" s="12" t="s">
        <v>106</v>
      </c>
      <c r="C86" s="12">
        <v>6</v>
      </c>
      <c r="D86" s="12">
        <v>300</v>
      </c>
      <c r="E86" s="12">
        <f t="shared" si="7"/>
        <v>1800</v>
      </c>
      <c r="F86" s="1"/>
      <c r="G86" s="1"/>
      <c r="H86" s="12">
        <v>5</v>
      </c>
      <c r="I86" s="12">
        <v>1500</v>
      </c>
      <c r="J86" s="12">
        <f t="shared" si="8"/>
        <v>7500</v>
      </c>
      <c r="K86" s="1"/>
      <c r="L86" s="1" t="s">
        <v>96</v>
      </c>
      <c r="M86" s="1">
        <v>2</v>
      </c>
      <c r="N86" s="1">
        <v>1100</v>
      </c>
      <c r="O86" s="1">
        <f t="shared" si="9"/>
        <v>2200</v>
      </c>
      <c r="P86" s="1"/>
      <c r="Q86" s="1"/>
      <c r="R86" s="1"/>
      <c r="S86" s="1"/>
      <c r="T86" s="1"/>
      <c r="U86" s="1"/>
    </row>
    <row r="87" spans="1:21">
      <c r="A87" s="12">
        <v>25</v>
      </c>
      <c r="B87" s="12" t="s">
        <v>107</v>
      </c>
      <c r="C87" s="12">
        <v>6</v>
      </c>
      <c r="D87" s="12">
        <v>200</v>
      </c>
      <c r="E87" s="12">
        <f t="shared" si="7"/>
        <v>1200</v>
      </c>
      <c r="F87" s="1"/>
      <c r="G87" s="1"/>
      <c r="H87" s="12">
        <v>5</v>
      </c>
      <c r="I87" s="12">
        <v>7000</v>
      </c>
      <c r="J87" s="12">
        <f t="shared" si="8"/>
        <v>35000</v>
      </c>
      <c r="K87" s="1"/>
      <c r="L87" s="1" t="s">
        <v>97</v>
      </c>
      <c r="M87" s="1">
        <v>6</v>
      </c>
      <c r="N87" s="1">
        <v>600</v>
      </c>
      <c r="O87" s="1">
        <f t="shared" si="9"/>
        <v>3600</v>
      </c>
      <c r="P87" s="1"/>
      <c r="Q87" s="1"/>
      <c r="R87" s="1"/>
      <c r="S87" s="1"/>
      <c r="T87" s="1"/>
      <c r="U87" s="1"/>
    </row>
    <row r="88" spans="1:21">
      <c r="A88" s="12">
        <v>26</v>
      </c>
      <c r="B88" s="12" t="s">
        <v>84</v>
      </c>
      <c r="C88" s="12">
        <v>2</v>
      </c>
      <c r="D88" s="12">
        <v>200</v>
      </c>
      <c r="E88" s="12">
        <f t="shared" si="7"/>
        <v>400</v>
      </c>
      <c r="F88" s="1"/>
      <c r="G88" s="1"/>
      <c r="H88" s="12">
        <v>10</v>
      </c>
      <c r="I88" s="12">
        <v>600</v>
      </c>
      <c r="J88" s="12">
        <f t="shared" si="8"/>
        <v>6000</v>
      </c>
      <c r="K88" s="1"/>
      <c r="L88" s="1" t="s">
        <v>98</v>
      </c>
      <c r="M88" s="1">
        <v>15</v>
      </c>
      <c r="N88" s="1">
        <v>150</v>
      </c>
      <c r="O88" s="1">
        <f t="shared" si="9"/>
        <v>2250</v>
      </c>
      <c r="P88" s="1"/>
      <c r="Q88" s="1"/>
      <c r="R88" s="1"/>
      <c r="S88" s="1"/>
      <c r="T88" s="1"/>
      <c r="U88" s="1"/>
    </row>
    <row r="89" spans="1:21">
      <c r="A89" s="12">
        <v>27</v>
      </c>
      <c r="B89" s="12" t="s">
        <v>309</v>
      </c>
      <c r="C89" s="12">
        <v>1</v>
      </c>
      <c r="D89" s="12">
        <v>850</v>
      </c>
      <c r="E89" s="12">
        <f t="shared" si="7"/>
        <v>850</v>
      </c>
      <c r="F89" s="1"/>
      <c r="G89" s="1"/>
      <c r="H89" s="12">
        <v>5</v>
      </c>
      <c r="I89" s="12">
        <v>7000</v>
      </c>
      <c r="J89" s="12">
        <f t="shared" si="8"/>
        <v>35000</v>
      </c>
      <c r="K89" s="1"/>
      <c r="L89" s="1" t="s">
        <v>99</v>
      </c>
      <c r="M89" s="1">
        <v>15</v>
      </c>
      <c r="N89" s="1">
        <v>150</v>
      </c>
      <c r="O89" s="1">
        <f t="shared" si="9"/>
        <v>2250</v>
      </c>
      <c r="P89" s="1"/>
      <c r="Q89" s="1"/>
      <c r="R89" s="1"/>
      <c r="S89" s="1"/>
      <c r="T89" s="1"/>
      <c r="U89" s="1"/>
    </row>
    <row r="90" spans="1:21">
      <c r="A90" s="12">
        <v>28</v>
      </c>
      <c r="B90" s="12" t="s">
        <v>53</v>
      </c>
      <c r="C90" s="12">
        <v>2</v>
      </c>
      <c r="D90" s="12">
        <v>350</v>
      </c>
      <c r="E90" s="12">
        <f t="shared" si="7"/>
        <v>700</v>
      </c>
      <c r="F90" s="1"/>
      <c r="G90" s="1"/>
      <c r="H90" s="12">
        <v>1</v>
      </c>
      <c r="I90" s="12">
        <v>12000</v>
      </c>
      <c r="J90" s="12">
        <f t="shared" si="8"/>
        <v>12000</v>
      </c>
      <c r="K90" s="1"/>
      <c r="L90" s="1" t="s">
        <v>100</v>
      </c>
      <c r="M90" s="1">
        <v>4</v>
      </c>
      <c r="N90" s="1">
        <v>250</v>
      </c>
      <c r="O90" s="1">
        <f t="shared" si="9"/>
        <v>1000</v>
      </c>
      <c r="P90" s="1"/>
      <c r="Q90" s="1"/>
      <c r="R90" s="1"/>
      <c r="S90" s="1"/>
      <c r="T90" s="1"/>
      <c r="U90" s="1"/>
    </row>
    <row r="91" spans="1:21">
      <c r="A91" s="12">
        <v>29</v>
      </c>
      <c r="B91" s="12" t="s">
        <v>110</v>
      </c>
      <c r="C91" s="12">
        <v>3</v>
      </c>
      <c r="D91" s="12">
        <v>150</v>
      </c>
      <c r="E91" s="12">
        <f t="shared" si="7"/>
        <v>450</v>
      </c>
      <c r="F91" s="1"/>
      <c r="G91" s="1"/>
      <c r="H91" s="12">
        <v>4</v>
      </c>
      <c r="I91" s="12">
        <v>4500</v>
      </c>
      <c r="J91" s="12">
        <f t="shared" si="8"/>
        <v>18000</v>
      </c>
      <c r="K91" s="1"/>
      <c r="L91" s="1" t="s">
        <v>101</v>
      </c>
      <c r="M91" s="1">
        <v>6</v>
      </c>
      <c r="N91" s="1">
        <v>900</v>
      </c>
      <c r="O91" s="1">
        <f t="shared" si="9"/>
        <v>5400</v>
      </c>
      <c r="P91" s="1"/>
      <c r="Q91" s="1"/>
      <c r="R91" s="1"/>
      <c r="S91" s="1"/>
      <c r="T91" s="1"/>
      <c r="U91" s="1"/>
    </row>
    <row r="92" spans="1:21">
      <c r="A92" s="12">
        <v>30</v>
      </c>
      <c r="B92" s="12" t="s">
        <v>111</v>
      </c>
      <c r="C92" s="12">
        <v>1</v>
      </c>
      <c r="D92" s="12">
        <v>500</v>
      </c>
      <c r="E92" s="12">
        <f t="shared" si="7"/>
        <v>500</v>
      </c>
      <c r="F92" s="1"/>
      <c r="G92" s="1"/>
      <c r="H92" s="12">
        <v>1</v>
      </c>
      <c r="I92" s="12">
        <v>3600</v>
      </c>
      <c r="J92" s="12">
        <f t="shared" si="8"/>
        <v>3600</v>
      </c>
      <c r="K92" s="1"/>
      <c r="L92" s="1" t="s">
        <v>297</v>
      </c>
      <c r="M92" s="1">
        <v>6</v>
      </c>
      <c r="N92" s="1">
        <v>4500</v>
      </c>
      <c r="O92" s="1">
        <f t="shared" si="9"/>
        <v>27000</v>
      </c>
      <c r="P92" s="1">
        <f>SUM(O75:O92)</f>
        <v>95820</v>
      </c>
      <c r="Q92" s="1">
        <f>SUM(45970+2000+20000+15000+5350)</f>
        <v>88320</v>
      </c>
      <c r="R92" s="1"/>
      <c r="S92" s="1"/>
      <c r="T92" s="1"/>
      <c r="U92" s="1"/>
    </row>
    <row r="93" spans="1:21">
      <c r="A93" s="12">
        <v>31</v>
      </c>
      <c r="B93" s="12" t="s">
        <v>92</v>
      </c>
      <c r="C93" s="12">
        <v>1</v>
      </c>
      <c r="D93" s="12">
        <v>200</v>
      </c>
      <c r="E93" s="12">
        <f t="shared" si="7"/>
        <v>200</v>
      </c>
      <c r="F93" s="1"/>
      <c r="G93" s="1"/>
      <c r="H93" s="12">
        <v>3</v>
      </c>
      <c r="I93" s="12">
        <v>10000</v>
      </c>
      <c r="J93" s="12">
        <f>H93*I93</f>
        <v>30000</v>
      </c>
      <c r="K93" s="1"/>
      <c r="L93" s="1" t="s">
        <v>298</v>
      </c>
      <c r="M93" s="1">
        <v>2</v>
      </c>
      <c r="N93" s="1">
        <v>28000</v>
      </c>
      <c r="O93" s="1">
        <f t="shared" si="9"/>
        <v>56000</v>
      </c>
      <c r="P93" s="1"/>
      <c r="Q93" s="1"/>
      <c r="R93" s="1"/>
      <c r="S93" s="1"/>
      <c r="T93" s="1"/>
      <c r="U93" s="1"/>
    </row>
    <row r="94" spans="1:21">
      <c r="A94" s="12">
        <v>32</v>
      </c>
      <c r="B94" s="12" t="s">
        <v>175</v>
      </c>
      <c r="C94" s="12">
        <v>1</v>
      </c>
      <c r="D94" s="12">
        <v>4000</v>
      </c>
      <c r="E94" s="12">
        <f t="shared" si="7"/>
        <v>4000</v>
      </c>
      <c r="F94" s="1"/>
      <c r="G94" s="1"/>
      <c r="H94" s="15"/>
      <c r="I94" s="15"/>
      <c r="J94" s="15">
        <f>SUM(J63:J93)</f>
        <v>571100</v>
      </c>
      <c r="K94" s="1"/>
      <c r="L94" s="1" t="s">
        <v>103</v>
      </c>
      <c r="M94" s="1">
        <v>3</v>
      </c>
      <c r="N94" s="1">
        <v>5700</v>
      </c>
      <c r="O94" s="1">
        <f t="shared" si="9"/>
        <v>17100</v>
      </c>
      <c r="P94" s="1"/>
      <c r="Q94" s="1"/>
      <c r="R94" s="1"/>
      <c r="S94" s="1"/>
      <c r="T94" s="1"/>
      <c r="U94" s="1"/>
    </row>
    <row r="95" spans="1:21">
      <c r="A95" s="12">
        <v>33</v>
      </c>
      <c r="B95" s="12" t="s">
        <v>112</v>
      </c>
      <c r="C95" s="12">
        <v>5</v>
      </c>
      <c r="D95" s="12">
        <v>2500</v>
      </c>
      <c r="E95" s="12">
        <f t="shared" si="7"/>
        <v>12500</v>
      </c>
      <c r="F95" s="9"/>
      <c r="G95" s="1"/>
      <c r="H95" s="1"/>
      <c r="I95" s="1"/>
      <c r="J95" s="1"/>
      <c r="K95" s="1"/>
      <c r="L95" s="1" t="s">
        <v>105</v>
      </c>
      <c r="M95" s="1">
        <v>2</v>
      </c>
      <c r="N95" s="1">
        <v>4500</v>
      </c>
      <c r="O95" s="1">
        <f t="shared" si="9"/>
        <v>9000</v>
      </c>
      <c r="P95" s="1"/>
      <c r="Q95" s="1"/>
      <c r="R95" s="1"/>
      <c r="S95" s="1"/>
      <c r="T95" s="1"/>
      <c r="U95" s="1"/>
    </row>
    <row r="96" spans="1:21">
      <c r="A96" s="12">
        <v>34</v>
      </c>
      <c r="B96" s="12" t="s">
        <v>113</v>
      </c>
      <c r="C96" s="12">
        <v>4</v>
      </c>
      <c r="D96" s="12">
        <v>1100</v>
      </c>
      <c r="E96" s="12">
        <f t="shared" si="7"/>
        <v>4400</v>
      </c>
      <c r="G96" s="1"/>
      <c r="H96" s="1"/>
      <c r="I96" s="1"/>
      <c r="J96" s="1"/>
      <c r="K96" s="1"/>
      <c r="L96" s="1" t="s">
        <v>85</v>
      </c>
      <c r="M96" s="1">
        <v>6</v>
      </c>
      <c r="N96" s="1">
        <v>300</v>
      </c>
      <c r="O96" s="1">
        <f t="shared" si="9"/>
        <v>1800</v>
      </c>
      <c r="P96" s="1"/>
      <c r="Q96" s="1"/>
      <c r="R96" s="1"/>
      <c r="S96" s="1"/>
      <c r="T96" s="1"/>
      <c r="U96" s="1"/>
    </row>
    <row r="97" spans="1:21">
      <c r="A97" s="12">
        <v>35</v>
      </c>
      <c r="B97" s="12" t="s">
        <v>114</v>
      </c>
      <c r="C97" s="29">
        <v>8</v>
      </c>
      <c r="D97" s="12">
        <v>9500</v>
      </c>
      <c r="E97" s="12">
        <f t="shared" si="7"/>
        <v>76000</v>
      </c>
      <c r="F97" s="1"/>
      <c r="G97" s="1"/>
      <c r="H97" s="1"/>
      <c r="I97" s="1"/>
      <c r="J97" s="1"/>
      <c r="K97" s="1"/>
      <c r="L97" s="1" t="s">
        <v>99</v>
      </c>
      <c r="M97" s="1">
        <v>6</v>
      </c>
      <c r="N97" s="1">
        <v>250</v>
      </c>
      <c r="O97" s="1">
        <f t="shared" si="9"/>
        <v>1500</v>
      </c>
      <c r="P97" s="1"/>
      <c r="Q97" s="1"/>
      <c r="R97" s="1"/>
      <c r="S97" s="1"/>
      <c r="T97" s="1"/>
      <c r="U97" s="1"/>
    </row>
    <row r="98" spans="1:21">
      <c r="A98" s="12">
        <v>36</v>
      </c>
      <c r="B98" s="12" t="s">
        <v>299</v>
      </c>
      <c r="C98" s="29">
        <v>10</v>
      </c>
      <c r="D98" s="12">
        <v>7000</v>
      </c>
      <c r="E98" s="12">
        <f t="shared" si="7"/>
        <v>70000</v>
      </c>
      <c r="F98" s="1"/>
      <c r="G98" s="1"/>
      <c r="H98" s="1"/>
      <c r="I98" s="1"/>
      <c r="J98" s="1"/>
      <c r="K98" s="1"/>
      <c r="L98" s="1" t="s">
        <v>106</v>
      </c>
      <c r="M98" s="1">
        <v>6</v>
      </c>
      <c r="N98" s="1">
        <v>300</v>
      </c>
      <c r="O98" s="1">
        <f t="shared" si="9"/>
        <v>1800</v>
      </c>
      <c r="P98" s="1"/>
      <c r="Q98" s="1"/>
      <c r="R98" s="1"/>
      <c r="S98" s="1"/>
      <c r="T98" s="1"/>
      <c r="U98" s="1"/>
    </row>
    <row r="99" spans="1:21">
      <c r="A99" s="12">
        <v>37</v>
      </c>
      <c r="B99" s="12" t="s">
        <v>300</v>
      </c>
      <c r="C99" s="12">
        <v>1</v>
      </c>
      <c r="D99" s="12">
        <v>15000</v>
      </c>
      <c r="E99" s="12">
        <f t="shared" si="7"/>
        <v>15000</v>
      </c>
      <c r="F99" s="1"/>
      <c r="G99" s="1"/>
      <c r="H99" s="1"/>
      <c r="I99" s="1"/>
      <c r="J99" s="1"/>
      <c r="K99" s="1"/>
      <c r="L99" s="1" t="s">
        <v>107</v>
      </c>
      <c r="M99" s="1">
        <v>6</v>
      </c>
      <c r="N99" s="1">
        <v>200</v>
      </c>
      <c r="O99" s="1">
        <f t="shared" si="9"/>
        <v>1200</v>
      </c>
      <c r="P99" s="1"/>
      <c r="Q99" s="1"/>
      <c r="R99" s="1"/>
      <c r="S99" s="1"/>
      <c r="T99" s="1"/>
      <c r="U99" s="1"/>
    </row>
    <row r="100" spans="1:21">
      <c r="A100" s="12">
        <v>38</v>
      </c>
      <c r="B100" s="12" t="s">
        <v>301</v>
      </c>
      <c r="C100" s="12">
        <v>5</v>
      </c>
      <c r="D100" s="12">
        <v>15000</v>
      </c>
      <c r="E100" s="12">
        <f t="shared" si="7"/>
        <v>75000</v>
      </c>
      <c r="F100" s="1"/>
      <c r="G100" s="1"/>
      <c r="H100" s="1"/>
      <c r="I100" s="1"/>
      <c r="J100" s="1"/>
      <c r="K100" s="1"/>
      <c r="L100" s="1" t="s">
        <v>84</v>
      </c>
      <c r="M100" s="1">
        <v>2</v>
      </c>
      <c r="N100" s="1">
        <v>200</v>
      </c>
      <c r="O100" s="1">
        <f t="shared" si="9"/>
        <v>400</v>
      </c>
      <c r="P100" s="1">
        <f>SUM(O93:O100)</f>
        <v>88800</v>
      </c>
      <c r="Q100" s="1"/>
      <c r="R100" s="1"/>
      <c r="S100" s="1"/>
      <c r="T100" s="1"/>
      <c r="U100" s="1"/>
    </row>
    <row r="101" spans="1:21">
      <c r="A101" s="12"/>
      <c r="B101" s="15" t="s">
        <v>308</v>
      </c>
      <c r="C101" s="10"/>
      <c r="D101" s="10"/>
      <c r="E101" s="15">
        <f>SUM(E62:E100)</f>
        <v>444220</v>
      </c>
      <c r="F101" s="1"/>
      <c r="G101" s="1">
        <v>6</v>
      </c>
      <c r="H101" s="1"/>
      <c r="I101" s="1"/>
      <c r="J101" s="1"/>
      <c r="K101" s="1"/>
      <c r="L101" s="1" t="s">
        <v>108</v>
      </c>
      <c r="M101" s="1">
        <v>1</v>
      </c>
      <c r="N101" s="1">
        <v>700</v>
      </c>
      <c r="O101" s="1">
        <f t="shared" si="9"/>
        <v>700</v>
      </c>
      <c r="P101" s="1"/>
      <c r="Q101" s="1"/>
      <c r="R101" s="1"/>
      <c r="S101" s="1"/>
      <c r="T101" s="1"/>
      <c r="U101" s="1"/>
    </row>
    <row r="102" spans="1:21">
      <c r="A102" s="12"/>
      <c r="C102" s="12"/>
      <c r="D102" s="12"/>
      <c r="E102" s="12"/>
      <c r="F102" s="1"/>
      <c r="G102" s="1">
        <v>4</v>
      </c>
      <c r="H102" s="1"/>
      <c r="I102" s="1"/>
      <c r="J102" s="1"/>
      <c r="K102" s="1"/>
      <c r="L102" s="1" t="s">
        <v>109</v>
      </c>
      <c r="M102" s="1">
        <v>2</v>
      </c>
      <c r="N102" s="1">
        <v>250</v>
      </c>
      <c r="O102" s="1">
        <f t="shared" si="9"/>
        <v>500</v>
      </c>
      <c r="P102" s="1"/>
      <c r="Q102" s="1"/>
      <c r="R102" s="1"/>
      <c r="S102" s="1"/>
      <c r="T102" s="1"/>
      <c r="U102" s="1"/>
    </row>
    <row r="103" spans="1:21">
      <c r="F103" s="1"/>
      <c r="G103" s="1"/>
      <c r="H103" s="1"/>
      <c r="I103" s="1"/>
      <c r="J103" s="1"/>
      <c r="K103" s="1"/>
      <c r="L103" s="1" t="s">
        <v>110</v>
      </c>
      <c r="M103" s="1">
        <v>3</v>
      </c>
      <c r="N103" s="1">
        <v>150</v>
      </c>
      <c r="O103" s="1">
        <f t="shared" si="9"/>
        <v>450</v>
      </c>
      <c r="P103" s="1"/>
      <c r="Q103" s="1"/>
      <c r="R103" s="1"/>
      <c r="S103" s="1"/>
      <c r="T103" s="1"/>
      <c r="U103" s="1"/>
    </row>
    <row r="104" spans="1:21">
      <c r="F104" s="1"/>
      <c r="G104" s="1"/>
      <c r="H104" s="1"/>
      <c r="I104" s="1"/>
      <c r="J104" s="1"/>
      <c r="K104" s="1"/>
      <c r="L104" s="1" t="s">
        <v>111</v>
      </c>
      <c r="M104" s="1">
        <v>1</v>
      </c>
      <c r="N104" s="1">
        <v>500</v>
      </c>
      <c r="O104" s="1">
        <f t="shared" si="9"/>
        <v>500</v>
      </c>
      <c r="P104" s="1"/>
      <c r="Q104" s="1"/>
      <c r="R104" s="1"/>
      <c r="S104" s="1"/>
      <c r="T104" s="1"/>
      <c r="U104" s="1"/>
    </row>
    <row r="105" spans="1:21">
      <c r="F105" s="1"/>
      <c r="G105" s="1"/>
      <c r="H105" s="1"/>
      <c r="I105" s="1"/>
      <c r="J105" s="1"/>
      <c r="K105" s="1"/>
      <c r="L105" s="1" t="s">
        <v>84</v>
      </c>
      <c r="M105" s="1">
        <v>1</v>
      </c>
      <c r="N105" s="1">
        <v>150</v>
      </c>
      <c r="O105" s="1">
        <f t="shared" si="9"/>
        <v>150</v>
      </c>
      <c r="P105" s="1"/>
      <c r="Q105" s="1"/>
      <c r="R105" s="1"/>
      <c r="S105" s="1"/>
      <c r="T105" s="1"/>
      <c r="U105" s="1"/>
    </row>
    <row r="106" spans="1:21">
      <c r="F106" s="1"/>
      <c r="G106" s="1"/>
      <c r="H106" s="1"/>
      <c r="I106" s="1"/>
      <c r="J106" s="1"/>
      <c r="K106" s="1"/>
      <c r="L106" s="1" t="s">
        <v>92</v>
      </c>
      <c r="M106" s="1">
        <v>1</v>
      </c>
      <c r="N106" s="1">
        <v>200</v>
      </c>
      <c r="O106" s="1">
        <f t="shared" si="9"/>
        <v>200</v>
      </c>
      <c r="P106" s="1"/>
      <c r="Q106" s="1"/>
      <c r="R106" s="1"/>
      <c r="S106" s="1"/>
      <c r="T106" s="1"/>
      <c r="U106" s="1"/>
    </row>
    <row r="107" spans="1:21">
      <c r="F107" s="1"/>
      <c r="G107" s="1"/>
      <c r="H107" s="1" t="s">
        <v>279</v>
      </c>
      <c r="I107" s="1"/>
      <c r="J107" s="1"/>
      <c r="K107" s="1"/>
      <c r="L107" s="1" t="s">
        <v>175</v>
      </c>
      <c r="M107" s="1">
        <v>1</v>
      </c>
      <c r="N107" s="1">
        <v>4000</v>
      </c>
      <c r="O107" s="1">
        <f t="shared" si="9"/>
        <v>4000</v>
      </c>
      <c r="P107" s="1">
        <f>SUM(O101:O107)</f>
        <v>6500</v>
      </c>
      <c r="Q107" s="1"/>
      <c r="R107" s="1"/>
      <c r="S107" s="1"/>
      <c r="T107" s="1"/>
      <c r="U107" s="1"/>
    </row>
    <row r="108" spans="1:21">
      <c r="F108" s="1"/>
      <c r="G108" s="1"/>
      <c r="H108" s="1"/>
      <c r="I108" s="1"/>
      <c r="J108" s="1"/>
      <c r="K108" s="1"/>
      <c r="L108" s="1" t="s">
        <v>112</v>
      </c>
      <c r="M108" s="1">
        <v>5</v>
      </c>
      <c r="N108" s="1">
        <v>2500</v>
      </c>
      <c r="O108" s="1">
        <f t="shared" si="9"/>
        <v>12500</v>
      </c>
      <c r="P108" s="1"/>
      <c r="Q108" s="1"/>
      <c r="R108" s="1"/>
      <c r="S108" s="1"/>
      <c r="T108" s="1"/>
      <c r="U108" s="1"/>
    </row>
    <row r="109" spans="1:21" ht="15.75">
      <c r="A109" s="10"/>
      <c r="B109" s="19" t="s">
        <v>310</v>
      </c>
      <c r="F109" s="1"/>
      <c r="G109" s="1"/>
      <c r="H109" s="1"/>
      <c r="I109" s="1"/>
      <c r="J109" s="1"/>
      <c r="K109" s="1"/>
      <c r="L109" s="1" t="s">
        <v>113</v>
      </c>
      <c r="M109" s="1">
        <v>4</v>
      </c>
      <c r="N109" s="1">
        <v>1100</v>
      </c>
      <c r="O109" s="1">
        <f t="shared" si="9"/>
        <v>4400</v>
      </c>
      <c r="P109" s="1">
        <f>SUM(O108:O109)</f>
        <v>16900</v>
      </c>
      <c r="Q109" s="1"/>
      <c r="R109" s="1"/>
      <c r="S109" s="1"/>
      <c r="T109" s="1"/>
      <c r="U109" s="1"/>
    </row>
    <row r="110" spans="1:21" ht="15.75">
      <c r="B110" s="5" t="s">
        <v>307</v>
      </c>
      <c r="F110" s="1">
        <v>194000</v>
      </c>
      <c r="G110" s="1"/>
      <c r="H110" s="1"/>
      <c r="I110" s="1"/>
      <c r="J110" s="1"/>
      <c r="K110" s="1"/>
      <c r="L110" s="1" t="s">
        <v>114</v>
      </c>
      <c r="M110" s="17">
        <v>8</v>
      </c>
      <c r="N110" s="1">
        <v>9500</v>
      </c>
      <c r="O110" s="1">
        <f t="shared" si="9"/>
        <v>76000</v>
      </c>
      <c r="P110" s="1">
        <f>20000</f>
        <v>20000</v>
      </c>
      <c r="Q110" s="17">
        <f>SUM(P92:P110)</f>
        <v>228020</v>
      </c>
      <c r="R110" s="1"/>
      <c r="S110" s="1"/>
      <c r="T110" s="1"/>
      <c r="U110" s="17"/>
    </row>
    <row r="111" spans="1:21">
      <c r="A111" s="7" t="s">
        <v>0</v>
      </c>
      <c r="B111" s="8" t="s">
        <v>4</v>
      </c>
      <c r="C111" s="7" t="s">
        <v>3</v>
      </c>
      <c r="D111" s="8" t="s">
        <v>6</v>
      </c>
      <c r="E111" s="9" t="s">
        <v>5</v>
      </c>
      <c r="F111" s="1"/>
      <c r="G111" s="1"/>
      <c r="H111" s="1"/>
      <c r="I111" s="1"/>
      <c r="J111" s="1"/>
      <c r="K111" s="1"/>
      <c r="L111" s="1" t="s">
        <v>299</v>
      </c>
      <c r="M111" s="17">
        <v>10</v>
      </c>
      <c r="N111" s="1">
        <v>7000</v>
      </c>
      <c r="O111" s="1">
        <f t="shared" si="9"/>
        <v>70000</v>
      </c>
      <c r="P111" s="1"/>
      <c r="Q111" s="1">
        <f>SUM(O10:O110)</f>
        <v>1441170</v>
      </c>
      <c r="R111" s="1"/>
      <c r="S111" s="1"/>
      <c r="T111" s="1"/>
      <c r="U111" s="1"/>
    </row>
    <row r="112" spans="1:21">
      <c r="A112" s="1">
        <v>1</v>
      </c>
      <c r="B112" s="1" t="s">
        <v>266</v>
      </c>
      <c r="C112" s="1">
        <f>(5+9)*6</f>
        <v>84</v>
      </c>
      <c r="D112" s="1">
        <v>137000</v>
      </c>
      <c r="E112" s="1">
        <f>C112*D112</f>
        <v>11508000</v>
      </c>
      <c r="F112" s="1"/>
      <c r="G112" s="1" t="s">
        <v>292</v>
      </c>
      <c r="H112" s="1">
        <v>12000</v>
      </c>
      <c r="I112" s="1"/>
      <c r="J112" s="1"/>
      <c r="K112" s="1"/>
      <c r="L112" s="1" t="s">
        <v>300</v>
      </c>
      <c r="M112" s="1">
        <v>1</v>
      </c>
      <c r="N112" s="1">
        <v>15000</v>
      </c>
      <c r="O112" s="1">
        <f t="shared" si="9"/>
        <v>15000</v>
      </c>
      <c r="P112" s="1"/>
      <c r="Q112" s="1">
        <f>SUM(O10:O111)</f>
        <v>1511170</v>
      </c>
      <c r="R112" s="1"/>
      <c r="S112" s="1"/>
      <c r="T112" s="1"/>
      <c r="U112" s="1"/>
    </row>
    <row r="113" spans="1:21">
      <c r="A113" s="1">
        <v>2</v>
      </c>
      <c r="B113" s="1" t="s">
        <v>268</v>
      </c>
      <c r="C113" s="1">
        <f>(2+3)*6</f>
        <v>30</v>
      </c>
      <c r="D113" s="1">
        <v>71800</v>
      </c>
      <c r="E113" s="1">
        <f t="shared" ref="E113:E134" si="10">C113*D113</f>
        <v>2154000</v>
      </c>
      <c r="F113" s="1"/>
      <c r="G113" s="1" t="s">
        <v>274</v>
      </c>
      <c r="H113" s="1">
        <v>6000</v>
      </c>
      <c r="I113" s="1"/>
      <c r="J113" s="1"/>
      <c r="K113" s="1"/>
      <c r="L113" s="1" t="s">
        <v>301</v>
      </c>
      <c r="M113" s="1">
        <v>5</v>
      </c>
      <c r="N113" s="1">
        <v>15000</v>
      </c>
      <c r="O113" s="1">
        <f t="shared" si="9"/>
        <v>75000</v>
      </c>
      <c r="P113" s="17">
        <f>SUM(O110:O113)</f>
        <v>236000</v>
      </c>
      <c r="Q113" s="1"/>
      <c r="R113" s="1"/>
      <c r="S113" s="1"/>
      <c r="T113" s="17"/>
      <c r="U113" s="1"/>
    </row>
    <row r="114" spans="1:21">
      <c r="A114" s="1">
        <v>3</v>
      </c>
      <c r="B114" s="1" t="s">
        <v>267</v>
      </c>
      <c r="C114" s="1">
        <f>(2+3)*6</f>
        <v>30</v>
      </c>
      <c r="D114" s="1">
        <v>44600</v>
      </c>
      <c r="E114" s="1">
        <f t="shared" si="10"/>
        <v>1338000</v>
      </c>
      <c r="F114" s="1"/>
      <c r="G114" s="1" t="s">
        <v>275</v>
      </c>
      <c r="H114" s="1">
        <v>13000</v>
      </c>
      <c r="I114" s="1"/>
      <c r="J114" s="1"/>
      <c r="K114" s="1"/>
      <c r="L114" s="1"/>
      <c r="M114" s="17"/>
      <c r="N114" s="1"/>
      <c r="O114" s="1">
        <f>SUM(O75:O113)</f>
        <v>444020</v>
      </c>
      <c r="P114" s="1"/>
      <c r="Q114" s="1"/>
      <c r="R114" s="1"/>
      <c r="S114" s="1"/>
      <c r="T114" s="1"/>
      <c r="U114" s="1"/>
    </row>
    <row r="115" spans="1:21">
      <c r="A115" s="1">
        <v>4</v>
      </c>
      <c r="B115" s="1" t="s">
        <v>280</v>
      </c>
      <c r="C115" s="1">
        <f>7*6</f>
        <v>42</v>
      </c>
      <c r="D115" s="1">
        <v>42700</v>
      </c>
      <c r="E115" s="1">
        <f t="shared" si="10"/>
        <v>1793400</v>
      </c>
      <c r="F115" s="1"/>
      <c r="G115" s="1" t="s">
        <v>276</v>
      </c>
      <c r="H115" s="1">
        <v>16000</v>
      </c>
      <c r="I115" s="1"/>
      <c r="J115" s="1"/>
      <c r="K115" s="1">
        <v>15000</v>
      </c>
      <c r="L115" s="1"/>
      <c r="M115" s="17"/>
      <c r="N115" s="1"/>
      <c r="O115" s="1">
        <f t="shared" si="9"/>
        <v>0</v>
      </c>
      <c r="P115" s="1"/>
      <c r="Q115" s="1"/>
      <c r="R115" s="1"/>
      <c r="S115" s="1"/>
      <c r="T115" s="1"/>
      <c r="U115" s="1"/>
    </row>
    <row r="116" spans="1:21">
      <c r="A116" s="1">
        <v>5</v>
      </c>
      <c r="B116" s="1" t="s">
        <v>272</v>
      </c>
      <c r="C116" s="1">
        <f>3*6</f>
        <v>18</v>
      </c>
      <c r="D116" s="1">
        <v>86500</v>
      </c>
      <c r="E116" s="1">
        <f t="shared" si="10"/>
        <v>1557000</v>
      </c>
      <c r="F116" s="1"/>
      <c r="G116" s="1"/>
      <c r="H116" s="1"/>
      <c r="I116" s="1"/>
      <c r="J116" s="1"/>
      <c r="K116" s="1"/>
      <c r="L116" s="1"/>
      <c r="M116" s="17"/>
      <c r="N116" s="1"/>
      <c r="O116" s="1">
        <f t="shared" si="9"/>
        <v>0</v>
      </c>
      <c r="P116" s="1"/>
      <c r="Q116" s="1"/>
      <c r="R116" s="1"/>
      <c r="S116" s="1"/>
      <c r="T116" s="1"/>
      <c r="U116" s="1"/>
    </row>
    <row r="117" spans="1:21">
      <c r="A117" s="1">
        <v>6</v>
      </c>
      <c r="B117" s="17" t="s">
        <v>269</v>
      </c>
      <c r="C117" s="1">
        <f>16*6</f>
        <v>96</v>
      </c>
      <c r="D117" s="1">
        <v>950</v>
      </c>
      <c r="E117" s="1">
        <f t="shared" si="10"/>
        <v>91200</v>
      </c>
      <c r="F117" s="1"/>
      <c r="G117" s="1" t="s">
        <v>278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>
      <c r="A118" s="1">
        <v>7</v>
      </c>
      <c r="B118" s="17" t="s">
        <v>270</v>
      </c>
      <c r="C118" s="1">
        <f>16*6</f>
        <v>96</v>
      </c>
      <c r="D118" s="1">
        <v>1000</v>
      </c>
      <c r="E118" s="1">
        <f t="shared" si="10"/>
        <v>96000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>
      <c r="A119" s="1">
        <v>8</v>
      </c>
      <c r="B119" s="17"/>
      <c r="C119" s="1"/>
      <c r="D119" s="1"/>
      <c r="E119" s="1">
        <f t="shared" si="10"/>
        <v>0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>
      <c r="A120" s="1">
        <v>9</v>
      </c>
      <c r="B120" s="17" t="s">
        <v>271</v>
      </c>
      <c r="C120" s="1">
        <v>1</v>
      </c>
      <c r="D120" s="1">
        <v>17500</v>
      </c>
      <c r="E120" s="1">
        <f t="shared" si="10"/>
        <v>17500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>
      <c r="A121" s="1">
        <v>10</v>
      </c>
      <c r="B121" s="1" t="s">
        <v>16</v>
      </c>
      <c r="C121" s="1">
        <f>3+4</f>
        <v>7</v>
      </c>
      <c r="D121" s="1">
        <v>18500</v>
      </c>
      <c r="E121" s="1">
        <f t="shared" si="10"/>
        <v>129500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>
      <c r="A122" s="1">
        <v>11</v>
      </c>
      <c r="B122" s="17" t="s">
        <v>273</v>
      </c>
      <c r="C122" s="1">
        <v>1</v>
      </c>
      <c r="D122" s="1">
        <v>194000</v>
      </c>
      <c r="E122" s="1">
        <f t="shared" si="10"/>
        <v>194000</v>
      </c>
      <c r="F122">
        <f>SUM(E112:E134)</f>
        <v>45658800</v>
      </c>
    </row>
    <row r="123" spans="1:21">
      <c r="A123" s="1">
        <v>12</v>
      </c>
      <c r="B123" s="17" t="s">
        <v>293</v>
      </c>
      <c r="C123" s="1">
        <v>1</v>
      </c>
      <c r="D123" s="1">
        <f>(55000+23000+16000+12000+6000+13000)</f>
        <v>125000</v>
      </c>
      <c r="E123" s="1">
        <f t="shared" si="10"/>
        <v>125000</v>
      </c>
    </row>
    <row r="124" spans="1:21">
      <c r="A124" s="1">
        <v>13</v>
      </c>
      <c r="B124" s="17" t="s">
        <v>290</v>
      </c>
      <c r="C124">
        <f>6*6</f>
        <v>36</v>
      </c>
      <c r="D124">
        <v>11000</v>
      </c>
      <c r="E124" s="1">
        <f t="shared" si="10"/>
        <v>396000</v>
      </c>
    </row>
    <row r="125" spans="1:21">
      <c r="A125" s="1">
        <v>14</v>
      </c>
      <c r="B125" s="17" t="s">
        <v>291</v>
      </c>
      <c r="C125" s="1">
        <f>6*6</f>
        <v>36</v>
      </c>
      <c r="D125" s="1">
        <v>6800</v>
      </c>
      <c r="E125" s="1">
        <f t="shared" si="10"/>
        <v>244800</v>
      </c>
    </row>
    <row r="126" spans="1:21">
      <c r="A126" s="1">
        <v>15</v>
      </c>
      <c r="B126" s="1" t="s">
        <v>294</v>
      </c>
      <c r="C126" s="1">
        <v>1</v>
      </c>
      <c r="D126" s="1">
        <v>150000</v>
      </c>
      <c r="E126" s="1">
        <f t="shared" si="10"/>
        <v>150000</v>
      </c>
    </row>
    <row r="127" spans="1:21">
      <c r="A127" s="1"/>
      <c r="B127" s="1" t="s">
        <v>296</v>
      </c>
      <c r="C127" s="1">
        <v>30</v>
      </c>
      <c r="D127" s="1">
        <v>10000</v>
      </c>
      <c r="E127" s="1">
        <f t="shared" si="10"/>
        <v>300000</v>
      </c>
    </row>
    <row r="128" spans="1:21">
      <c r="A128" s="1"/>
      <c r="B128" s="1" t="s">
        <v>277</v>
      </c>
      <c r="C128" s="1">
        <v>30</v>
      </c>
      <c r="D128" s="1">
        <v>5000</v>
      </c>
      <c r="E128" s="1">
        <f t="shared" si="10"/>
        <v>150000</v>
      </c>
    </row>
    <row r="129" spans="1:5">
      <c r="A129" s="1"/>
      <c r="B129" s="1" t="s">
        <v>295</v>
      </c>
      <c r="C129">
        <v>30</v>
      </c>
      <c r="D129" s="1">
        <f>2500*30</f>
        <v>75000</v>
      </c>
      <c r="E129" s="1">
        <f t="shared" si="10"/>
        <v>2250000</v>
      </c>
    </row>
    <row r="130" spans="1:5">
      <c r="A130" s="1"/>
      <c r="B130" s="1" t="s">
        <v>281</v>
      </c>
      <c r="C130" s="1">
        <v>1</v>
      </c>
      <c r="D130" s="1">
        <v>250000</v>
      </c>
      <c r="E130" s="1">
        <f t="shared" si="10"/>
        <v>250000</v>
      </c>
    </row>
    <row r="131" spans="1:5">
      <c r="A131" s="1"/>
      <c r="B131" s="1" t="s">
        <v>265</v>
      </c>
      <c r="C131" s="1">
        <v>1</v>
      </c>
      <c r="D131" s="1">
        <v>85000</v>
      </c>
      <c r="E131" s="1">
        <f t="shared" si="10"/>
        <v>85000</v>
      </c>
    </row>
    <row r="132" spans="1:5">
      <c r="A132" s="1"/>
      <c r="B132" s="1" t="s">
        <v>27</v>
      </c>
      <c r="C132" s="1"/>
      <c r="D132" s="1"/>
      <c r="E132" s="1">
        <f>SUM(E112:E131)</f>
        <v>22829400</v>
      </c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 ht="15.75">
      <c r="A135" s="5" t="s">
        <v>47</v>
      </c>
      <c r="B135" s="1"/>
      <c r="C135" s="1"/>
      <c r="D135" s="1"/>
      <c r="E135" s="1">
        <f t="shared" ref="E119:E138" si="11">C135*D135</f>
        <v>0</v>
      </c>
    </row>
    <row r="136" spans="1:5" ht="15.75">
      <c r="A136" s="5" t="s">
        <v>1</v>
      </c>
      <c r="B136" s="1"/>
      <c r="C136" s="1"/>
      <c r="D136" s="1"/>
      <c r="E136" s="1">
        <f t="shared" si="11"/>
        <v>0</v>
      </c>
    </row>
    <row r="137" spans="1:5" ht="15.75">
      <c r="A137" s="5"/>
      <c r="B137" s="1"/>
      <c r="C137" s="1"/>
      <c r="D137" s="1"/>
      <c r="E137" s="1">
        <f t="shared" si="11"/>
        <v>0</v>
      </c>
    </row>
    <row r="138" spans="1:5" ht="15.75">
      <c r="A138" s="5" t="s">
        <v>2</v>
      </c>
      <c r="B138" s="1"/>
      <c r="C138" s="1"/>
      <c r="D138" s="1"/>
      <c r="E138" s="1">
        <f t="shared" si="11"/>
        <v>0</v>
      </c>
    </row>
    <row r="139" spans="1:5" ht="15.75">
      <c r="A139" s="5" t="s">
        <v>7</v>
      </c>
      <c r="B139" s="1"/>
      <c r="C139" s="1"/>
      <c r="D139" s="1"/>
      <c r="E139" s="1">
        <f t="shared" ref="E139" si="12">C139*D139</f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6:E150"/>
  <sheetViews>
    <sheetView tabSelected="1" topLeftCell="A150" workbookViewId="0">
      <selection activeCell="A6" sqref="A6:E150"/>
    </sheetView>
  </sheetViews>
  <sheetFormatPr defaultRowHeight="15"/>
  <cols>
    <col min="1" max="1" width="4.7109375" customWidth="1"/>
    <col min="2" max="2" width="48.42578125" customWidth="1"/>
    <col min="3" max="3" width="5.42578125" customWidth="1"/>
    <col min="4" max="4" width="7.42578125" customWidth="1"/>
  </cols>
  <sheetData>
    <row r="6" spans="1:5" ht="15.75">
      <c r="A6" s="10"/>
      <c r="B6" s="19" t="s">
        <v>310</v>
      </c>
      <c r="C6" s="1"/>
      <c r="D6" s="1"/>
      <c r="E6" s="1"/>
    </row>
    <row r="7" spans="1:5" ht="15.75">
      <c r="A7" s="1"/>
      <c r="B7" s="5" t="s">
        <v>307</v>
      </c>
      <c r="C7" s="1"/>
      <c r="D7" s="1"/>
      <c r="E7" s="1"/>
    </row>
    <row r="8" spans="1:5">
      <c r="A8" s="11" t="s">
        <v>0</v>
      </c>
      <c r="B8" s="12" t="s">
        <v>4</v>
      </c>
      <c r="C8" s="11" t="s">
        <v>3</v>
      </c>
      <c r="D8" s="12" t="s">
        <v>6</v>
      </c>
      <c r="E8" s="13" t="s">
        <v>5</v>
      </c>
    </row>
    <row r="9" spans="1:5">
      <c r="A9" s="12">
        <v>1</v>
      </c>
      <c r="B9" s="12" t="s">
        <v>266</v>
      </c>
      <c r="C9" s="12">
        <f>(5+9)*6</f>
        <v>84</v>
      </c>
      <c r="D9" s="12">
        <v>137000</v>
      </c>
      <c r="E9" s="12">
        <f>C9*D9</f>
        <v>11508000</v>
      </c>
    </row>
    <row r="10" spans="1:5">
      <c r="A10" s="12">
        <v>2</v>
      </c>
      <c r="B10" s="12" t="s">
        <v>268</v>
      </c>
      <c r="C10" s="12">
        <f>(2+3)*6</f>
        <v>30</v>
      </c>
      <c r="D10" s="12">
        <v>71800</v>
      </c>
      <c r="E10" s="12">
        <f t="shared" ref="E10:E31" si="0">C10*D10</f>
        <v>2154000</v>
      </c>
    </row>
    <row r="11" spans="1:5">
      <c r="A11" s="12">
        <v>3</v>
      </c>
      <c r="B11" s="12" t="s">
        <v>267</v>
      </c>
      <c r="C11" s="12">
        <f>(2+3)*6</f>
        <v>30</v>
      </c>
      <c r="D11" s="12">
        <v>44600</v>
      </c>
      <c r="E11" s="12">
        <f t="shared" si="0"/>
        <v>1338000</v>
      </c>
    </row>
    <row r="12" spans="1:5">
      <c r="A12" s="12">
        <v>4</v>
      </c>
      <c r="B12" s="12" t="s">
        <v>280</v>
      </c>
      <c r="C12" s="12">
        <f>7*6</f>
        <v>42</v>
      </c>
      <c r="D12" s="12">
        <v>42700</v>
      </c>
      <c r="E12" s="12">
        <f t="shared" si="0"/>
        <v>1793400</v>
      </c>
    </row>
    <row r="13" spans="1:5">
      <c r="A13" s="12">
        <v>5</v>
      </c>
      <c r="B13" s="12" t="s">
        <v>313</v>
      </c>
      <c r="C13" s="12">
        <v>6</v>
      </c>
      <c r="D13" s="12">
        <v>170000</v>
      </c>
      <c r="E13" s="12">
        <f t="shared" si="0"/>
        <v>1020000</v>
      </c>
    </row>
    <row r="14" spans="1:5">
      <c r="A14" s="12">
        <v>6</v>
      </c>
      <c r="B14" s="29" t="s">
        <v>269</v>
      </c>
      <c r="C14" s="12">
        <f>16*6</f>
        <v>96</v>
      </c>
      <c r="D14" s="12">
        <v>950</v>
      </c>
      <c r="E14" s="12">
        <f t="shared" si="0"/>
        <v>91200</v>
      </c>
    </row>
    <row r="15" spans="1:5">
      <c r="A15" s="12">
        <v>7</v>
      </c>
      <c r="B15" s="29" t="s">
        <v>270</v>
      </c>
      <c r="C15" s="12">
        <f>16*6</f>
        <v>96</v>
      </c>
      <c r="D15" s="12">
        <v>1000</v>
      </c>
      <c r="E15" s="12">
        <f t="shared" si="0"/>
        <v>96000</v>
      </c>
    </row>
    <row r="16" spans="1:5">
      <c r="A16" s="12">
        <v>8</v>
      </c>
      <c r="B16" s="29" t="s">
        <v>312</v>
      </c>
      <c r="C16" s="12">
        <v>1</v>
      </c>
      <c r="D16" s="12">
        <v>17500</v>
      </c>
      <c r="E16" s="12">
        <f t="shared" si="0"/>
        <v>17500</v>
      </c>
    </row>
    <row r="17" spans="1:5">
      <c r="A17" s="12">
        <v>9</v>
      </c>
      <c r="B17" s="12" t="s">
        <v>16</v>
      </c>
      <c r="C17" s="12">
        <f>3+4</f>
        <v>7</v>
      </c>
      <c r="D17" s="12">
        <v>18500</v>
      </c>
      <c r="E17" s="12">
        <f t="shared" si="0"/>
        <v>129500</v>
      </c>
    </row>
    <row r="18" spans="1:5">
      <c r="A18" s="12">
        <v>10</v>
      </c>
      <c r="B18" s="29" t="s">
        <v>273</v>
      </c>
      <c r="C18" s="12">
        <v>1</v>
      </c>
      <c r="D18" s="12">
        <v>194000</v>
      </c>
      <c r="E18" s="12">
        <f t="shared" si="0"/>
        <v>194000</v>
      </c>
    </row>
    <row r="19" spans="1:5">
      <c r="A19" s="12">
        <v>11</v>
      </c>
      <c r="B19" s="29" t="s">
        <v>293</v>
      </c>
      <c r="C19" s="12">
        <v>1</v>
      </c>
      <c r="D19" s="12">
        <f>(55000+23000+16000+12000+6000+13000)</f>
        <v>125000</v>
      </c>
      <c r="E19" s="12">
        <f t="shared" si="0"/>
        <v>125000</v>
      </c>
    </row>
    <row r="20" spans="1:5">
      <c r="A20" s="12">
        <v>12</v>
      </c>
      <c r="B20" s="29" t="s">
        <v>290</v>
      </c>
      <c r="C20" s="12">
        <f>6*6</f>
        <v>36</v>
      </c>
      <c r="D20" s="12">
        <v>11000</v>
      </c>
      <c r="E20" s="12">
        <f t="shared" si="0"/>
        <v>396000</v>
      </c>
    </row>
    <row r="21" spans="1:5">
      <c r="A21" s="12">
        <v>13</v>
      </c>
      <c r="B21" s="29" t="s">
        <v>291</v>
      </c>
      <c r="C21" s="12">
        <f>6*6</f>
        <v>36</v>
      </c>
      <c r="D21" s="12">
        <v>6800</v>
      </c>
      <c r="E21" s="12">
        <f t="shared" si="0"/>
        <v>244800</v>
      </c>
    </row>
    <row r="22" spans="1:5">
      <c r="A22" s="12">
        <v>14</v>
      </c>
      <c r="B22" s="12" t="s">
        <v>294</v>
      </c>
      <c r="C22" s="12">
        <v>1</v>
      </c>
      <c r="D22" s="12">
        <v>150000</v>
      </c>
      <c r="E22" s="12">
        <f t="shared" si="0"/>
        <v>150000</v>
      </c>
    </row>
    <row r="23" spans="1:5">
      <c r="A23" s="12">
        <v>15</v>
      </c>
      <c r="B23" s="12" t="s">
        <v>296</v>
      </c>
      <c r="C23" s="12">
        <v>30</v>
      </c>
      <c r="D23" s="12">
        <v>10000</v>
      </c>
      <c r="E23" s="12">
        <f t="shared" si="0"/>
        <v>300000</v>
      </c>
    </row>
    <row r="24" spans="1:5">
      <c r="A24" s="12">
        <v>16</v>
      </c>
      <c r="B24" s="12" t="s">
        <v>277</v>
      </c>
      <c r="C24" s="12">
        <v>30</v>
      </c>
      <c r="D24" s="12">
        <v>5000</v>
      </c>
      <c r="E24" s="12">
        <f t="shared" si="0"/>
        <v>150000</v>
      </c>
    </row>
    <row r="25" spans="1:5">
      <c r="A25" s="12">
        <v>17</v>
      </c>
      <c r="B25" s="12" t="s">
        <v>295</v>
      </c>
      <c r="C25" s="12">
        <v>30</v>
      </c>
      <c r="D25" s="12">
        <f>2500*30</f>
        <v>75000</v>
      </c>
      <c r="E25" s="12">
        <f t="shared" si="0"/>
        <v>2250000</v>
      </c>
    </row>
    <row r="26" spans="1:5">
      <c r="A26" s="12">
        <v>18</v>
      </c>
      <c r="B26" s="12" t="s">
        <v>311</v>
      </c>
      <c r="C26" s="12">
        <v>1</v>
      </c>
      <c r="D26" s="12">
        <v>350000</v>
      </c>
      <c r="E26" s="12">
        <f t="shared" si="0"/>
        <v>350000</v>
      </c>
    </row>
    <row r="27" spans="1:5">
      <c r="A27" s="12">
        <v>19</v>
      </c>
      <c r="B27" s="12" t="s">
        <v>265</v>
      </c>
      <c r="C27" s="12">
        <v>1</v>
      </c>
      <c r="D27" s="12">
        <v>85000</v>
      </c>
      <c r="E27" s="12">
        <f t="shared" si="0"/>
        <v>85000</v>
      </c>
    </row>
    <row r="28" spans="1:5">
      <c r="A28" s="12"/>
      <c r="B28" s="15" t="s">
        <v>27</v>
      </c>
      <c r="C28" s="15"/>
      <c r="D28" s="15"/>
      <c r="E28" s="15">
        <f>SUM(E9:E27)</f>
        <v>22392400</v>
      </c>
    </row>
    <row r="29" spans="1:5">
      <c r="A29" s="12"/>
    </row>
    <row r="30" spans="1:5">
      <c r="A30" s="1"/>
      <c r="B30" s="1"/>
      <c r="C30" s="1"/>
      <c r="D30" s="1"/>
      <c r="E30" s="1"/>
    </row>
    <row r="31" spans="1:5">
      <c r="A31" s="1"/>
      <c r="B31" s="1"/>
      <c r="C31" s="1"/>
      <c r="D31" s="1"/>
      <c r="E31" s="1"/>
    </row>
    <row r="32" spans="1:5" ht="15.75">
      <c r="A32" s="5" t="s">
        <v>47</v>
      </c>
      <c r="B32" s="1"/>
      <c r="C32" s="1"/>
      <c r="D32" s="1"/>
      <c r="E32" s="1">
        <f t="shared" ref="E32:E36" si="1">C32*D32</f>
        <v>0</v>
      </c>
    </row>
    <row r="33" spans="1:5" ht="15.75">
      <c r="A33" s="5" t="s">
        <v>1</v>
      </c>
      <c r="B33" s="1"/>
      <c r="C33" s="1"/>
      <c r="D33" s="1"/>
      <c r="E33" s="1">
        <f t="shared" si="1"/>
        <v>0</v>
      </c>
    </row>
    <row r="34" spans="1:5" ht="15.75">
      <c r="A34" s="5"/>
      <c r="B34" s="1"/>
      <c r="C34" s="1"/>
      <c r="D34" s="1"/>
      <c r="E34" s="1">
        <f t="shared" si="1"/>
        <v>0</v>
      </c>
    </row>
    <row r="35" spans="1:5" ht="15.75">
      <c r="A35" s="5" t="s">
        <v>2</v>
      </c>
      <c r="B35" s="1"/>
      <c r="C35" s="1"/>
      <c r="D35" s="1"/>
      <c r="E35" s="1">
        <f t="shared" si="1"/>
        <v>0</v>
      </c>
    </row>
    <row r="36" spans="1:5" ht="15.75">
      <c r="A36" s="5" t="s">
        <v>7</v>
      </c>
      <c r="B36" s="1"/>
      <c r="C36" s="1"/>
      <c r="D36" s="1"/>
      <c r="E36" s="1">
        <f t="shared" si="1"/>
        <v>0</v>
      </c>
    </row>
    <row r="41" spans="1:5" ht="15.75">
      <c r="A41" s="1"/>
      <c r="B41" s="33" t="s">
        <v>284</v>
      </c>
      <c r="C41" s="1"/>
      <c r="D41" s="1"/>
      <c r="E41" s="1"/>
    </row>
    <row r="42" spans="1:5" ht="15.75">
      <c r="A42" s="1"/>
      <c r="B42" s="5" t="s">
        <v>307</v>
      </c>
      <c r="C42" s="1"/>
      <c r="D42" s="1"/>
      <c r="E42" s="1"/>
    </row>
    <row r="43" spans="1:5">
      <c r="A43" s="15" t="s">
        <v>0</v>
      </c>
      <c r="B43" s="15" t="s">
        <v>3</v>
      </c>
      <c r="C43" s="15" t="s">
        <v>190</v>
      </c>
      <c r="D43" s="15" t="s">
        <v>191</v>
      </c>
      <c r="E43" s="15" t="s">
        <v>5</v>
      </c>
    </row>
    <row r="44" spans="1:5">
      <c r="A44" s="11" t="s">
        <v>0</v>
      </c>
      <c r="B44" s="12" t="s">
        <v>4</v>
      </c>
      <c r="C44" s="11" t="s">
        <v>3</v>
      </c>
      <c r="D44" s="12" t="s">
        <v>6</v>
      </c>
      <c r="E44" s="13" t="s">
        <v>5</v>
      </c>
    </row>
    <row r="45" spans="1:5" ht="15.75">
      <c r="A45" s="14"/>
      <c r="B45" s="12"/>
      <c r="C45" s="12"/>
      <c r="D45" s="12"/>
      <c r="E45" s="12">
        <f>C45*D45</f>
        <v>0</v>
      </c>
    </row>
    <row r="46" spans="1:5">
      <c r="A46" s="12">
        <v>1</v>
      </c>
      <c r="B46" s="12" t="s">
        <v>306</v>
      </c>
      <c r="C46" s="12">
        <v>1</v>
      </c>
      <c r="D46" s="12">
        <v>487000</v>
      </c>
      <c r="E46" s="12">
        <f t="shared" ref="E46:E67" si="2">C46*D46</f>
        <v>487000</v>
      </c>
    </row>
    <row r="47" spans="1:5">
      <c r="A47" s="12">
        <v>2</v>
      </c>
      <c r="B47" s="12" t="s">
        <v>8</v>
      </c>
      <c r="C47" s="12">
        <v>60</v>
      </c>
      <c r="D47" s="12">
        <v>4100</v>
      </c>
      <c r="E47" s="12">
        <f t="shared" si="2"/>
        <v>246000</v>
      </c>
    </row>
    <row r="48" spans="1:5">
      <c r="A48" s="12">
        <v>3</v>
      </c>
      <c r="B48" s="12" t="s">
        <v>9</v>
      </c>
      <c r="C48" s="12">
        <v>1</v>
      </c>
      <c r="D48" s="12">
        <v>84000</v>
      </c>
      <c r="E48" s="12">
        <f t="shared" si="2"/>
        <v>84000</v>
      </c>
    </row>
    <row r="49" spans="1:5">
      <c r="A49" s="12">
        <v>4</v>
      </c>
      <c r="B49" s="12" t="s">
        <v>10</v>
      </c>
      <c r="C49" s="12">
        <v>1</v>
      </c>
      <c r="D49" s="12">
        <v>57000</v>
      </c>
      <c r="E49" s="12">
        <f t="shared" si="2"/>
        <v>57000</v>
      </c>
    </row>
    <row r="50" spans="1:5">
      <c r="A50" s="12">
        <v>5</v>
      </c>
      <c r="B50" s="12" t="s">
        <v>11</v>
      </c>
      <c r="C50" s="12">
        <v>1</v>
      </c>
      <c r="D50" s="12">
        <v>30000</v>
      </c>
      <c r="E50" s="12">
        <f t="shared" si="2"/>
        <v>30000</v>
      </c>
    </row>
    <row r="51" spans="1:5">
      <c r="A51" s="12">
        <v>6</v>
      </c>
      <c r="B51" s="12" t="s">
        <v>302</v>
      </c>
      <c r="C51" s="12">
        <v>3</v>
      </c>
      <c r="D51" s="12">
        <v>165000</v>
      </c>
      <c r="E51" s="12">
        <f t="shared" si="2"/>
        <v>495000</v>
      </c>
    </row>
    <row r="52" spans="1:5">
      <c r="A52" s="12">
        <v>7</v>
      </c>
      <c r="B52" s="12" t="s">
        <v>286</v>
      </c>
      <c r="C52" s="12">
        <v>3</v>
      </c>
      <c r="D52" s="12">
        <v>3500</v>
      </c>
      <c r="E52" s="12">
        <f t="shared" si="2"/>
        <v>10500</v>
      </c>
    </row>
    <row r="53" spans="1:5">
      <c r="A53" s="12">
        <v>8</v>
      </c>
      <c r="B53" s="12" t="s">
        <v>19</v>
      </c>
      <c r="C53" s="12">
        <v>1</v>
      </c>
      <c r="D53" s="12">
        <v>4700</v>
      </c>
      <c r="E53" s="12">
        <f t="shared" si="2"/>
        <v>4700</v>
      </c>
    </row>
    <row r="54" spans="1:5">
      <c r="A54" s="12">
        <v>9</v>
      </c>
      <c r="B54" s="12" t="s">
        <v>287</v>
      </c>
      <c r="C54" s="12">
        <v>1</v>
      </c>
      <c r="D54" s="12">
        <v>6000</v>
      </c>
      <c r="E54" s="12">
        <f t="shared" si="2"/>
        <v>6000</v>
      </c>
    </row>
    <row r="55" spans="1:5">
      <c r="A55" s="12">
        <v>10</v>
      </c>
      <c r="B55" s="12" t="s">
        <v>17</v>
      </c>
      <c r="C55" s="12">
        <v>6</v>
      </c>
      <c r="D55" s="12">
        <v>10000</v>
      </c>
      <c r="E55" s="12">
        <f t="shared" si="2"/>
        <v>60000</v>
      </c>
    </row>
    <row r="56" spans="1:5">
      <c r="A56" s="12">
        <v>11</v>
      </c>
      <c r="B56" s="12" t="s">
        <v>14</v>
      </c>
      <c r="C56" s="12">
        <v>20</v>
      </c>
      <c r="D56" s="12">
        <v>550</v>
      </c>
      <c r="E56" s="12">
        <f t="shared" si="2"/>
        <v>11000</v>
      </c>
    </row>
    <row r="57" spans="1:5">
      <c r="A57" s="12">
        <v>12</v>
      </c>
      <c r="B57" s="12" t="s">
        <v>15</v>
      </c>
      <c r="C57" s="12">
        <v>1</v>
      </c>
      <c r="D57" s="12">
        <v>14500</v>
      </c>
      <c r="E57" s="12">
        <f t="shared" si="2"/>
        <v>14500</v>
      </c>
    </row>
    <row r="58" spans="1:5">
      <c r="A58" s="12">
        <v>13</v>
      </c>
      <c r="B58" s="12" t="s">
        <v>16</v>
      </c>
      <c r="C58" s="12">
        <v>2</v>
      </c>
      <c r="D58" s="12">
        <v>18500</v>
      </c>
      <c r="E58" s="12">
        <f t="shared" si="2"/>
        <v>37000</v>
      </c>
    </row>
    <row r="59" spans="1:5">
      <c r="A59" s="12">
        <v>14</v>
      </c>
      <c r="B59" s="12" t="s">
        <v>25</v>
      </c>
      <c r="C59" s="12">
        <v>1</v>
      </c>
      <c r="D59" s="12">
        <v>22000</v>
      </c>
      <c r="E59" s="12">
        <f t="shared" si="2"/>
        <v>22000</v>
      </c>
    </row>
    <row r="60" spans="1:5">
      <c r="A60" s="12">
        <v>15</v>
      </c>
      <c r="B60" s="12" t="s">
        <v>303</v>
      </c>
      <c r="C60" s="12">
        <v>10</v>
      </c>
      <c r="D60" s="12">
        <v>20000</v>
      </c>
      <c r="E60" s="12">
        <f t="shared" si="2"/>
        <v>200000</v>
      </c>
    </row>
    <row r="61" spans="1:5">
      <c r="A61" s="12">
        <v>16</v>
      </c>
      <c r="B61" s="12" t="s">
        <v>304</v>
      </c>
      <c r="C61" s="12">
        <v>5</v>
      </c>
      <c r="D61" s="12">
        <v>15000</v>
      </c>
      <c r="E61" s="12">
        <f t="shared" si="2"/>
        <v>75000</v>
      </c>
    </row>
    <row r="62" spans="1:5">
      <c r="A62" s="12">
        <v>17</v>
      </c>
      <c r="B62" s="12" t="s">
        <v>289</v>
      </c>
      <c r="C62" s="12">
        <v>10</v>
      </c>
      <c r="D62" s="12">
        <v>15000</v>
      </c>
      <c r="E62" s="12">
        <f t="shared" si="2"/>
        <v>150000</v>
      </c>
    </row>
    <row r="63" spans="1:5">
      <c r="A63" s="12">
        <v>18</v>
      </c>
      <c r="B63" s="12" t="s">
        <v>288</v>
      </c>
      <c r="C63" s="12">
        <v>10</v>
      </c>
      <c r="D63" s="12">
        <v>5000</v>
      </c>
      <c r="E63" s="12">
        <f t="shared" si="2"/>
        <v>50000</v>
      </c>
    </row>
    <row r="64" spans="1:5">
      <c r="A64" s="12">
        <v>19</v>
      </c>
      <c r="B64" s="12" t="s">
        <v>305</v>
      </c>
      <c r="C64" s="12">
        <v>10</v>
      </c>
      <c r="D64" s="12">
        <v>2500</v>
      </c>
      <c r="E64" s="12">
        <f t="shared" si="2"/>
        <v>25000</v>
      </c>
    </row>
    <row r="65" spans="1:5">
      <c r="A65" s="12">
        <v>20</v>
      </c>
      <c r="B65" s="12" t="s">
        <v>24</v>
      </c>
      <c r="C65" s="12">
        <v>1</v>
      </c>
      <c r="D65" s="12">
        <v>22000</v>
      </c>
      <c r="E65" s="12">
        <f t="shared" si="2"/>
        <v>22000</v>
      </c>
    </row>
    <row r="66" spans="1:5">
      <c r="A66" s="12">
        <v>21</v>
      </c>
      <c r="B66" s="12" t="s">
        <v>265</v>
      </c>
      <c r="C66" s="12">
        <v>1</v>
      </c>
      <c r="D66" s="12">
        <v>48000</v>
      </c>
      <c r="E66" s="12">
        <f t="shared" si="2"/>
        <v>48000</v>
      </c>
    </row>
    <row r="67" spans="1:5">
      <c r="A67" s="12"/>
      <c r="B67" s="15" t="s">
        <v>27</v>
      </c>
      <c r="C67" s="15"/>
      <c r="D67" s="15"/>
      <c r="E67" s="15">
        <f>SUM(E46:E66)</f>
        <v>2134700</v>
      </c>
    </row>
    <row r="68" spans="1:5" ht="15.75">
      <c r="A68" s="5" t="s">
        <v>47</v>
      </c>
      <c r="B68" s="1"/>
      <c r="C68" s="1"/>
      <c r="D68" s="1"/>
      <c r="E68" s="1"/>
    </row>
    <row r="69" spans="1:5" ht="15.75">
      <c r="A69" s="5" t="s">
        <v>1</v>
      </c>
      <c r="B69" s="1"/>
      <c r="C69" s="1"/>
      <c r="D69" s="1"/>
      <c r="E69" s="1">
        <f t="shared" ref="E69:E93" si="3">C69*D69</f>
        <v>0</v>
      </c>
    </row>
    <row r="70" spans="1:5" ht="15.75">
      <c r="A70" s="5"/>
      <c r="B70" s="1"/>
      <c r="C70" s="1"/>
      <c r="D70" s="1"/>
      <c r="E70" s="1">
        <f t="shared" si="3"/>
        <v>0</v>
      </c>
    </row>
    <row r="71" spans="1:5" ht="15.75">
      <c r="A71" s="5" t="s">
        <v>2</v>
      </c>
      <c r="B71" s="1"/>
      <c r="C71" s="1"/>
      <c r="D71" s="1"/>
      <c r="E71" s="1">
        <f t="shared" si="3"/>
        <v>0</v>
      </c>
    </row>
    <row r="72" spans="1:5" ht="15.75">
      <c r="A72" s="5" t="s">
        <v>7</v>
      </c>
      <c r="B72" s="1"/>
      <c r="C72" s="1"/>
      <c r="D72" s="1"/>
      <c r="E72" s="1">
        <f t="shared" si="3"/>
        <v>0</v>
      </c>
    </row>
    <row r="73" spans="1:5">
      <c r="A73" s="1"/>
      <c r="B73" s="1"/>
      <c r="C73" s="1"/>
      <c r="D73" s="1"/>
      <c r="E73" s="1">
        <f t="shared" si="3"/>
        <v>0</v>
      </c>
    </row>
    <row r="74" spans="1:5" ht="15.75">
      <c r="A74" s="5" t="s">
        <v>48</v>
      </c>
      <c r="B74" s="1"/>
      <c r="C74" s="1"/>
      <c r="D74" s="1"/>
      <c r="E74" s="1">
        <f t="shared" si="3"/>
        <v>0</v>
      </c>
    </row>
    <row r="75" spans="1:5" ht="15.75">
      <c r="A75" s="5" t="s">
        <v>307</v>
      </c>
      <c r="B75" s="1"/>
      <c r="C75" s="1"/>
      <c r="D75" s="1"/>
      <c r="E75" s="1">
        <f t="shared" si="3"/>
        <v>0</v>
      </c>
    </row>
    <row r="76" spans="1:5">
      <c r="A76" s="11" t="s">
        <v>0</v>
      </c>
      <c r="B76" s="12" t="s">
        <v>4</v>
      </c>
      <c r="C76" s="11" t="s">
        <v>3</v>
      </c>
      <c r="D76" s="12" t="s">
        <v>6</v>
      </c>
      <c r="E76" s="13" t="s">
        <v>5</v>
      </c>
    </row>
    <row r="77" spans="1:5">
      <c r="A77" s="12">
        <v>1</v>
      </c>
      <c r="B77" s="12" t="s">
        <v>32</v>
      </c>
      <c r="C77" s="12">
        <v>6</v>
      </c>
      <c r="D77" s="12">
        <v>25000</v>
      </c>
      <c r="E77" s="12">
        <f t="shared" si="3"/>
        <v>150000</v>
      </c>
    </row>
    <row r="78" spans="1:5">
      <c r="A78" s="12">
        <v>2</v>
      </c>
      <c r="B78" s="12" t="s">
        <v>33</v>
      </c>
      <c r="C78" s="12">
        <v>1</v>
      </c>
      <c r="D78" s="12">
        <v>68000</v>
      </c>
      <c r="E78" s="12">
        <f t="shared" si="3"/>
        <v>68000</v>
      </c>
    </row>
    <row r="79" spans="1:5">
      <c r="A79" s="12">
        <v>3</v>
      </c>
      <c r="B79" s="12" t="s">
        <v>262</v>
      </c>
      <c r="C79" s="12">
        <v>1</v>
      </c>
      <c r="D79" s="12">
        <v>85000</v>
      </c>
      <c r="E79" s="12">
        <f t="shared" si="3"/>
        <v>85000</v>
      </c>
    </row>
    <row r="80" spans="1:5">
      <c r="A80" s="12">
        <v>4</v>
      </c>
      <c r="B80" s="12" t="s">
        <v>35</v>
      </c>
      <c r="C80" s="12">
        <v>2</v>
      </c>
      <c r="D80" s="12">
        <v>32000</v>
      </c>
      <c r="E80" s="12">
        <f t="shared" si="3"/>
        <v>64000</v>
      </c>
    </row>
    <row r="81" spans="1:5">
      <c r="A81" s="34">
        <v>5</v>
      </c>
      <c r="B81" s="12" t="s">
        <v>36</v>
      </c>
      <c r="C81" s="12">
        <v>1</v>
      </c>
      <c r="D81" s="12">
        <v>5000</v>
      </c>
      <c r="E81" s="12">
        <f t="shared" si="3"/>
        <v>5000</v>
      </c>
    </row>
    <row r="82" spans="1:5">
      <c r="A82" s="12">
        <v>6</v>
      </c>
      <c r="B82" s="12" t="s">
        <v>263</v>
      </c>
      <c r="C82" s="12">
        <v>4</v>
      </c>
      <c r="D82" s="12">
        <v>2500</v>
      </c>
      <c r="E82" s="12">
        <f t="shared" si="3"/>
        <v>10000</v>
      </c>
    </row>
    <row r="83" spans="1:5">
      <c r="A83" s="12">
        <v>7</v>
      </c>
      <c r="B83" s="12" t="s">
        <v>38</v>
      </c>
      <c r="C83" s="12">
        <v>24</v>
      </c>
      <c r="D83" s="12">
        <v>700</v>
      </c>
      <c r="E83" s="12">
        <f t="shared" si="3"/>
        <v>16800</v>
      </c>
    </row>
    <row r="84" spans="1:5">
      <c r="A84" s="12">
        <v>8</v>
      </c>
      <c r="B84" s="12" t="s">
        <v>264</v>
      </c>
      <c r="C84" s="12">
        <v>20</v>
      </c>
      <c r="D84" s="12">
        <v>600</v>
      </c>
      <c r="E84" s="12">
        <f t="shared" si="3"/>
        <v>12000</v>
      </c>
    </row>
    <row r="85" spans="1:5">
      <c r="A85" s="12">
        <v>9</v>
      </c>
      <c r="B85" s="12" t="s">
        <v>40</v>
      </c>
      <c r="C85" s="12">
        <v>4</v>
      </c>
      <c r="D85" s="12">
        <v>600</v>
      </c>
      <c r="E85" s="12">
        <f t="shared" si="3"/>
        <v>2400</v>
      </c>
    </row>
    <row r="86" spans="1:5">
      <c r="A86" s="12">
        <v>10</v>
      </c>
      <c r="B86" s="12" t="s">
        <v>41</v>
      </c>
      <c r="C86" s="12">
        <v>4</v>
      </c>
      <c r="D86" s="12">
        <v>600</v>
      </c>
      <c r="E86" s="12">
        <f t="shared" si="3"/>
        <v>2400</v>
      </c>
    </row>
    <row r="87" spans="1:5">
      <c r="A87" s="12">
        <v>11</v>
      </c>
      <c r="B87" s="12" t="s">
        <v>42</v>
      </c>
      <c r="C87" s="12">
        <v>1</v>
      </c>
      <c r="D87" s="12">
        <v>42000</v>
      </c>
      <c r="E87" s="12">
        <f t="shared" si="3"/>
        <v>42000</v>
      </c>
    </row>
    <row r="88" spans="1:5">
      <c r="A88" s="12">
        <v>12</v>
      </c>
      <c r="B88" s="12" t="s">
        <v>265</v>
      </c>
      <c r="C88" s="12">
        <v>1</v>
      </c>
      <c r="D88" s="12">
        <v>32000</v>
      </c>
      <c r="E88" s="12">
        <f t="shared" si="3"/>
        <v>32000</v>
      </c>
    </row>
    <row r="89" spans="1:5">
      <c r="A89" s="12">
        <v>13</v>
      </c>
      <c r="B89" s="12" t="s">
        <v>44</v>
      </c>
      <c r="C89" s="12">
        <v>1</v>
      </c>
      <c r="D89" s="12">
        <v>28000</v>
      </c>
      <c r="E89" s="12">
        <f t="shared" si="3"/>
        <v>28000</v>
      </c>
    </row>
    <row r="90" spans="1:5">
      <c r="A90" s="12">
        <v>14</v>
      </c>
      <c r="B90" s="12" t="s">
        <v>282</v>
      </c>
      <c r="C90" s="12">
        <v>6</v>
      </c>
      <c r="D90" s="12">
        <v>15000</v>
      </c>
      <c r="E90" s="12">
        <f t="shared" si="3"/>
        <v>90000</v>
      </c>
    </row>
    <row r="91" spans="1:5">
      <c r="A91" s="12">
        <v>15</v>
      </c>
      <c r="B91" s="12" t="s">
        <v>283</v>
      </c>
      <c r="C91" s="12">
        <v>1</v>
      </c>
      <c r="D91" s="12">
        <v>68000</v>
      </c>
      <c r="E91" s="12">
        <f t="shared" si="3"/>
        <v>68000</v>
      </c>
    </row>
    <row r="92" spans="1:5">
      <c r="A92" s="12"/>
      <c r="B92" s="15" t="s">
        <v>27</v>
      </c>
      <c r="C92" s="15"/>
      <c r="D92" s="15"/>
      <c r="E92" s="15">
        <f>SUM(E77:E91)</f>
        <v>675600</v>
      </c>
    </row>
    <row r="93" spans="1:5">
      <c r="A93" s="1"/>
      <c r="B93" s="1"/>
      <c r="C93" s="1"/>
      <c r="D93" s="1"/>
      <c r="E93" s="1"/>
    </row>
    <row r="94" spans="1:5">
      <c r="A94" s="1"/>
      <c r="B94" s="1"/>
      <c r="C94" s="1"/>
      <c r="D94" s="1"/>
      <c r="E94" s="1"/>
    </row>
    <row r="95" spans="1:5" ht="15.75">
      <c r="A95" s="2" t="s">
        <v>49</v>
      </c>
      <c r="B95" s="1"/>
      <c r="C95" s="1"/>
      <c r="D95" s="1"/>
      <c r="E95" s="1"/>
    </row>
    <row r="96" spans="1:5" ht="15.75">
      <c r="A96" s="5" t="s">
        <v>307</v>
      </c>
      <c r="B96" s="1"/>
      <c r="C96" s="1"/>
      <c r="D96" s="1"/>
      <c r="E96" s="1"/>
    </row>
    <row r="97" spans="1:5">
      <c r="A97" s="11" t="s">
        <v>0</v>
      </c>
      <c r="B97" s="12" t="s">
        <v>4</v>
      </c>
      <c r="C97" s="11" t="s">
        <v>3</v>
      </c>
      <c r="D97" s="12" t="s">
        <v>6</v>
      </c>
      <c r="E97" s="13" t="s">
        <v>5</v>
      </c>
    </row>
    <row r="98" spans="1:5" ht="15.75">
      <c r="A98" s="14"/>
      <c r="B98" s="12" t="s">
        <v>86</v>
      </c>
      <c r="C98" s="12">
        <v>2</v>
      </c>
      <c r="D98" s="12">
        <v>2000</v>
      </c>
      <c r="E98" s="12">
        <f t="shared" ref="E98:E136" si="4">C98*D98</f>
        <v>4000</v>
      </c>
    </row>
    <row r="99" spans="1:5">
      <c r="A99" s="12">
        <v>2</v>
      </c>
      <c r="B99" s="12" t="s">
        <v>87</v>
      </c>
      <c r="C99" s="12">
        <v>10</v>
      </c>
      <c r="D99" s="12">
        <v>800</v>
      </c>
      <c r="E99" s="12">
        <f t="shared" si="4"/>
        <v>8000</v>
      </c>
    </row>
    <row r="100" spans="1:5">
      <c r="A100" s="12">
        <v>3</v>
      </c>
      <c r="B100" s="12" t="s">
        <v>88</v>
      </c>
      <c r="C100" s="12">
        <v>12</v>
      </c>
      <c r="D100" s="12">
        <v>600</v>
      </c>
      <c r="E100" s="12">
        <f t="shared" si="4"/>
        <v>7200</v>
      </c>
    </row>
    <row r="101" spans="1:5">
      <c r="A101" s="12">
        <v>4</v>
      </c>
      <c r="B101" s="12" t="s">
        <v>89</v>
      </c>
      <c r="C101" s="12">
        <v>1</v>
      </c>
      <c r="D101" s="12">
        <v>4000</v>
      </c>
      <c r="E101" s="12">
        <f t="shared" si="4"/>
        <v>4000</v>
      </c>
    </row>
    <row r="102" spans="1:5">
      <c r="A102" s="12">
        <v>5</v>
      </c>
      <c r="B102" s="12" t="s">
        <v>90</v>
      </c>
      <c r="C102" s="12">
        <v>15</v>
      </c>
      <c r="D102" s="12">
        <v>800</v>
      </c>
      <c r="E102" s="12">
        <f t="shared" si="4"/>
        <v>12000</v>
      </c>
    </row>
    <row r="103" spans="1:5">
      <c r="A103" s="12">
        <v>6</v>
      </c>
      <c r="B103" s="12" t="s">
        <v>91</v>
      </c>
      <c r="C103" s="12">
        <v>6</v>
      </c>
      <c r="D103" s="12">
        <v>1400</v>
      </c>
      <c r="E103" s="12">
        <f t="shared" si="4"/>
        <v>8400</v>
      </c>
    </row>
    <row r="104" spans="1:5">
      <c r="A104" s="12">
        <v>7</v>
      </c>
      <c r="B104" s="12" t="s">
        <v>92</v>
      </c>
      <c r="C104" s="12">
        <v>6</v>
      </c>
      <c r="D104" s="12">
        <v>150</v>
      </c>
      <c r="E104" s="12">
        <f t="shared" si="4"/>
        <v>900</v>
      </c>
    </row>
    <row r="105" spans="1:5">
      <c r="A105" s="12">
        <v>8</v>
      </c>
      <c r="B105" s="12" t="s">
        <v>84</v>
      </c>
      <c r="C105" s="12">
        <v>6</v>
      </c>
      <c r="D105" s="12">
        <v>120</v>
      </c>
      <c r="E105" s="12">
        <f t="shared" si="4"/>
        <v>720</v>
      </c>
    </row>
    <row r="106" spans="1:5">
      <c r="A106" s="12">
        <v>9</v>
      </c>
      <c r="B106" s="12" t="s">
        <v>93</v>
      </c>
      <c r="C106" s="12">
        <v>6</v>
      </c>
      <c r="D106" s="12">
        <v>500</v>
      </c>
      <c r="E106" s="12">
        <f t="shared" si="4"/>
        <v>3000</v>
      </c>
    </row>
    <row r="107" spans="1:5">
      <c r="A107" s="12">
        <v>10</v>
      </c>
      <c r="B107" s="12" t="s">
        <v>94</v>
      </c>
      <c r="C107" s="12">
        <v>12</v>
      </c>
      <c r="D107" s="12">
        <v>200</v>
      </c>
      <c r="E107" s="12">
        <f t="shared" si="4"/>
        <v>2400</v>
      </c>
    </row>
    <row r="108" spans="1:5">
      <c r="A108" s="12">
        <v>11</v>
      </c>
      <c r="B108" s="12" t="s">
        <v>95</v>
      </c>
      <c r="C108" s="12">
        <v>6</v>
      </c>
      <c r="D108" s="12">
        <v>250</v>
      </c>
      <c r="E108" s="12">
        <f t="shared" si="4"/>
        <v>1500</v>
      </c>
    </row>
    <row r="109" spans="1:5">
      <c r="A109" s="12">
        <v>12</v>
      </c>
      <c r="B109" s="12" t="s">
        <v>96</v>
      </c>
      <c r="C109" s="12">
        <v>2</v>
      </c>
      <c r="D109" s="12">
        <v>1100</v>
      </c>
      <c r="E109" s="12">
        <f t="shared" si="4"/>
        <v>2200</v>
      </c>
    </row>
    <row r="110" spans="1:5">
      <c r="A110" s="12">
        <v>13</v>
      </c>
      <c r="B110" s="12" t="s">
        <v>97</v>
      </c>
      <c r="C110" s="12">
        <v>6</v>
      </c>
      <c r="D110" s="12">
        <v>600</v>
      </c>
      <c r="E110" s="12">
        <f t="shared" si="4"/>
        <v>3600</v>
      </c>
    </row>
    <row r="111" spans="1:5">
      <c r="A111" s="12">
        <v>14</v>
      </c>
      <c r="B111" s="12" t="s">
        <v>98</v>
      </c>
      <c r="C111" s="12">
        <v>15</v>
      </c>
      <c r="D111" s="12">
        <v>150</v>
      </c>
      <c r="E111" s="12">
        <f t="shared" si="4"/>
        <v>2250</v>
      </c>
    </row>
    <row r="112" spans="1:5">
      <c r="A112" s="12">
        <v>15</v>
      </c>
      <c r="B112" s="12" t="s">
        <v>99</v>
      </c>
      <c r="C112" s="12">
        <v>15</v>
      </c>
      <c r="D112" s="12">
        <v>150</v>
      </c>
      <c r="E112" s="12">
        <f t="shared" si="4"/>
        <v>2250</v>
      </c>
    </row>
    <row r="113" spans="1:5">
      <c r="A113" s="12">
        <v>16</v>
      </c>
      <c r="B113" s="12" t="s">
        <v>100</v>
      </c>
      <c r="C113" s="12">
        <v>4</v>
      </c>
      <c r="D113" s="12">
        <v>250</v>
      </c>
      <c r="E113" s="12">
        <f t="shared" si="4"/>
        <v>1000</v>
      </c>
    </row>
    <row r="114" spans="1:5">
      <c r="A114" s="12">
        <v>17</v>
      </c>
      <c r="B114" s="12" t="s">
        <v>101</v>
      </c>
      <c r="C114" s="12">
        <v>6</v>
      </c>
      <c r="D114" s="12">
        <v>900</v>
      </c>
      <c r="E114" s="12">
        <f t="shared" si="4"/>
        <v>5400</v>
      </c>
    </row>
    <row r="115" spans="1:5">
      <c r="A115" s="12">
        <v>18</v>
      </c>
      <c r="B115" s="12" t="s">
        <v>297</v>
      </c>
      <c r="C115" s="12">
        <v>6</v>
      </c>
      <c r="D115" s="12">
        <v>4500</v>
      </c>
      <c r="E115" s="12">
        <f t="shared" si="4"/>
        <v>27000</v>
      </c>
    </row>
    <row r="116" spans="1:5">
      <c r="A116" s="12">
        <v>19</v>
      </c>
      <c r="B116" s="12" t="s">
        <v>298</v>
      </c>
      <c r="C116" s="12">
        <v>2</v>
      </c>
      <c r="D116" s="12">
        <v>28000</v>
      </c>
      <c r="E116" s="12">
        <f t="shared" si="4"/>
        <v>56000</v>
      </c>
    </row>
    <row r="117" spans="1:5">
      <c r="A117" s="12">
        <v>20</v>
      </c>
      <c r="B117" s="12" t="s">
        <v>103</v>
      </c>
      <c r="C117" s="12">
        <v>3</v>
      </c>
      <c r="D117" s="12">
        <v>5700</v>
      </c>
      <c r="E117" s="12">
        <f t="shared" si="4"/>
        <v>17100</v>
      </c>
    </row>
    <row r="118" spans="1:5">
      <c r="A118" s="12">
        <v>21</v>
      </c>
      <c r="B118" s="12" t="s">
        <v>105</v>
      </c>
      <c r="C118" s="12">
        <v>2</v>
      </c>
      <c r="D118" s="12">
        <v>4500</v>
      </c>
      <c r="E118" s="12">
        <f t="shared" si="4"/>
        <v>9000</v>
      </c>
    </row>
    <row r="119" spans="1:5">
      <c r="A119" s="12">
        <v>22</v>
      </c>
      <c r="B119" s="12" t="s">
        <v>85</v>
      </c>
      <c r="C119" s="12">
        <v>6</v>
      </c>
      <c r="D119" s="12">
        <v>300</v>
      </c>
      <c r="E119" s="12">
        <f t="shared" si="4"/>
        <v>1800</v>
      </c>
    </row>
    <row r="120" spans="1:5">
      <c r="A120" s="12">
        <v>23</v>
      </c>
      <c r="B120" s="12" t="s">
        <v>99</v>
      </c>
      <c r="C120" s="12">
        <v>6</v>
      </c>
      <c r="D120" s="12">
        <v>250</v>
      </c>
      <c r="E120" s="12">
        <f t="shared" si="4"/>
        <v>1500</v>
      </c>
    </row>
    <row r="121" spans="1:5">
      <c r="A121" s="12">
        <v>24</v>
      </c>
      <c r="B121" s="12" t="s">
        <v>106</v>
      </c>
      <c r="C121" s="12">
        <v>6</v>
      </c>
      <c r="D121" s="12">
        <v>300</v>
      </c>
      <c r="E121" s="12">
        <f t="shared" si="4"/>
        <v>1800</v>
      </c>
    </row>
    <row r="122" spans="1:5">
      <c r="A122" s="12">
        <v>25</v>
      </c>
      <c r="B122" s="12" t="s">
        <v>107</v>
      </c>
      <c r="C122" s="12">
        <v>6</v>
      </c>
      <c r="D122" s="12">
        <v>200</v>
      </c>
      <c r="E122" s="12">
        <f t="shared" si="4"/>
        <v>1200</v>
      </c>
    </row>
    <row r="123" spans="1:5">
      <c r="A123" s="12">
        <v>26</v>
      </c>
      <c r="B123" s="12" t="s">
        <v>84</v>
      </c>
      <c r="C123" s="12">
        <v>2</v>
      </c>
      <c r="D123" s="12">
        <v>200</v>
      </c>
      <c r="E123" s="12">
        <f t="shared" si="4"/>
        <v>400</v>
      </c>
    </row>
    <row r="124" spans="1:5">
      <c r="A124" s="12">
        <v>27</v>
      </c>
      <c r="B124" s="12" t="s">
        <v>309</v>
      </c>
      <c r="C124" s="12">
        <v>1</v>
      </c>
      <c r="D124" s="12">
        <v>850</v>
      </c>
      <c r="E124" s="12">
        <f t="shared" si="4"/>
        <v>850</v>
      </c>
    </row>
    <row r="125" spans="1:5">
      <c r="A125" s="12">
        <v>28</v>
      </c>
      <c r="B125" s="12" t="s">
        <v>53</v>
      </c>
      <c r="C125" s="12">
        <v>2</v>
      </c>
      <c r="D125" s="12">
        <v>350</v>
      </c>
      <c r="E125" s="12">
        <f t="shared" si="4"/>
        <v>700</v>
      </c>
    </row>
    <row r="126" spans="1:5">
      <c r="A126" s="12">
        <v>29</v>
      </c>
      <c r="B126" s="12" t="s">
        <v>110</v>
      </c>
      <c r="C126" s="12">
        <v>3</v>
      </c>
      <c r="D126" s="12">
        <v>150</v>
      </c>
      <c r="E126" s="12">
        <f t="shared" si="4"/>
        <v>450</v>
      </c>
    </row>
    <row r="127" spans="1:5">
      <c r="A127" s="12">
        <v>30</v>
      </c>
      <c r="B127" s="12" t="s">
        <v>111</v>
      </c>
      <c r="C127" s="12">
        <v>1</v>
      </c>
      <c r="D127" s="12">
        <v>500</v>
      </c>
      <c r="E127" s="12">
        <f t="shared" si="4"/>
        <v>500</v>
      </c>
    </row>
    <row r="128" spans="1:5">
      <c r="A128" s="12">
        <v>31</v>
      </c>
      <c r="B128" s="12" t="s">
        <v>92</v>
      </c>
      <c r="C128" s="12">
        <v>1</v>
      </c>
      <c r="D128" s="12">
        <v>200</v>
      </c>
      <c r="E128" s="12">
        <f t="shared" si="4"/>
        <v>200</v>
      </c>
    </row>
    <row r="129" spans="1:5">
      <c r="A129" s="12">
        <v>32</v>
      </c>
      <c r="B129" s="12" t="s">
        <v>175</v>
      </c>
      <c r="C129" s="12">
        <v>1</v>
      </c>
      <c r="D129" s="12">
        <v>4000</v>
      </c>
      <c r="E129" s="12">
        <f t="shared" si="4"/>
        <v>4000</v>
      </c>
    </row>
    <row r="130" spans="1:5">
      <c r="A130" s="12">
        <v>33</v>
      </c>
      <c r="B130" s="12" t="s">
        <v>112</v>
      </c>
      <c r="C130" s="12">
        <v>5</v>
      </c>
      <c r="D130" s="12">
        <v>2500</v>
      </c>
      <c r="E130" s="12">
        <f t="shared" si="4"/>
        <v>12500</v>
      </c>
    </row>
    <row r="131" spans="1:5">
      <c r="A131" s="12">
        <v>34</v>
      </c>
      <c r="B131" s="12" t="s">
        <v>113</v>
      </c>
      <c r="C131" s="12">
        <v>4</v>
      </c>
      <c r="D131" s="12">
        <v>1100</v>
      </c>
      <c r="E131" s="12">
        <f t="shared" si="4"/>
        <v>4400</v>
      </c>
    </row>
    <row r="132" spans="1:5">
      <c r="A132" s="12">
        <v>35</v>
      </c>
      <c r="B132" s="12" t="s">
        <v>114</v>
      </c>
      <c r="C132" s="29">
        <v>8</v>
      </c>
      <c r="D132" s="12">
        <v>9500</v>
      </c>
      <c r="E132" s="12">
        <f t="shared" si="4"/>
        <v>76000</v>
      </c>
    </row>
    <row r="133" spans="1:5">
      <c r="A133" s="12">
        <v>36</v>
      </c>
      <c r="B133" s="12" t="s">
        <v>299</v>
      </c>
      <c r="C133" s="29">
        <v>10</v>
      </c>
      <c r="D133" s="12">
        <v>7000</v>
      </c>
      <c r="E133" s="12">
        <f t="shared" si="4"/>
        <v>70000</v>
      </c>
    </row>
    <row r="134" spans="1:5">
      <c r="A134" s="12">
        <v>37</v>
      </c>
      <c r="B134" s="12" t="s">
        <v>300</v>
      </c>
      <c r="C134" s="12">
        <v>1</v>
      </c>
      <c r="D134" s="12">
        <v>15000</v>
      </c>
      <c r="E134" s="12">
        <f t="shared" si="4"/>
        <v>15000</v>
      </c>
    </row>
    <row r="135" spans="1:5">
      <c r="A135" s="12">
        <v>38</v>
      </c>
      <c r="B135" s="12" t="s">
        <v>301</v>
      </c>
      <c r="C135" s="12">
        <v>5</v>
      </c>
      <c r="D135" s="12">
        <v>15000</v>
      </c>
      <c r="E135" s="12">
        <f t="shared" si="4"/>
        <v>75000</v>
      </c>
    </row>
    <row r="136" spans="1:5">
      <c r="A136" s="12"/>
      <c r="B136" s="15" t="s">
        <v>308</v>
      </c>
      <c r="C136" s="15"/>
      <c r="D136" s="15"/>
      <c r="E136" s="15">
        <f>SUM(E97:E135)</f>
        <v>444220</v>
      </c>
    </row>
    <row r="140" spans="1:5" ht="15.75">
      <c r="B140" s="5" t="s">
        <v>314</v>
      </c>
      <c r="C140" s="1"/>
    </row>
    <row r="141" spans="1:5" ht="15.75">
      <c r="B141" s="5" t="s">
        <v>307</v>
      </c>
      <c r="C141" s="1"/>
    </row>
    <row r="142" spans="1:5">
      <c r="A142" s="35" t="s">
        <v>0</v>
      </c>
      <c r="B142" s="15" t="s">
        <v>4</v>
      </c>
      <c r="C142" s="35" t="s">
        <v>3</v>
      </c>
      <c r="D142" s="15" t="s">
        <v>6</v>
      </c>
      <c r="E142" s="13" t="s">
        <v>5</v>
      </c>
    </row>
    <row r="143" spans="1:5">
      <c r="A143" s="12"/>
      <c r="B143" s="36" t="s">
        <v>315</v>
      </c>
      <c r="C143" s="12">
        <v>1</v>
      </c>
      <c r="D143" s="12">
        <v>96000</v>
      </c>
      <c r="E143" s="12">
        <f>C143*D143</f>
        <v>96000</v>
      </c>
    </row>
    <row r="144" spans="1:5">
      <c r="A144" s="12"/>
      <c r="B144" s="36" t="s">
        <v>316</v>
      </c>
      <c r="C144" s="12">
        <v>270</v>
      </c>
      <c r="D144" s="12">
        <v>300</v>
      </c>
      <c r="E144" s="12">
        <f t="shared" ref="E144:E149" si="5">C144*D144</f>
        <v>81000</v>
      </c>
    </row>
    <row r="145" spans="1:5">
      <c r="A145" s="12"/>
      <c r="B145" s="36" t="s">
        <v>317</v>
      </c>
      <c r="C145" s="12">
        <v>30</v>
      </c>
      <c r="D145" s="12">
        <v>4800</v>
      </c>
      <c r="E145" s="12">
        <f t="shared" si="5"/>
        <v>144000</v>
      </c>
    </row>
    <row r="146" spans="1:5">
      <c r="A146" s="12"/>
      <c r="B146" s="36" t="s">
        <v>318</v>
      </c>
      <c r="C146" s="12">
        <v>1</v>
      </c>
      <c r="D146" s="12">
        <v>10000</v>
      </c>
      <c r="E146" s="12">
        <f t="shared" si="5"/>
        <v>10000</v>
      </c>
    </row>
    <row r="147" spans="1:5">
      <c r="A147" s="12"/>
      <c r="B147" s="36" t="s">
        <v>321</v>
      </c>
      <c r="C147" s="12">
        <v>1</v>
      </c>
      <c r="D147" s="12">
        <v>75000</v>
      </c>
      <c r="E147" s="12">
        <f t="shared" si="5"/>
        <v>75000</v>
      </c>
    </row>
    <row r="148" spans="1:5">
      <c r="A148" s="12"/>
      <c r="B148" s="36" t="s">
        <v>319</v>
      </c>
      <c r="C148" s="12">
        <v>1</v>
      </c>
      <c r="D148" s="12">
        <v>175000</v>
      </c>
      <c r="E148" s="12">
        <f t="shared" si="5"/>
        <v>175000</v>
      </c>
    </row>
    <row r="149" spans="1:5">
      <c r="A149" s="12"/>
      <c r="B149" s="36" t="s">
        <v>320</v>
      </c>
      <c r="C149" s="12">
        <v>1</v>
      </c>
      <c r="D149" s="12">
        <v>10000</v>
      </c>
      <c r="E149" s="12">
        <f t="shared" si="5"/>
        <v>10000</v>
      </c>
    </row>
    <row r="150" spans="1:5">
      <c r="A150" s="12"/>
      <c r="B150" s="27" t="s">
        <v>308</v>
      </c>
      <c r="C150" s="15"/>
      <c r="D150" s="15"/>
      <c r="E150" s="15">
        <f>SUM(E143:E149)</f>
        <v>591000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Owner</cp:lastModifiedBy>
  <dcterms:created xsi:type="dcterms:W3CDTF">2021-04-24T16:35:37Z</dcterms:created>
  <dcterms:modified xsi:type="dcterms:W3CDTF">2021-06-16T14:43:19Z</dcterms:modified>
</cp:coreProperties>
</file>