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F:\Data Analysis\Excel\"/>
    </mc:Choice>
  </mc:AlternateContent>
  <xr:revisionPtr revIDLastSave="0" documentId="13_ncr:1_{564E7F8E-490C-4DD1-93F0-0B8C18829B1A}" xr6:coauthVersionLast="47" xr6:coauthVersionMax="47" xr10:uidLastSave="{00000000-0000-0000-0000-000000000000}"/>
  <bookViews>
    <workbookView xWindow="-108" yWindow="1308" windowWidth="23256" windowHeight="11040" activeTab="1" xr2:uid="{00000000-000D-0000-FFFF-FFFF00000000}"/>
  </bookViews>
  <sheets>
    <sheet name="Total Sales Over Time" sheetId="18" r:id="rId1"/>
    <sheet name="Dashboard" sheetId="21" r:id="rId2"/>
    <sheet name="Sales By Country" sheetId="19" r:id="rId3"/>
    <sheet name="Top 5 Customer" sheetId="20"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5" i="17"/>
  <c r="L17" i="17"/>
  <c r="L20" i="17"/>
  <c r="L21" i="17"/>
  <c r="L27" i="17"/>
  <c r="L28" i="17"/>
  <c r="L30" i="17"/>
  <c r="L31" i="17"/>
  <c r="L34" i="17"/>
  <c r="L51" i="17"/>
  <c r="L52" i="17"/>
  <c r="L53" i="17"/>
  <c r="L54" i="17"/>
  <c r="L63" i="17"/>
  <c r="L64" i="17"/>
  <c r="L65" i="17"/>
  <c r="L66" i="17"/>
  <c r="L80" i="17"/>
  <c r="L82" i="17"/>
  <c r="L84" i="17"/>
  <c r="L85" i="17"/>
  <c r="L86" i="17"/>
  <c r="L87" i="17"/>
  <c r="L88" i="17"/>
  <c r="L99" i="17"/>
  <c r="L100" i="17"/>
  <c r="L101" i="17"/>
  <c r="L102" i="17"/>
  <c r="L105" i="17"/>
  <c r="L106" i="17"/>
  <c r="L111" i="17"/>
  <c r="L112" i="17"/>
  <c r="L113" i="17"/>
  <c r="L114" i="17"/>
  <c r="L123" i="17"/>
  <c r="L124" i="17"/>
  <c r="L130" i="17"/>
  <c r="L135" i="17"/>
  <c r="L136" i="17"/>
  <c r="L137" i="17"/>
  <c r="L138" i="17"/>
  <c r="L139" i="17"/>
  <c r="L149" i="17"/>
  <c r="L150" i="17"/>
  <c r="L151" i="17"/>
  <c r="L152" i="17"/>
  <c r="L153" i="17"/>
  <c r="L154" i="17"/>
  <c r="L166" i="17"/>
  <c r="L168" i="17"/>
  <c r="L169" i="17"/>
  <c r="L171" i="17"/>
  <c r="L172" i="17"/>
  <c r="L174" i="17"/>
  <c r="L183" i="17"/>
  <c r="L184" i="17"/>
  <c r="L185" i="17"/>
  <c r="L187" i="17"/>
  <c r="L188" i="17"/>
  <c r="L192" i="17"/>
  <c r="L193" i="17"/>
  <c r="L196" i="17"/>
  <c r="L197" i="17"/>
  <c r="L198" i="17"/>
  <c r="L207" i="17"/>
  <c r="L208" i="17"/>
  <c r="L209" i="17"/>
  <c r="L217" i="17"/>
  <c r="L220" i="17"/>
  <c r="L221" i="17"/>
  <c r="L222" i="17"/>
  <c r="L231" i="17"/>
  <c r="L234" i="17"/>
  <c r="L235" i="17"/>
  <c r="L236" i="17"/>
  <c r="L237" i="17"/>
  <c r="L240" i="17"/>
  <c r="L241" i="17"/>
  <c r="L242" i="17"/>
  <c r="L243" i="17"/>
  <c r="L255" i="17"/>
  <c r="L256" i="17"/>
  <c r="L257" i="17"/>
  <c r="L258" i="17"/>
  <c r="L259" i="17"/>
  <c r="L267" i="17"/>
  <c r="L268" i="17"/>
  <c r="L269" i="17"/>
  <c r="L270" i="17"/>
  <c r="L279" i="17"/>
  <c r="L285" i="17"/>
  <c r="L286" i="17"/>
  <c r="L292" i="17"/>
  <c r="L293" i="17"/>
  <c r="L294" i="17"/>
  <c r="L295" i="17"/>
  <c r="L306" i="17"/>
  <c r="L315" i="17"/>
  <c r="L316" i="17"/>
  <c r="L320" i="17"/>
  <c r="L321" i="17"/>
  <c r="L322" i="17"/>
  <c r="L327" i="17"/>
  <c r="L328" i="17"/>
  <c r="L339" i="17"/>
  <c r="L340" i="17"/>
  <c r="L341" i="17"/>
  <c r="L342" i="17"/>
  <c r="L344" i="17"/>
  <c r="L351" i="17"/>
  <c r="L352" i="17"/>
  <c r="L353" i="17"/>
  <c r="L354" i="17"/>
  <c r="L355" i="17"/>
  <c r="L357" i="17"/>
  <c r="L358" i="17"/>
  <c r="L360" i="17"/>
  <c r="L363" i="17"/>
  <c r="L364" i="17"/>
  <c r="L370" i="17"/>
  <c r="L377" i="17"/>
  <c r="L378" i="17"/>
  <c r="L379" i="17"/>
  <c r="L380" i="17"/>
  <c r="L387" i="17"/>
  <c r="L388" i="17"/>
  <c r="L391" i="17"/>
  <c r="L392" i="17"/>
  <c r="L393" i="17"/>
  <c r="L411" i="17"/>
  <c r="L412" i="17"/>
  <c r="L413" i="17"/>
  <c r="L414" i="17"/>
  <c r="L423" i="17"/>
  <c r="L424" i="17"/>
  <c r="L425" i="17"/>
  <c r="L426" i="17"/>
  <c r="L427" i="17"/>
  <c r="L428" i="17"/>
  <c r="L429" i="17"/>
  <c r="L430" i="17"/>
  <c r="L439" i="17"/>
  <c r="L440" i="17"/>
  <c r="L441" i="17"/>
  <c r="L442" i="17"/>
  <c r="L444" i="17"/>
  <c r="L449" i="17"/>
  <c r="L450" i="17"/>
  <c r="L459" i="17"/>
  <c r="L463" i="17"/>
  <c r="L464" i="17"/>
  <c r="L465" i="17"/>
  <c r="L466" i="17"/>
  <c r="L471" i="17"/>
  <c r="L472" i="17"/>
  <c r="L473" i="17"/>
  <c r="L483" i="17"/>
  <c r="L492" i="17"/>
  <c r="L493" i="17"/>
  <c r="L494" i="17"/>
  <c r="L495" i="17"/>
  <c r="L496" i="17"/>
  <c r="L497" i="17"/>
  <c r="L498" i="17"/>
  <c r="L499" i="17"/>
  <c r="L507" i="17"/>
  <c r="L508" i="17"/>
  <c r="L509" i="17"/>
  <c r="L510" i="17"/>
  <c r="L511" i="17"/>
  <c r="L512" i="17"/>
  <c r="L514" i="17"/>
  <c r="L516" i="17"/>
  <c r="L531" i="17"/>
  <c r="L534" i="17"/>
  <c r="L535" i="17"/>
  <c r="L543" i="17"/>
  <c r="L544" i="17"/>
  <c r="L545" i="17"/>
  <c r="L556" i="17"/>
  <c r="L557" i="17"/>
  <c r="L558" i="17"/>
  <c r="L559" i="17"/>
  <c r="L562" i="17"/>
  <c r="L564" i="17"/>
  <c r="L565" i="17"/>
  <c r="L567" i="17"/>
  <c r="L568" i="17"/>
  <c r="L569" i="17"/>
  <c r="L580" i="17"/>
  <c r="L581" i="17"/>
  <c r="L582" i="17"/>
  <c r="L583" i="17"/>
  <c r="L584" i="17"/>
  <c r="L585" i="17"/>
  <c r="L591" i="17"/>
  <c r="L593" i="17"/>
  <c r="L594" i="17"/>
  <c r="L610" i="17"/>
  <c r="L612" i="17"/>
  <c r="L613" i="17"/>
  <c r="L615" i="17"/>
  <c r="L616" i="17"/>
  <c r="L627" i="17"/>
  <c r="L628" i="17"/>
  <c r="L629" i="17"/>
  <c r="L630" i="17"/>
  <c r="L634" i="17"/>
  <c r="L636" i="17"/>
  <c r="L637" i="17"/>
  <c r="L651" i="17"/>
  <c r="L652" i="17"/>
  <c r="L653" i="17"/>
  <c r="L654" i="17"/>
  <c r="L663" i="17"/>
  <c r="L664" i="17"/>
  <c r="L665" i="17"/>
  <c r="L666" i="17"/>
  <c r="L679" i="17"/>
  <c r="L680" i="17"/>
  <c r="L681" i="17"/>
  <c r="L682" i="17"/>
  <c r="L685" i="17"/>
  <c r="L686" i="17"/>
  <c r="L687" i="17"/>
  <c r="L688" i="17"/>
  <c r="L699" i="17"/>
  <c r="L700" i="17"/>
  <c r="L701" i="17"/>
  <c r="L702" i="17"/>
  <c r="L705" i="17"/>
  <c r="L706" i="17"/>
  <c r="L711" i="17"/>
  <c r="L712" i="17"/>
  <c r="L713" i="17"/>
  <c r="L714" i="17"/>
  <c r="L724" i="17"/>
  <c r="L729" i="17"/>
  <c r="L730" i="17"/>
  <c r="L735" i="17"/>
  <c r="L737" i="17"/>
  <c r="L738" i="17"/>
  <c r="L748" i="17"/>
  <c r="L750" i="17"/>
  <c r="L751" i="17"/>
  <c r="L752" i="17"/>
  <c r="L753" i="17"/>
  <c r="L754" i="17"/>
  <c r="L756" i="17"/>
  <c r="L757" i="17"/>
  <c r="L765" i="17"/>
  <c r="L771" i="17"/>
  <c r="L772" i="17"/>
  <c r="L773" i="17"/>
  <c r="L783" i="17"/>
  <c r="L784" i="17"/>
  <c r="L785" i="17"/>
  <c r="L786" i="17"/>
  <c r="L796" i="17"/>
  <c r="L797" i="17"/>
  <c r="L798" i="17"/>
  <c r="L799" i="17"/>
  <c r="L800" i="17"/>
  <c r="L802" i="17"/>
  <c r="L807" i="17"/>
  <c r="L808" i="17"/>
  <c r="L809" i="17"/>
  <c r="L820" i="17"/>
  <c r="L821" i="17"/>
  <c r="L822" i="17"/>
  <c r="L823" i="17"/>
  <c r="L824" i="17"/>
  <c r="L825" i="17"/>
  <c r="L831" i="17"/>
  <c r="L834" i="17"/>
  <c r="L835" i="17"/>
  <c r="L843" i="17"/>
  <c r="L850" i="17"/>
  <c r="L855" i="17"/>
  <c r="L856" i="17"/>
  <c r="L857" i="17"/>
  <c r="L858" i="17"/>
  <c r="L868" i="17"/>
  <c r="L869" i="17"/>
  <c r="L870" i="17"/>
  <c r="L871" i="17"/>
  <c r="L872" i="17"/>
  <c r="L873" i="17"/>
  <c r="L884" i="17"/>
  <c r="L885" i="17"/>
  <c r="L891" i="17"/>
  <c r="L892" i="17"/>
  <c r="L894" i="17"/>
  <c r="L895" i="17"/>
  <c r="L905" i="17"/>
  <c r="L907" i="17"/>
  <c r="L908" i="17"/>
  <c r="L909" i="17"/>
  <c r="L915" i="17"/>
  <c r="L916" i="17"/>
  <c r="L920" i="17"/>
  <c r="L921" i="17"/>
  <c r="L922" i="17"/>
  <c r="L927" i="17"/>
  <c r="L928" i="17"/>
  <c r="L939" i="17"/>
  <c r="L940" i="17"/>
  <c r="L941" i="17"/>
  <c r="L942" i="17"/>
  <c r="L943" i="17"/>
  <c r="L944" i="17"/>
  <c r="L951" i="17"/>
  <c r="L952" i="17"/>
  <c r="L953" i="17"/>
  <c r="L954" i="17"/>
  <c r="L963" i="17"/>
  <c r="L964" i="17"/>
  <c r="L969" i="17"/>
  <c r="L970" i="17"/>
  <c r="L977" i="17"/>
  <c r="L978" i="17"/>
  <c r="L987" i="17"/>
  <c r="L988" i="17"/>
  <c r="L991" i="17"/>
  <c r="L992" i="17"/>
  <c r="L993" i="17"/>
  <c r="L994" i="17"/>
  <c r="L996" i="17"/>
  <c r="L997" i="17"/>
  <c r="J12" i="17"/>
  <c r="J13" i="17"/>
  <c r="J24" i="17"/>
  <c r="J25" i="17"/>
  <c r="J59" i="17"/>
  <c r="J71" i="17"/>
  <c r="J72" i="17"/>
  <c r="J73" i="17"/>
  <c r="J74" i="17"/>
  <c r="J96" i="17"/>
  <c r="J107" i="17"/>
  <c r="J108" i="17"/>
  <c r="J113" i="17"/>
  <c r="J114" i="17"/>
  <c r="J131" i="17"/>
  <c r="J132" i="17"/>
  <c r="J143" i="17"/>
  <c r="J145" i="17"/>
  <c r="J146" i="17"/>
  <c r="J161" i="17"/>
  <c r="J162" i="17"/>
  <c r="J169" i="17"/>
  <c r="J170" i="17"/>
  <c r="J178" i="17"/>
  <c r="J179" i="17"/>
  <c r="J180" i="17"/>
  <c r="J215" i="17"/>
  <c r="J216" i="17"/>
  <c r="J217" i="17"/>
  <c r="J218" i="17"/>
  <c r="J227" i="17"/>
  <c r="J228" i="17"/>
  <c r="J239" i="17"/>
  <c r="J240" i="17"/>
  <c r="J241" i="17"/>
  <c r="J251" i="17"/>
  <c r="J252" i="17"/>
  <c r="J253" i="17"/>
  <c r="J254" i="17"/>
  <c r="J257" i="17"/>
  <c r="J258" i="17"/>
  <c r="J276" i="17"/>
  <c r="J287" i="17"/>
  <c r="J288" i="17"/>
  <c r="J289" i="17"/>
  <c r="J290" i="17"/>
  <c r="J300" i="17"/>
  <c r="J301" i="17"/>
  <c r="J311" i="17"/>
  <c r="J312" i="17"/>
  <c r="J313" i="17"/>
  <c r="J314" i="17"/>
  <c r="J322" i="17"/>
  <c r="J323" i="17"/>
  <c r="J326" i="17"/>
  <c r="J347" i="17"/>
  <c r="J348" i="17"/>
  <c r="J361" i="17"/>
  <c r="J362" i="17"/>
  <c r="J368" i="17"/>
  <c r="J369" i="17"/>
  <c r="J370" i="17"/>
  <c r="J371" i="17"/>
  <c r="J385" i="17"/>
  <c r="J386" i="17"/>
  <c r="J395" i="17"/>
  <c r="J396" i="17"/>
  <c r="J397" i="17"/>
  <c r="J398" i="17"/>
  <c r="J419" i="17"/>
  <c r="J420" i="17"/>
  <c r="J426" i="17"/>
  <c r="J431" i="17"/>
  <c r="J432" i="17"/>
  <c r="J433" i="17"/>
  <c r="J434" i="17"/>
  <c r="J455" i="17"/>
  <c r="J456" i="17"/>
  <c r="J457" i="17"/>
  <c r="J458" i="17"/>
  <c r="J461" i="17"/>
  <c r="J462" i="17"/>
  <c r="J466" i="17"/>
  <c r="J467" i="17"/>
  <c r="J469" i="17"/>
  <c r="J470" i="17"/>
  <c r="J491" i="17"/>
  <c r="J492" i="17"/>
  <c r="J499" i="17"/>
  <c r="J503" i="17"/>
  <c r="J515" i="17"/>
  <c r="J516" i="17"/>
  <c r="J527" i="17"/>
  <c r="J529" i="17"/>
  <c r="J530" i="17"/>
  <c r="J533" i="17"/>
  <c r="J534" i="17"/>
  <c r="J539" i="17"/>
  <c r="J540" i="17"/>
  <c r="J541" i="17"/>
  <c r="J542" i="17"/>
  <c r="J545" i="17"/>
  <c r="J576" i="17"/>
  <c r="J577" i="17"/>
  <c r="J578" i="17"/>
  <c r="J586" i="17"/>
  <c r="J587" i="17"/>
  <c r="J588" i="17"/>
  <c r="J599" i="17"/>
  <c r="J600" i="17"/>
  <c r="J601" i="17"/>
  <c r="J611" i="17"/>
  <c r="J612" i="17"/>
  <c r="J635" i="17"/>
  <c r="J636" i="17"/>
  <c r="J647" i="17"/>
  <c r="J659" i="17"/>
  <c r="J660" i="17"/>
  <c r="J661" i="17"/>
  <c r="J662" i="17"/>
  <c r="J670" i="17"/>
  <c r="J671" i="17"/>
  <c r="J672" i="17"/>
  <c r="J673" i="17"/>
  <c r="J674" i="17"/>
  <c r="J683" i="17"/>
  <c r="J684" i="17"/>
  <c r="J685" i="17"/>
  <c r="J686" i="17"/>
  <c r="J698" i="17"/>
  <c r="J701" i="17"/>
  <c r="J706" i="17"/>
  <c r="J719" i="17"/>
  <c r="J720" i="17"/>
  <c r="J721" i="17"/>
  <c r="J722" i="17"/>
  <c r="J731" i="17"/>
  <c r="J743" i="17"/>
  <c r="J744" i="17"/>
  <c r="J745" i="17"/>
  <c r="J746" i="17"/>
  <c r="J779" i="17"/>
  <c r="J780" i="17"/>
  <c r="J792" i="17"/>
  <c r="J802" i="17"/>
  <c r="J815" i="17"/>
  <c r="J816" i="17"/>
  <c r="J818" i="17"/>
  <c r="J827" i="17"/>
  <c r="J846" i="17"/>
  <c r="J847" i="17"/>
  <c r="J850" i="17"/>
  <c r="J851" i="17"/>
  <c r="J863" i="17"/>
  <c r="J864" i="17"/>
  <c r="J888" i="17"/>
  <c r="J889" i="17"/>
  <c r="J890" i="17"/>
  <c r="J898" i="17"/>
  <c r="J899" i="17"/>
  <c r="J923" i="17"/>
  <c r="J924" i="17"/>
  <c r="J935" i="17"/>
  <c r="J947" i="17"/>
  <c r="J948" i="17"/>
  <c r="J950" i="17"/>
  <c r="J953" i="17"/>
  <c r="J959" i="17"/>
  <c r="J960" i="17"/>
  <c r="J986" i="17"/>
  <c r="J989" i="17"/>
  <c r="J990" i="17"/>
  <c r="J991" i="17"/>
  <c r="J992" i="17"/>
  <c r="J993" i="17"/>
  <c r="J994" i="17"/>
  <c r="J995" i="17"/>
  <c r="O36" i="17"/>
  <c r="O47" i="17"/>
  <c r="O71" i="17"/>
  <c r="O126" i="17"/>
  <c r="O127" i="17"/>
  <c r="O132" i="17"/>
  <c r="O143" i="17"/>
  <c r="O167" i="17"/>
  <c r="O199" i="17"/>
  <c r="O228" i="17"/>
  <c r="O324" i="17"/>
  <c r="O330" i="17"/>
  <c r="O331" i="17"/>
  <c r="O332" i="17"/>
  <c r="O343" i="17"/>
  <c r="O359" i="17"/>
  <c r="O360" i="17"/>
  <c r="O395" i="17"/>
  <c r="O420" i="17"/>
  <c r="O455" i="17"/>
  <c r="O456" i="17"/>
  <c r="O462" i="17"/>
  <c r="O475" i="17"/>
  <c r="O491" i="17"/>
  <c r="O516" i="17"/>
  <c r="O527" i="17"/>
  <c r="O551" i="17"/>
  <c r="O552" i="17"/>
  <c r="O587" i="17"/>
  <c r="O594" i="17"/>
  <c r="O595" i="17"/>
  <c r="O607" i="17"/>
  <c r="O629" i="17"/>
  <c r="O630" i="17"/>
  <c r="O647" i="17"/>
  <c r="O659" i="17"/>
  <c r="O683" i="17"/>
  <c r="O695" i="17"/>
  <c r="O731" i="17"/>
  <c r="O755" i="17"/>
  <c r="O762" i="17"/>
  <c r="O773" i="17"/>
  <c r="O774" i="17"/>
  <c r="O803" i="17"/>
  <c r="O827" i="17"/>
  <c r="O875" i="17"/>
  <c r="O882" i="17"/>
  <c r="O883" i="17"/>
  <c r="O884" i="17"/>
  <c r="O897" i="17"/>
  <c r="O899" i="17"/>
  <c r="O935" i="17"/>
  <c r="O947"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N37" i="17"/>
  <c r="O37" i="17" s="1"/>
  <c r="N38" i="17"/>
  <c r="O38" i="17" s="1"/>
  <c r="N39" i="17"/>
  <c r="O39" i="17" s="1"/>
  <c r="N40" i="17"/>
  <c r="O40" i="17" s="1"/>
  <c r="N41" i="17"/>
  <c r="O41" i="17" s="1"/>
  <c r="N42" i="17"/>
  <c r="O42" i="17" s="1"/>
  <c r="N43" i="17"/>
  <c r="O43" i="17" s="1"/>
  <c r="N44" i="17"/>
  <c r="O44" i="17" s="1"/>
  <c r="N45" i="17"/>
  <c r="O45" i="17" s="1"/>
  <c r="N46" i="17"/>
  <c r="O46" i="17" s="1"/>
  <c r="N47" i="17"/>
  <c r="N48" i="17"/>
  <c r="O48" i="17" s="1"/>
  <c r="N49" i="17"/>
  <c r="O49" i="17" s="1"/>
  <c r="N50" i="17"/>
  <c r="O50" i="17" s="1"/>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N127" i="17"/>
  <c r="N128" i="17"/>
  <c r="O128" i="17" s="1"/>
  <c r="N129" i="17"/>
  <c r="O129" i="17" s="1"/>
  <c r="N130" i="17"/>
  <c r="O130" i="17" s="1"/>
  <c r="N131" i="17"/>
  <c r="O131" i="17" s="1"/>
  <c r="N132" i="17"/>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O166" i="17" s="1"/>
  <c r="N167" i="17"/>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N325" i="17"/>
  <c r="O325" i="17" s="1"/>
  <c r="N326" i="17"/>
  <c r="O326" i="17" s="1"/>
  <c r="N327" i="17"/>
  <c r="O327" i="17" s="1"/>
  <c r="N328" i="17"/>
  <c r="O328" i="17" s="1"/>
  <c r="N329" i="17"/>
  <c r="O329" i="17" s="1"/>
  <c r="N330" i="17"/>
  <c r="N331" i="17"/>
  <c r="N332" i="17"/>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N360" i="17"/>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N456" i="17"/>
  <c r="N457" i="17"/>
  <c r="O457" i="17" s="1"/>
  <c r="N458" i="17"/>
  <c r="O458" i="17" s="1"/>
  <c r="N459" i="17"/>
  <c r="O459" i="17" s="1"/>
  <c r="N460" i="17"/>
  <c r="O460" i="17" s="1"/>
  <c r="N461" i="17"/>
  <c r="O461" i="17" s="1"/>
  <c r="N462" i="17"/>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N492" i="17"/>
  <c r="O492" i="17" s="1"/>
  <c r="N493" i="17"/>
  <c r="O493" i="17" s="1"/>
  <c r="N494" i="17"/>
  <c r="O494" i="17" s="1"/>
  <c r="N495" i="17"/>
  <c r="O495" i="17" s="1"/>
  <c r="N496" i="17"/>
  <c r="O496" i="17" s="1"/>
  <c r="N497" i="17"/>
  <c r="O497" i="17" s="1"/>
  <c r="N498" i="17"/>
  <c r="O498" i="17" s="1"/>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O547" i="17" s="1"/>
  <c r="N548" i="17"/>
  <c r="O548" i="17" s="1"/>
  <c r="N549" i="17"/>
  <c r="O549" i="17" s="1"/>
  <c r="N550" i="17"/>
  <c r="O550" i="17" s="1"/>
  <c r="N551" i="17"/>
  <c r="N552" i="17"/>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N588" i="17"/>
  <c r="O588" i="17" s="1"/>
  <c r="N589" i="17"/>
  <c r="O589" i="17" s="1"/>
  <c r="N590" i="17"/>
  <c r="O590" i="17" s="1"/>
  <c r="N591" i="17"/>
  <c r="O591" i="17" s="1"/>
  <c r="N592" i="17"/>
  <c r="O592" i="17" s="1"/>
  <c r="N593" i="17"/>
  <c r="O593" i="17" s="1"/>
  <c r="N594" i="17"/>
  <c r="N595" i="17"/>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N630" i="17"/>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N756" i="17"/>
  <c r="O756" i="17" s="1"/>
  <c r="N757" i="17"/>
  <c r="O757" i="17" s="1"/>
  <c r="N758" i="17"/>
  <c r="O758" i="17" s="1"/>
  <c r="N759" i="17"/>
  <c r="O759" i="17" s="1"/>
  <c r="N760" i="17"/>
  <c r="O760" i="17" s="1"/>
  <c r="N761" i="17"/>
  <c r="O761" i="17" s="1"/>
  <c r="N762" i="17"/>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N774" i="17"/>
  <c r="N775" i="17"/>
  <c r="O775" i="17" s="1"/>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O818" i="17" s="1"/>
  <c r="N819" i="17"/>
  <c r="O819" i="17" s="1"/>
  <c r="N820" i="17"/>
  <c r="O820" i="17" s="1"/>
  <c r="N821" i="17"/>
  <c r="O821" i="17" s="1"/>
  <c r="N822" i="17"/>
  <c r="O822" i="17" s="1"/>
  <c r="N823" i="17"/>
  <c r="O823" i="17" s="1"/>
  <c r="N824" i="17"/>
  <c r="O824" i="17" s="1"/>
  <c r="N825" i="17"/>
  <c r="O825" i="17" s="1"/>
  <c r="N826" i="17"/>
  <c r="O826" i="17" s="1"/>
  <c r="N827" i="17"/>
  <c r="N828" i="17"/>
  <c r="O828" i="17" s="1"/>
  <c r="N829" i="17"/>
  <c r="O829" i="17" s="1"/>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O868" i="17" s="1"/>
  <c r="N869" i="17"/>
  <c r="O869" i="17" s="1"/>
  <c r="N870" i="17"/>
  <c r="O870" i="17" s="1"/>
  <c r="N871" i="17"/>
  <c r="O871" i="17" s="1"/>
  <c r="N872" i="17"/>
  <c r="O872" i="17" s="1"/>
  <c r="N873" i="17"/>
  <c r="O873" i="17" s="1"/>
  <c r="N874" i="17"/>
  <c r="O874" i="17" s="1"/>
  <c r="N875" i="17"/>
  <c r="N876" i="17"/>
  <c r="O876" i="17" s="1"/>
  <c r="N877" i="17"/>
  <c r="O877" i="17" s="1"/>
  <c r="N878" i="17"/>
  <c r="O878" i="17" s="1"/>
  <c r="N879" i="17"/>
  <c r="O879" i="17" s="1"/>
  <c r="N880" i="17"/>
  <c r="O880" i="17" s="1"/>
  <c r="N881" i="17"/>
  <c r="O881" i="17" s="1"/>
  <c r="N882" i="17"/>
  <c r="N883" i="17"/>
  <c r="N884" i="17"/>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N898" i="17"/>
  <c r="O898" i="17" s="1"/>
  <c r="N899" i="17"/>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N2" i="17"/>
  <c r="O2"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K3" i="17"/>
  <c r="L3" i="17" s="1"/>
  <c r="K4" i="17"/>
  <c r="L4" i="17" s="1"/>
  <c r="K5" i="17"/>
  <c r="L5" i="17" s="1"/>
  <c r="K6" i="17"/>
  <c r="L6" i="17" s="1"/>
  <c r="K7" i="17"/>
  <c r="L7" i="17" s="1"/>
  <c r="K8" i="17"/>
  <c r="L8" i="17" s="1"/>
  <c r="K9" i="17"/>
  <c r="L9" i="17" s="1"/>
  <c r="K10" i="17"/>
  <c r="L10" i="17" s="1"/>
  <c r="K11" i="17"/>
  <c r="L11" i="17" s="1"/>
  <c r="K12" i="17"/>
  <c r="L12" i="17" s="1"/>
  <c r="K13" i="17"/>
  <c r="L13" i="17" s="1"/>
  <c r="K14" i="17"/>
  <c r="L14" i="17" s="1"/>
  <c r="K15" i="17"/>
  <c r="K16" i="17"/>
  <c r="L16" i="17" s="1"/>
  <c r="K17" i="17"/>
  <c r="K18" i="17"/>
  <c r="L18" i="17" s="1"/>
  <c r="K19" i="17"/>
  <c r="L19" i="17" s="1"/>
  <c r="K20" i="17"/>
  <c r="K21" i="17"/>
  <c r="K22" i="17"/>
  <c r="L22" i="17" s="1"/>
  <c r="K23" i="17"/>
  <c r="L23" i="17" s="1"/>
  <c r="K24" i="17"/>
  <c r="L24" i="17" s="1"/>
  <c r="K25" i="17"/>
  <c r="L25" i="17" s="1"/>
  <c r="K26" i="17"/>
  <c r="L26" i="17" s="1"/>
  <c r="K27" i="17"/>
  <c r="K28" i="17"/>
  <c r="K29" i="17"/>
  <c r="L29" i="17" s="1"/>
  <c r="K30" i="17"/>
  <c r="K31" i="17"/>
  <c r="K32" i="17"/>
  <c r="L32" i="17" s="1"/>
  <c r="K33" i="17"/>
  <c r="L33" i="17" s="1"/>
  <c r="K34" i="17"/>
  <c r="K35" i="17"/>
  <c r="L35" i="17" s="1"/>
  <c r="K36" i="17"/>
  <c r="L36" i="17" s="1"/>
  <c r="K37" i="17"/>
  <c r="L37" i="17" s="1"/>
  <c r="K38" i="17"/>
  <c r="L38" i="17" s="1"/>
  <c r="K39" i="17"/>
  <c r="L39" i="17" s="1"/>
  <c r="K40" i="17"/>
  <c r="L40" i="17" s="1"/>
  <c r="K41" i="17"/>
  <c r="L41" i="17" s="1"/>
  <c r="K42" i="17"/>
  <c r="L42" i="17" s="1"/>
  <c r="K43" i="17"/>
  <c r="L43" i="17" s="1"/>
  <c r="K44" i="17"/>
  <c r="L44" i="17" s="1"/>
  <c r="K45" i="17"/>
  <c r="L45" i="17" s="1"/>
  <c r="K46" i="17"/>
  <c r="L46" i="17" s="1"/>
  <c r="K47" i="17"/>
  <c r="L47" i="17" s="1"/>
  <c r="K48" i="17"/>
  <c r="L48" i="17" s="1"/>
  <c r="K49" i="17"/>
  <c r="L49" i="17" s="1"/>
  <c r="K50" i="17"/>
  <c r="L50" i="17" s="1"/>
  <c r="K51" i="17"/>
  <c r="K52" i="17"/>
  <c r="K53" i="17"/>
  <c r="K54" i="17"/>
  <c r="K55" i="17"/>
  <c r="L55" i="17" s="1"/>
  <c r="K56" i="17"/>
  <c r="L56" i="17" s="1"/>
  <c r="K57" i="17"/>
  <c r="L57" i="17" s="1"/>
  <c r="K58" i="17"/>
  <c r="L58" i="17" s="1"/>
  <c r="K59" i="17"/>
  <c r="L59" i="17" s="1"/>
  <c r="K60" i="17"/>
  <c r="L60" i="17" s="1"/>
  <c r="K61" i="17"/>
  <c r="L61" i="17" s="1"/>
  <c r="K62" i="17"/>
  <c r="L62" i="17" s="1"/>
  <c r="K63" i="17"/>
  <c r="K64" i="17"/>
  <c r="K65" i="17"/>
  <c r="K66" i="17"/>
  <c r="K67" i="17"/>
  <c r="L67" i="17" s="1"/>
  <c r="K68" i="17"/>
  <c r="L68" i="17" s="1"/>
  <c r="K69" i="17"/>
  <c r="L69" i="17" s="1"/>
  <c r="K70" i="17"/>
  <c r="L70" i="17" s="1"/>
  <c r="K71" i="17"/>
  <c r="L71" i="17" s="1"/>
  <c r="K72" i="17"/>
  <c r="L72" i="17" s="1"/>
  <c r="K73" i="17"/>
  <c r="L73" i="17" s="1"/>
  <c r="K74" i="17"/>
  <c r="L74" i="17" s="1"/>
  <c r="K75" i="17"/>
  <c r="L75" i="17" s="1"/>
  <c r="K76" i="17"/>
  <c r="L76" i="17" s="1"/>
  <c r="K77" i="17"/>
  <c r="L77" i="17" s="1"/>
  <c r="K78" i="17"/>
  <c r="L78" i="17" s="1"/>
  <c r="K79" i="17"/>
  <c r="L79" i="17" s="1"/>
  <c r="K80" i="17"/>
  <c r="K81" i="17"/>
  <c r="L81" i="17" s="1"/>
  <c r="K82" i="17"/>
  <c r="K83" i="17"/>
  <c r="L83" i="17" s="1"/>
  <c r="K84" i="17"/>
  <c r="K85" i="17"/>
  <c r="K86" i="17"/>
  <c r="K87" i="17"/>
  <c r="K88" i="17"/>
  <c r="K89" i="17"/>
  <c r="L89" i="17" s="1"/>
  <c r="K90" i="17"/>
  <c r="L90" i="17" s="1"/>
  <c r="K91" i="17"/>
  <c r="L91" i="17" s="1"/>
  <c r="K92" i="17"/>
  <c r="L92" i="17" s="1"/>
  <c r="K93" i="17"/>
  <c r="L93" i="17" s="1"/>
  <c r="K94" i="17"/>
  <c r="L94" i="17" s="1"/>
  <c r="K95" i="17"/>
  <c r="L95" i="17" s="1"/>
  <c r="K96" i="17"/>
  <c r="L96" i="17" s="1"/>
  <c r="K97" i="17"/>
  <c r="L97" i="17" s="1"/>
  <c r="K98" i="17"/>
  <c r="L98" i="17" s="1"/>
  <c r="K99" i="17"/>
  <c r="K100" i="17"/>
  <c r="K101" i="17"/>
  <c r="K102" i="17"/>
  <c r="K103" i="17"/>
  <c r="L103" i="17" s="1"/>
  <c r="K104" i="17"/>
  <c r="L104" i="17" s="1"/>
  <c r="K105" i="17"/>
  <c r="K106" i="17"/>
  <c r="K107" i="17"/>
  <c r="L107" i="17" s="1"/>
  <c r="K108" i="17"/>
  <c r="L108" i="17" s="1"/>
  <c r="K109" i="17"/>
  <c r="L109" i="17" s="1"/>
  <c r="K110" i="17"/>
  <c r="L110" i="17" s="1"/>
  <c r="K111" i="17"/>
  <c r="K112" i="17"/>
  <c r="K113" i="17"/>
  <c r="K114" i="17"/>
  <c r="K115" i="17"/>
  <c r="L115" i="17" s="1"/>
  <c r="K116" i="17"/>
  <c r="L116" i="17" s="1"/>
  <c r="K117" i="17"/>
  <c r="L117" i="17" s="1"/>
  <c r="K118" i="17"/>
  <c r="L118" i="17" s="1"/>
  <c r="K119" i="17"/>
  <c r="L119" i="17" s="1"/>
  <c r="K120" i="17"/>
  <c r="L120" i="17" s="1"/>
  <c r="K121" i="17"/>
  <c r="L121" i="17" s="1"/>
  <c r="K122" i="17"/>
  <c r="L122" i="17" s="1"/>
  <c r="K123" i="17"/>
  <c r="K124" i="17"/>
  <c r="K125" i="17"/>
  <c r="L125" i="17" s="1"/>
  <c r="K126" i="17"/>
  <c r="L126" i="17" s="1"/>
  <c r="K127" i="17"/>
  <c r="L127" i="17" s="1"/>
  <c r="K128" i="17"/>
  <c r="L128" i="17" s="1"/>
  <c r="K129" i="17"/>
  <c r="L129" i="17" s="1"/>
  <c r="K130" i="17"/>
  <c r="K131" i="17"/>
  <c r="L131" i="17" s="1"/>
  <c r="K132" i="17"/>
  <c r="L132" i="17" s="1"/>
  <c r="K133" i="17"/>
  <c r="L133" i="17" s="1"/>
  <c r="K134" i="17"/>
  <c r="L134" i="17" s="1"/>
  <c r="K135" i="17"/>
  <c r="K136" i="17"/>
  <c r="K137" i="17"/>
  <c r="K138" i="17"/>
  <c r="K139" i="17"/>
  <c r="K140" i="17"/>
  <c r="L140" i="17" s="1"/>
  <c r="K141" i="17"/>
  <c r="L141" i="17" s="1"/>
  <c r="K142" i="17"/>
  <c r="L142" i="17" s="1"/>
  <c r="K143" i="17"/>
  <c r="L143" i="17" s="1"/>
  <c r="K144" i="17"/>
  <c r="L144" i="17" s="1"/>
  <c r="K145" i="17"/>
  <c r="L145" i="17" s="1"/>
  <c r="K146" i="17"/>
  <c r="L146" i="17" s="1"/>
  <c r="K147" i="17"/>
  <c r="L147" i="17" s="1"/>
  <c r="K148" i="17"/>
  <c r="L148" i="17" s="1"/>
  <c r="K149" i="17"/>
  <c r="K150" i="17"/>
  <c r="K151" i="17"/>
  <c r="K152" i="17"/>
  <c r="K153" i="17"/>
  <c r="K154" i="17"/>
  <c r="K155" i="17"/>
  <c r="L155" i="17" s="1"/>
  <c r="K156" i="17"/>
  <c r="L156" i="17" s="1"/>
  <c r="K157" i="17"/>
  <c r="L157" i="17" s="1"/>
  <c r="K158" i="17"/>
  <c r="L158" i="17" s="1"/>
  <c r="K159" i="17"/>
  <c r="L159" i="17" s="1"/>
  <c r="K160" i="17"/>
  <c r="L160" i="17" s="1"/>
  <c r="K161" i="17"/>
  <c r="L161" i="17" s="1"/>
  <c r="K162" i="17"/>
  <c r="L162" i="17" s="1"/>
  <c r="K163" i="17"/>
  <c r="L163" i="17" s="1"/>
  <c r="K164" i="17"/>
  <c r="L164" i="17" s="1"/>
  <c r="K165" i="17"/>
  <c r="L165" i="17" s="1"/>
  <c r="K166" i="17"/>
  <c r="K167" i="17"/>
  <c r="L167" i="17" s="1"/>
  <c r="K168" i="17"/>
  <c r="K169" i="17"/>
  <c r="K170" i="17"/>
  <c r="L170" i="17" s="1"/>
  <c r="K171" i="17"/>
  <c r="K172" i="17"/>
  <c r="K173" i="17"/>
  <c r="L173" i="17" s="1"/>
  <c r="K174" i="17"/>
  <c r="K175" i="17"/>
  <c r="L175" i="17" s="1"/>
  <c r="K176" i="17"/>
  <c r="L176" i="17" s="1"/>
  <c r="K177" i="17"/>
  <c r="L177" i="17" s="1"/>
  <c r="K178" i="17"/>
  <c r="L178" i="17" s="1"/>
  <c r="K179" i="17"/>
  <c r="L179" i="17" s="1"/>
  <c r="K180" i="17"/>
  <c r="L180" i="17" s="1"/>
  <c r="K181" i="17"/>
  <c r="L181" i="17" s="1"/>
  <c r="K182" i="17"/>
  <c r="L182" i="17" s="1"/>
  <c r="K183" i="17"/>
  <c r="K184" i="17"/>
  <c r="K185" i="17"/>
  <c r="K186" i="17"/>
  <c r="L186" i="17" s="1"/>
  <c r="K187" i="17"/>
  <c r="K188" i="17"/>
  <c r="K189" i="17"/>
  <c r="L189" i="17" s="1"/>
  <c r="K190" i="17"/>
  <c r="L190" i="17" s="1"/>
  <c r="K191" i="17"/>
  <c r="L191" i="17" s="1"/>
  <c r="K192" i="17"/>
  <c r="K193" i="17"/>
  <c r="K194" i="17"/>
  <c r="L194" i="17" s="1"/>
  <c r="K195" i="17"/>
  <c r="L195" i="17" s="1"/>
  <c r="K196" i="17"/>
  <c r="K197" i="17"/>
  <c r="K198" i="17"/>
  <c r="K199" i="17"/>
  <c r="L199" i="17" s="1"/>
  <c r="K200" i="17"/>
  <c r="L200" i="17" s="1"/>
  <c r="K201" i="17"/>
  <c r="L201" i="17" s="1"/>
  <c r="K202" i="17"/>
  <c r="L202" i="17" s="1"/>
  <c r="K203" i="17"/>
  <c r="L203" i="17" s="1"/>
  <c r="K204" i="17"/>
  <c r="L204" i="17" s="1"/>
  <c r="K205" i="17"/>
  <c r="L205" i="17" s="1"/>
  <c r="K206" i="17"/>
  <c r="L206" i="17" s="1"/>
  <c r="K207" i="17"/>
  <c r="K208" i="17"/>
  <c r="K209" i="17"/>
  <c r="K210" i="17"/>
  <c r="L210" i="17" s="1"/>
  <c r="K211" i="17"/>
  <c r="L211" i="17" s="1"/>
  <c r="K212" i="17"/>
  <c r="L212" i="17" s="1"/>
  <c r="K213" i="17"/>
  <c r="L213" i="17" s="1"/>
  <c r="K214" i="17"/>
  <c r="L214" i="17" s="1"/>
  <c r="K215" i="17"/>
  <c r="L215" i="17" s="1"/>
  <c r="K216" i="17"/>
  <c r="L216" i="17" s="1"/>
  <c r="K217" i="17"/>
  <c r="K218" i="17"/>
  <c r="L218" i="17" s="1"/>
  <c r="K219" i="17"/>
  <c r="L219" i="17" s="1"/>
  <c r="K220" i="17"/>
  <c r="K221" i="17"/>
  <c r="K222" i="17"/>
  <c r="K223" i="17"/>
  <c r="L223" i="17" s="1"/>
  <c r="K224" i="17"/>
  <c r="L224" i="17" s="1"/>
  <c r="K225" i="17"/>
  <c r="L225" i="17" s="1"/>
  <c r="K226" i="17"/>
  <c r="L226" i="17" s="1"/>
  <c r="K227" i="17"/>
  <c r="L227" i="17" s="1"/>
  <c r="K228" i="17"/>
  <c r="L228" i="17" s="1"/>
  <c r="K229" i="17"/>
  <c r="L229" i="17" s="1"/>
  <c r="K230" i="17"/>
  <c r="L230" i="17" s="1"/>
  <c r="K231" i="17"/>
  <c r="K232" i="17"/>
  <c r="L232" i="17" s="1"/>
  <c r="K233" i="17"/>
  <c r="L233" i="17" s="1"/>
  <c r="K234" i="17"/>
  <c r="K235" i="17"/>
  <c r="K236" i="17"/>
  <c r="K237" i="17"/>
  <c r="K238" i="17"/>
  <c r="L238" i="17" s="1"/>
  <c r="K239" i="17"/>
  <c r="L239" i="17" s="1"/>
  <c r="K240" i="17"/>
  <c r="K241" i="17"/>
  <c r="K242" i="17"/>
  <c r="K243" i="17"/>
  <c r="K244" i="17"/>
  <c r="L244" i="17" s="1"/>
  <c r="K245" i="17"/>
  <c r="L245" i="17" s="1"/>
  <c r="K246" i="17"/>
  <c r="L246" i="17" s="1"/>
  <c r="K247" i="17"/>
  <c r="L247" i="17" s="1"/>
  <c r="K248" i="17"/>
  <c r="L248" i="17" s="1"/>
  <c r="K249" i="17"/>
  <c r="L249" i="17" s="1"/>
  <c r="K250" i="17"/>
  <c r="L250" i="17" s="1"/>
  <c r="K251" i="17"/>
  <c r="L251" i="17" s="1"/>
  <c r="K252" i="17"/>
  <c r="L252" i="17" s="1"/>
  <c r="K253" i="17"/>
  <c r="L253" i="17" s="1"/>
  <c r="K254" i="17"/>
  <c r="L254" i="17" s="1"/>
  <c r="K255" i="17"/>
  <c r="K256" i="17"/>
  <c r="K257" i="17"/>
  <c r="K258" i="17"/>
  <c r="K259" i="17"/>
  <c r="K260" i="17"/>
  <c r="L260" i="17" s="1"/>
  <c r="K261" i="17"/>
  <c r="L261" i="17" s="1"/>
  <c r="K262" i="17"/>
  <c r="L262" i="17" s="1"/>
  <c r="K263" i="17"/>
  <c r="L263" i="17" s="1"/>
  <c r="K264" i="17"/>
  <c r="L264" i="17" s="1"/>
  <c r="K265" i="17"/>
  <c r="L265" i="17" s="1"/>
  <c r="K266" i="17"/>
  <c r="L266" i="17" s="1"/>
  <c r="K267" i="17"/>
  <c r="K268" i="17"/>
  <c r="K269" i="17"/>
  <c r="K270" i="17"/>
  <c r="K271" i="17"/>
  <c r="L271" i="17" s="1"/>
  <c r="K272" i="17"/>
  <c r="L272" i="17" s="1"/>
  <c r="K273" i="17"/>
  <c r="L273" i="17" s="1"/>
  <c r="K274" i="17"/>
  <c r="L274" i="17" s="1"/>
  <c r="K275" i="17"/>
  <c r="L275" i="17" s="1"/>
  <c r="K276" i="17"/>
  <c r="L276" i="17" s="1"/>
  <c r="K277" i="17"/>
  <c r="L277" i="17" s="1"/>
  <c r="K278" i="17"/>
  <c r="L278" i="17" s="1"/>
  <c r="K279" i="17"/>
  <c r="K280" i="17"/>
  <c r="L280" i="17" s="1"/>
  <c r="K281" i="17"/>
  <c r="L281" i="17" s="1"/>
  <c r="K282" i="17"/>
  <c r="L282" i="17" s="1"/>
  <c r="K283" i="17"/>
  <c r="L283" i="17" s="1"/>
  <c r="K284" i="17"/>
  <c r="L284" i="17" s="1"/>
  <c r="K285" i="17"/>
  <c r="K286" i="17"/>
  <c r="K287" i="17"/>
  <c r="L287" i="17" s="1"/>
  <c r="K288" i="17"/>
  <c r="L288" i="17" s="1"/>
  <c r="K289" i="17"/>
  <c r="L289" i="17" s="1"/>
  <c r="K290" i="17"/>
  <c r="L290" i="17" s="1"/>
  <c r="K291" i="17"/>
  <c r="L291" i="17" s="1"/>
  <c r="K292" i="17"/>
  <c r="K293" i="17"/>
  <c r="K294" i="17"/>
  <c r="K295" i="17"/>
  <c r="K296" i="17"/>
  <c r="L296" i="17" s="1"/>
  <c r="K297" i="17"/>
  <c r="L297" i="17" s="1"/>
  <c r="K298" i="17"/>
  <c r="L298" i="17" s="1"/>
  <c r="K299" i="17"/>
  <c r="L299" i="17" s="1"/>
  <c r="K300" i="17"/>
  <c r="L300" i="17" s="1"/>
  <c r="K301" i="17"/>
  <c r="L301" i="17" s="1"/>
  <c r="K302" i="17"/>
  <c r="L302" i="17" s="1"/>
  <c r="K303" i="17"/>
  <c r="L303" i="17" s="1"/>
  <c r="K304" i="17"/>
  <c r="L304" i="17" s="1"/>
  <c r="K305" i="17"/>
  <c r="L305" i="17" s="1"/>
  <c r="K306" i="17"/>
  <c r="K307" i="17"/>
  <c r="L307" i="17" s="1"/>
  <c r="K308" i="17"/>
  <c r="L308" i="17" s="1"/>
  <c r="K309" i="17"/>
  <c r="L309" i="17" s="1"/>
  <c r="K310" i="17"/>
  <c r="L310" i="17" s="1"/>
  <c r="K311" i="17"/>
  <c r="L311" i="17" s="1"/>
  <c r="K312" i="17"/>
  <c r="L312" i="17" s="1"/>
  <c r="K313" i="17"/>
  <c r="L313" i="17" s="1"/>
  <c r="K314" i="17"/>
  <c r="L314" i="17" s="1"/>
  <c r="K315" i="17"/>
  <c r="K316" i="17"/>
  <c r="K317" i="17"/>
  <c r="L317" i="17" s="1"/>
  <c r="K318" i="17"/>
  <c r="L318" i="17" s="1"/>
  <c r="K319" i="17"/>
  <c r="L319" i="17" s="1"/>
  <c r="K320" i="17"/>
  <c r="K321" i="17"/>
  <c r="K322" i="17"/>
  <c r="K323" i="17"/>
  <c r="L323" i="17" s="1"/>
  <c r="K324" i="17"/>
  <c r="L324" i="17" s="1"/>
  <c r="K325" i="17"/>
  <c r="L325" i="17" s="1"/>
  <c r="K326" i="17"/>
  <c r="L326" i="17" s="1"/>
  <c r="K327" i="17"/>
  <c r="K328" i="17"/>
  <c r="K329" i="17"/>
  <c r="L329" i="17" s="1"/>
  <c r="K330" i="17"/>
  <c r="L330" i="17" s="1"/>
  <c r="K331" i="17"/>
  <c r="L331" i="17" s="1"/>
  <c r="K332" i="17"/>
  <c r="L332" i="17" s="1"/>
  <c r="K333" i="17"/>
  <c r="L333" i="17" s="1"/>
  <c r="K334" i="17"/>
  <c r="L334" i="17" s="1"/>
  <c r="K335" i="17"/>
  <c r="L335" i="17" s="1"/>
  <c r="K336" i="17"/>
  <c r="L336" i="17" s="1"/>
  <c r="K337" i="17"/>
  <c r="L337" i="17" s="1"/>
  <c r="K338" i="17"/>
  <c r="L338" i="17" s="1"/>
  <c r="K339" i="17"/>
  <c r="K340" i="17"/>
  <c r="K341" i="17"/>
  <c r="K342" i="17"/>
  <c r="K343" i="17"/>
  <c r="L343" i="17" s="1"/>
  <c r="K344" i="17"/>
  <c r="K345" i="17"/>
  <c r="L345" i="17" s="1"/>
  <c r="K346" i="17"/>
  <c r="L346" i="17" s="1"/>
  <c r="K347" i="17"/>
  <c r="L347" i="17" s="1"/>
  <c r="K348" i="17"/>
  <c r="L348" i="17" s="1"/>
  <c r="K349" i="17"/>
  <c r="L349" i="17" s="1"/>
  <c r="K350" i="17"/>
  <c r="L350" i="17" s="1"/>
  <c r="K351" i="17"/>
  <c r="K352" i="17"/>
  <c r="K353" i="17"/>
  <c r="K354" i="17"/>
  <c r="K355" i="17"/>
  <c r="K356" i="17"/>
  <c r="L356" i="17" s="1"/>
  <c r="K357" i="17"/>
  <c r="K358" i="17"/>
  <c r="K359" i="17"/>
  <c r="L359" i="17" s="1"/>
  <c r="K360" i="17"/>
  <c r="K361" i="17"/>
  <c r="L361" i="17" s="1"/>
  <c r="K362" i="17"/>
  <c r="L362" i="17" s="1"/>
  <c r="K363" i="17"/>
  <c r="K364" i="17"/>
  <c r="K365" i="17"/>
  <c r="L365" i="17" s="1"/>
  <c r="K366" i="17"/>
  <c r="L366" i="17" s="1"/>
  <c r="K367" i="17"/>
  <c r="L367" i="17" s="1"/>
  <c r="K368" i="17"/>
  <c r="L368" i="17" s="1"/>
  <c r="K369" i="17"/>
  <c r="L369" i="17" s="1"/>
  <c r="K370" i="17"/>
  <c r="K371" i="17"/>
  <c r="L371" i="17" s="1"/>
  <c r="K372" i="17"/>
  <c r="L372" i="17" s="1"/>
  <c r="K373" i="17"/>
  <c r="L373" i="17" s="1"/>
  <c r="K374" i="17"/>
  <c r="L374" i="17" s="1"/>
  <c r="K375" i="17"/>
  <c r="L375" i="17" s="1"/>
  <c r="K376" i="17"/>
  <c r="L376" i="17" s="1"/>
  <c r="K377" i="17"/>
  <c r="K378" i="17"/>
  <c r="K379" i="17"/>
  <c r="K380" i="17"/>
  <c r="K381" i="17"/>
  <c r="L381" i="17" s="1"/>
  <c r="K382" i="17"/>
  <c r="L382" i="17" s="1"/>
  <c r="K383" i="17"/>
  <c r="L383" i="17" s="1"/>
  <c r="K384" i="17"/>
  <c r="L384" i="17" s="1"/>
  <c r="K385" i="17"/>
  <c r="L385" i="17" s="1"/>
  <c r="K386" i="17"/>
  <c r="L386" i="17" s="1"/>
  <c r="K387" i="17"/>
  <c r="K388" i="17"/>
  <c r="K389" i="17"/>
  <c r="L389" i="17" s="1"/>
  <c r="K390" i="17"/>
  <c r="L390" i="17" s="1"/>
  <c r="K391" i="17"/>
  <c r="K392" i="17"/>
  <c r="K393" i="17"/>
  <c r="K394" i="17"/>
  <c r="L394" i="17" s="1"/>
  <c r="K395" i="17"/>
  <c r="L395" i="17" s="1"/>
  <c r="K396" i="17"/>
  <c r="L396" i="17" s="1"/>
  <c r="K397" i="17"/>
  <c r="L397" i="17" s="1"/>
  <c r="K398" i="17"/>
  <c r="L398" i="17" s="1"/>
  <c r="K399" i="17"/>
  <c r="L399" i="17" s="1"/>
  <c r="K400" i="17"/>
  <c r="L400" i="17" s="1"/>
  <c r="K401" i="17"/>
  <c r="L401" i="17" s="1"/>
  <c r="K402" i="17"/>
  <c r="L402" i="17" s="1"/>
  <c r="K403" i="17"/>
  <c r="L403" i="17" s="1"/>
  <c r="K404" i="17"/>
  <c r="L404" i="17" s="1"/>
  <c r="K405" i="17"/>
  <c r="L405" i="17" s="1"/>
  <c r="K406" i="17"/>
  <c r="L406" i="17" s="1"/>
  <c r="K407" i="17"/>
  <c r="L407" i="17" s="1"/>
  <c r="K408" i="17"/>
  <c r="L408" i="17" s="1"/>
  <c r="K409" i="17"/>
  <c r="L409" i="17" s="1"/>
  <c r="K410" i="17"/>
  <c r="L410" i="17" s="1"/>
  <c r="K411" i="17"/>
  <c r="K412" i="17"/>
  <c r="K413" i="17"/>
  <c r="K414" i="17"/>
  <c r="K415" i="17"/>
  <c r="L415" i="17" s="1"/>
  <c r="K416" i="17"/>
  <c r="L416" i="17" s="1"/>
  <c r="K417" i="17"/>
  <c r="L417" i="17" s="1"/>
  <c r="K418" i="17"/>
  <c r="L418" i="17" s="1"/>
  <c r="K419" i="17"/>
  <c r="L419" i="17" s="1"/>
  <c r="K420" i="17"/>
  <c r="L420" i="17" s="1"/>
  <c r="K421" i="17"/>
  <c r="L421" i="17" s="1"/>
  <c r="K422" i="17"/>
  <c r="L422" i="17" s="1"/>
  <c r="K423" i="17"/>
  <c r="K424" i="17"/>
  <c r="K425" i="17"/>
  <c r="K426" i="17"/>
  <c r="K427" i="17"/>
  <c r="K428" i="17"/>
  <c r="K429" i="17"/>
  <c r="K430" i="17"/>
  <c r="K431" i="17"/>
  <c r="L431" i="17" s="1"/>
  <c r="K432" i="17"/>
  <c r="L432" i="17" s="1"/>
  <c r="K433" i="17"/>
  <c r="L433" i="17" s="1"/>
  <c r="K434" i="17"/>
  <c r="L434" i="17" s="1"/>
  <c r="K435" i="17"/>
  <c r="L435" i="17" s="1"/>
  <c r="K436" i="17"/>
  <c r="L436" i="17" s="1"/>
  <c r="K437" i="17"/>
  <c r="L437" i="17" s="1"/>
  <c r="K438" i="17"/>
  <c r="L438" i="17" s="1"/>
  <c r="K439" i="17"/>
  <c r="K440" i="17"/>
  <c r="K441" i="17"/>
  <c r="K442" i="17"/>
  <c r="K443" i="17"/>
  <c r="L443" i="17" s="1"/>
  <c r="K444" i="17"/>
  <c r="K445" i="17"/>
  <c r="L445" i="17" s="1"/>
  <c r="K446" i="17"/>
  <c r="L446" i="17" s="1"/>
  <c r="K447" i="17"/>
  <c r="L447" i="17" s="1"/>
  <c r="K448" i="17"/>
  <c r="L448" i="17" s="1"/>
  <c r="K449" i="17"/>
  <c r="K450" i="17"/>
  <c r="K451" i="17"/>
  <c r="L451" i="17" s="1"/>
  <c r="K452" i="17"/>
  <c r="L452" i="17" s="1"/>
  <c r="K453" i="17"/>
  <c r="L453" i="17" s="1"/>
  <c r="K454" i="17"/>
  <c r="L454" i="17" s="1"/>
  <c r="K455" i="17"/>
  <c r="L455" i="17" s="1"/>
  <c r="K456" i="17"/>
  <c r="L456" i="17" s="1"/>
  <c r="K457" i="17"/>
  <c r="L457" i="17" s="1"/>
  <c r="K458" i="17"/>
  <c r="L458" i="17" s="1"/>
  <c r="K459" i="17"/>
  <c r="K460" i="17"/>
  <c r="L460" i="17" s="1"/>
  <c r="K461" i="17"/>
  <c r="L461" i="17" s="1"/>
  <c r="K462" i="17"/>
  <c r="L462" i="17" s="1"/>
  <c r="K463" i="17"/>
  <c r="K464" i="17"/>
  <c r="K465" i="17"/>
  <c r="K466" i="17"/>
  <c r="K467" i="17"/>
  <c r="L467" i="17" s="1"/>
  <c r="K468" i="17"/>
  <c r="L468" i="17" s="1"/>
  <c r="K469" i="17"/>
  <c r="L469" i="17" s="1"/>
  <c r="K470" i="17"/>
  <c r="L470" i="17" s="1"/>
  <c r="K471" i="17"/>
  <c r="K472" i="17"/>
  <c r="K473" i="17"/>
  <c r="K474" i="17"/>
  <c r="L474" i="17" s="1"/>
  <c r="K475" i="17"/>
  <c r="L475" i="17" s="1"/>
  <c r="K476" i="17"/>
  <c r="L476" i="17" s="1"/>
  <c r="K477" i="17"/>
  <c r="L477" i="17" s="1"/>
  <c r="K478" i="17"/>
  <c r="L478" i="17" s="1"/>
  <c r="K479" i="17"/>
  <c r="L479" i="17" s="1"/>
  <c r="K480" i="17"/>
  <c r="L480" i="17" s="1"/>
  <c r="K481" i="17"/>
  <c r="L481" i="17" s="1"/>
  <c r="K482" i="17"/>
  <c r="L482" i="17" s="1"/>
  <c r="K483" i="17"/>
  <c r="K484" i="17"/>
  <c r="L484" i="17" s="1"/>
  <c r="K485" i="17"/>
  <c r="L485" i="17" s="1"/>
  <c r="K486" i="17"/>
  <c r="L486" i="17" s="1"/>
  <c r="K487" i="17"/>
  <c r="L487" i="17" s="1"/>
  <c r="K488" i="17"/>
  <c r="L488" i="17" s="1"/>
  <c r="K489" i="17"/>
  <c r="L489" i="17" s="1"/>
  <c r="K490" i="17"/>
  <c r="L490" i="17" s="1"/>
  <c r="K491" i="17"/>
  <c r="L491" i="17" s="1"/>
  <c r="K492" i="17"/>
  <c r="K493" i="17"/>
  <c r="K494" i="17"/>
  <c r="K495" i="17"/>
  <c r="K496" i="17"/>
  <c r="K497" i="17"/>
  <c r="K498" i="17"/>
  <c r="K499" i="17"/>
  <c r="K500" i="17"/>
  <c r="L500" i="17" s="1"/>
  <c r="K501" i="17"/>
  <c r="L501" i="17" s="1"/>
  <c r="K502" i="17"/>
  <c r="L502" i="17" s="1"/>
  <c r="K503" i="17"/>
  <c r="L503" i="17" s="1"/>
  <c r="K504" i="17"/>
  <c r="L504" i="17" s="1"/>
  <c r="K505" i="17"/>
  <c r="L505" i="17" s="1"/>
  <c r="K506" i="17"/>
  <c r="L506" i="17" s="1"/>
  <c r="K507" i="17"/>
  <c r="K508" i="17"/>
  <c r="K509" i="17"/>
  <c r="K510" i="17"/>
  <c r="K511" i="17"/>
  <c r="K512" i="17"/>
  <c r="K513" i="17"/>
  <c r="L513" i="17" s="1"/>
  <c r="K514" i="17"/>
  <c r="K515" i="17"/>
  <c r="L515" i="17" s="1"/>
  <c r="K516" i="17"/>
  <c r="K517" i="17"/>
  <c r="L517" i="17" s="1"/>
  <c r="K518" i="17"/>
  <c r="L518" i="17" s="1"/>
  <c r="K519" i="17"/>
  <c r="L519" i="17" s="1"/>
  <c r="K520" i="17"/>
  <c r="L520" i="17" s="1"/>
  <c r="K521" i="17"/>
  <c r="L521" i="17" s="1"/>
  <c r="K522" i="17"/>
  <c r="L522" i="17" s="1"/>
  <c r="K523" i="17"/>
  <c r="L523" i="17" s="1"/>
  <c r="K524" i="17"/>
  <c r="L524" i="17" s="1"/>
  <c r="K525" i="17"/>
  <c r="L525" i="17" s="1"/>
  <c r="K526" i="17"/>
  <c r="L526" i="17" s="1"/>
  <c r="K527" i="17"/>
  <c r="L527" i="17" s="1"/>
  <c r="K528" i="17"/>
  <c r="L528" i="17" s="1"/>
  <c r="K529" i="17"/>
  <c r="L529" i="17" s="1"/>
  <c r="K530" i="17"/>
  <c r="L530" i="17" s="1"/>
  <c r="K531" i="17"/>
  <c r="K532" i="17"/>
  <c r="L532" i="17" s="1"/>
  <c r="K533" i="17"/>
  <c r="L533" i="17" s="1"/>
  <c r="K534" i="17"/>
  <c r="K535" i="17"/>
  <c r="K536" i="17"/>
  <c r="L536" i="17" s="1"/>
  <c r="K537" i="17"/>
  <c r="L537" i="17" s="1"/>
  <c r="K538" i="17"/>
  <c r="L538" i="17" s="1"/>
  <c r="K539" i="17"/>
  <c r="L539" i="17" s="1"/>
  <c r="K540" i="17"/>
  <c r="L540" i="17" s="1"/>
  <c r="K541" i="17"/>
  <c r="L541" i="17" s="1"/>
  <c r="K542" i="17"/>
  <c r="L542" i="17" s="1"/>
  <c r="K543" i="17"/>
  <c r="K544" i="17"/>
  <c r="K545" i="17"/>
  <c r="K546" i="17"/>
  <c r="L546" i="17" s="1"/>
  <c r="K547" i="17"/>
  <c r="L547" i="17" s="1"/>
  <c r="K548" i="17"/>
  <c r="L548" i="17" s="1"/>
  <c r="K549" i="17"/>
  <c r="L549" i="17" s="1"/>
  <c r="K550" i="17"/>
  <c r="L550" i="17" s="1"/>
  <c r="K551" i="17"/>
  <c r="L551" i="17" s="1"/>
  <c r="K552" i="17"/>
  <c r="L552" i="17" s="1"/>
  <c r="K553" i="17"/>
  <c r="L553" i="17" s="1"/>
  <c r="K554" i="17"/>
  <c r="L554" i="17" s="1"/>
  <c r="K555" i="17"/>
  <c r="L555" i="17" s="1"/>
  <c r="K556" i="17"/>
  <c r="K557" i="17"/>
  <c r="K558" i="17"/>
  <c r="K559" i="17"/>
  <c r="K560" i="17"/>
  <c r="L560" i="17" s="1"/>
  <c r="K561" i="17"/>
  <c r="L561" i="17" s="1"/>
  <c r="K562" i="17"/>
  <c r="K563" i="17"/>
  <c r="L563" i="17" s="1"/>
  <c r="K564" i="17"/>
  <c r="K565" i="17"/>
  <c r="K566" i="17"/>
  <c r="L566" i="17" s="1"/>
  <c r="K567" i="17"/>
  <c r="K568" i="17"/>
  <c r="K569" i="17"/>
  <c r="K570" i="17"/>
  <c r="L570" i="17" s="1"/>
  <c r="K571" i="17"/>
  <c r="L571" i="17" s="1"/>
  <c r="K572" i="17"/>
  <c r="L572" i="17" s="1"/>
  <c r="K573" i="17"/>
  <c r="L573" i="17" s="1"/>
  <c r="K574" i="17"/>
  <c r="L574" i="17" s="1"/>
  <c r="K575" i="17"/>
  <c r="L575" i="17" s="1"/>
  <c r="K576" i="17"/>
  <c r="L576" i="17" s="1"/>
  <c r="K577" i="17"/>
  <c r="L577" i="17" s="1"/>
  <c r="K578" i="17"/>
  <c r="L578" i="17" s="1"/>
  <c r="K579" i="17"/>
  <c r="L579" i="17" s="1"/>
  <c r="K580" i="17"/>
  <c r="K581" i="17"/>
  <c r="K582" i="17"/>
  <c r="K583" i="17"/>
  <c r="K584" i="17"/>
  <c r="K585" i="17"/>
  <c r="K586" i="17"/>
  <c r="L586" i="17" s="1"/>
  <c r="K587" i="17"/>
  <c r="L587" i="17" s="1"/>
  <c r="K588" i="17"/>
  <c r="L588" i="17" s="1"/>
  <c r="K589" i="17"/>
  <c r="L589" i="17" s="1"/>
  <c r="K590" i="17"/>
  <c r="L590" i="17" s="1"/>
  <c r="K591" i="17"/>
  <c r="K592" i="17"/>
  <c r="L592" i="17" s="1"/>
  <c r="K593" i="17"/>
  <c r="K594" i="17"/>
  <c r="K595" i="17"/>
  <c r="L595" i="17" s="1"/>
  <c r="K596" i="17"/>
  <c r="L596" i="17" s="1"/>
  <c r="K597" i="17"/>
  <c r="L597" i="17" s="1"/>
  <c r="K598" i="17"/>
  <c r="L598" i="17" s="1"/>
  <c r="K599" i="17"/>
  <c r="L599" i="17" s="1"/>
  <c r="K600" i="17"/>
  <c r="L600" i="17" s="1"/>
  <c r="K601" i="17"/>
  <c r="L601" i="17" s="1"/>
  <c r="K602" i="17"/>
  <c r="L602" i="17" s="1"/>
  <c r="K603" i="17"/>
  <c r="L603" i="17" s="1"/>
  <c r="K604" i="17"/>
  <c r="L604" i="17" s="1"/>
  <c r="K605" i="17"/>
  <c r="L605" i="17" s="1"/>
  <c r="K606" i="17"/>
  <c r="L606" i="17" s="1"/>
  <c r="K607" i="17"/>
  <c r="L607" i="17" s="1"/>
  <c r="K608" i="17"/>
  <c r="L608" i="17" s="1"/>
  <c r="K609" i="17"/>
  <c r="L609" i="17" s="1"/>
  <c r="K610" i="17"/>
  <c r="K611" i="17"/>
  <c r="L611" i="17" s="1"/>
  <c r="K612" i="17"/>
  <c r="K613" i="17"/>
  <c r="K614" i="17"/>
  <c r="L614" i="17" s="1"/>
  <c r="K615" i="17"/>
  <c r="K616" i="17"/>
  <c r="K617" i="17"/>
  <c r="L617" i="17" s="1"/>
  <c r="K618" i="17"/>
  <c r="L618" i="17" s="1"/>
  <c r="K619" i="17"/>
  <c r="L619" i="17" s="1"/>
  <c r="K620" i="17"/>
  <c r="L620" i="17" s="1"/>
  <c r="K621" i="17"/>
  <c r="L621" i="17" s="1"/>
  <c r="K622" i="17"/>
  <c r="L622" i="17" s="1"/>
  <c r="K623" i="17"/>
  <c r="L623" i="17" s="1"/>
  <c r="K624" i="17"/>
  <c r="L624" i="17" s="1"/>
  <c r="K625" i="17"/>
  <c r="L625" i="17" s="1"/>
  <c r="K626" i="17"/>
  <c r="L626" i="17" s="1"/>
  <c r="K627" i="17"/>
  <c r="K628" i="17"/>
  <c r="K629" i="17"/>
  <c r="K630" i="17"/>
  <c r="K631" i="17"/>
  <c r="L631" i="17" s="1"/>
  <c r="K632" i="17"/>
  <c r="L632" i="17" s="1"/>
  <c r="K633" i="17"/>
  <c r="L633" i="17" s="1"/>
  <c r="K634" i="17"/>
  <c r="K635" i="17"/>
  <c r="L635" i="17" s="1"/>
  <c r="K636" i="17"/>
  <c r="K637" i="17"/>
  <c r="K638" i="17"/>
  <c r="L638" i="17" s="1"/>
  <c r="K639" i="17"/>
  <c r="L639" i="17" s="1"/>
  <c r="K640" i="17"/>
  <c r="L640" i="17" s="1"/>
  <c r="K641" i="17"/>
  <c r="L641" i="17" s="1"/>
  <c r="K642" i="17"/>
  <c r="L642" i="17" s="1"/>
  <c r="K643" i="17"/>
  <c r="L643" i="17" s="1"/>
  <c r="K644" i="17"/>
  <c r="L644" i="17" s="1"/>
  <c r="K645" i="17"/>
  <c r="L645" i="17" s="1"/>
  <c r="K646" i="17"/>
  <c r="L646" i="17" s="1"/>
  <c r="K647" i="17"/>
  <c r="L647" i="17" s="1"/>
  <c r="K648" i="17"/>
  <c r="L648" i="17" s="1"/>
  <c r="K649" i="17"/>
  <c r="L649" i="17" s="1"/>
  <c r="K650" i="17"/>
  <c r="L650" i="17" s="1"/>
  <c r="K651" i="17"/>
  <c r="K652" i="17"/>
  <c r="K653" i="17"/>
  <c r="K654" i="17"/>
  <c r="K655" i="17"/>
  <c r="L655" i="17" s="1"/>
  <c r="K656" i="17"/>
  <c r="L656" i="17" s="1"/>
  <c r="K657" i="17"/>
  <c r="L657" i="17" s="1"/>
  <c r="K658" i="17"/>
  <c r="L658" i="17" s="1"/>
  <c r="K659" i="17"/>
  <c r="L659" i="17" s="1"/>
  <c r="K660" i="17"/>
  <c r="L660" i="17" s="1"/>
  <c r="K661" i="17"/>
  <c r="L661" i="17" s="1"/>
  <c r="K662" i="17"/>
  <c r="L662" i="17" s="1"/>
  <c r="K663" i="17"/>
  <c r="K664" i="17"/>
  <c r="K665" i="17"/>
  <c r="K666" i="17"/>
  <c r="K667" i="17"/>
  <c r="L667" i="17" s="1"/>
  <c r="K668" i="17"/>
  <c r="L668" i="17" s="1"/>
  <c r="K669" i="17"/>
  <c r="L669" i="17" s="1"/>
  <c r="K670" i="17"/>
  <c r="L670" i="17" s="1"/>
  <c r="K671" i="17"/>
  <c r="L671" i="17" s="1"/>
  <c r="K672" i="17"/>
  <c r="L672" i="17" s="1"/>
  <c r="K673" i="17"/>
  <c r="L673" i="17" s="1"/>
  <c r="K674" i="17"/>
  <c r="L674" i="17" s="1"/>
  <c r="K675" i="17"/>
  <c r="L675" i="17" s="1"/>
  <c r="K676" i="17"/>
  <c r="L676" i="17" s="1"/>
  <c r="K677" i="17"/>
  <c r="L677" i="17" s="1"/>
  <c r="K678" i="17"/>
  <c r="L678" i="17" s="1"/>
  <c r="K679" i="17"/>
  <c r="K680" i="17"/>
  <c r="K681" i="17"/>
  <c r="K682" i="17"/>
  <c r="K683" i="17"/>
  <c r="L683" i="17" s="1"/>
  <c r="K684" i="17"/>
  <c r="L684" i="17" s="1"/>
  <c r="K685" i="17"/>
  <c r="K686" i="17"/>
  <c r="K687" i="17"/>
  <c r="K688" i="17"/>
  <c r="K689" i="17"/>
  <c r="L689" i="17" s="1"/>
  <c r="K690" i="17"/>
  <c r="L690" i="17" s="1"/>
  <c r="K691" i="17"/>
  <c r="L691" i="17" s="1"/>
  <c r="K692" i="17"/>
  <c r="L692" i="17" s="1"/>
  <c r="K693" i="17"/>
  <c r="L693" i="17" s="1"/>
  <c r="K694" i="17"/>
  <c r="L694" i="17" s="1"/>
  <c r="K695" i="17"/>
  <c r="L695" i="17" s="1"/>
  <c r="K696" i="17"/>
  <c r="L696" i="17" s="1"/>
  <c r="K697" i="17"/>
  <c r="L697" i="17" s="1"/>
  <c r="K698" i="17"/>
  <c r="L698" i="17" s="1"/>
  <c r="K699" i="17"/>
  <c r="K700" i="17"/>
  <c r="K701" i="17"/>
  <c r="K702" i="17"/>
  <c r="K703" i="17"/>
  <c r="L703" i="17" s="1"/>
  <c r="K704" i="17"/>
  <c r="L704" i="17" s="1"/>
  <c r="K705" i="17"/>
  <c r="K706" i="17"/>
  <c r="K707" i="17"/>
  <c r="L707" i="17" s="1"/>
  <c r="K708" i="17"/>
  <c r="L708" i="17" s="1"/>
  <c r="K709" i="17"/>
  <c r="L709" i="17" s="1"/>
  <c r="K710" i="17"/>
  <c r="L710" i="17" s="1"/>
  <c r="K711" i="17"/>
  <c r="K712" i="17"/>
  <c r="K713" i="17"/>
  <c r="K714" i="17"/>
  <c r="K715" i="17"/>
  <c r="L715" i="17" s="1"/>
  <c r="K716" i="17"/>
  <c r="L716" i="17" s="1"/>
  <c r="K717" i="17"/>
  <c r="L717" i="17" s="1"/>
  <c r="K718" i="17"/>
  <c r="L718" i="17" s="1"/>
  <c r="K719" i="17"/>
  <c r="L719" i="17" s="1"/>
  <c r="K720" i="17"/>
  <c r="L720" i="17" s="1"/>
  <c r="K721" i="17"/>
  <c r="L721" i="17" s="1"/>
  <c r="K722" i="17"/>
  <c r="L722" i="17" s="1"/>
  <c r="K723" i="17"/>
  <c r="L723" i="17" s="1"/>
  <c r="K724" i="17"/>
  <c r="K725" i="17"/>
  <c r="L725" i="17" s="1"/>
  <c r="K726" i="17"/>
  <c r="L726" i="17" s="1"/>
  <c r="K727" i="17"/>
  <c r="L727" i="17" s="1"/>
  <c r="K728" i="17"/>
  <c r="L728" i="17" s="1"/>
  <c r="K729" i="17"/>
  <c r="K730" i="17"/>
  <c r="K731" i="17"/>
  <c r="L731" i="17" s="1"/>
  <c r="K732" i="17"/>
  <c r="L732" i="17" s="1"/>
  <c r="K733" i="17"/>
  <c r="L733" i="17" s="1"/>
  <c r="K734" i="17"/>
  <c r="L734" i="17" s="1"/>
  <c r="K735" i="17"/>
  <c r="K736" i="17"/>
  <c r="L736" i="17" s="1"/>
  <c r="K737" i="17"/>
  <c r="K738" i="17"/>
  <c r="K739" i="17"/>
  <c r="L739" i="17" s="1"/>
  <c r="K740" i="17"/>
  <c r="L740" i="17" s="1"/>
  <c r="K741" i="17"/>
  <c r="L741" i="17" s="1"/>
  <c r="K742" i="17"/>
  <c r="L742" i="17" s="1"/>
  <c r="K743" i="17"/>
  <c r="L743" i="17" s="1"/>
  <c r="K744" i="17"/>
  <c r="L744" i="17" s="1"/>
  <c r="K745" i="17"/>
  <c r="L745" i="17" s="1"/>
  <c r="K746" i="17"/>
  <c r="L746" i="17" s="1"/>
  <c r="K747" i="17"/>
  <c r="L747" i="17" s="1"/>
  <c r="K748" i="17"/>
  <c r="K749" i="17"/>
  <c r="L749" i="17" s="1"/>
  <c r="K750" i="17"/>
  <c r="K751" i="17"/>
  <c r="K752" i="17"/>
  <c r="K753" i="17"/>
  <c r="K754" i="17"/>
  <c r="K755" i="17"/>
  <c r="L755" i="17" s="1"/>
  <c r="K756" i="17"/>
  <c r="K757" i="17"/>
  <c r="K758" i="17"/>
  <c r="L758" i="17" s="1"/>
  <c r="K759" i="17"/>
  <c r="L759" i="17" s="1"/>
  <c r="K760" i="17"/>
  <c r="L760" i="17" s="1"/>
  <c r="K761" i="17"/>
  <c r="L761" i="17" s="1"/>
  <c r="K762" i="17"/>
  <c r="L762" i="17" s="1"/>
  <c r="K763" i="17"/>
  <c r="L763" i="17" s="1"/>
  <c r="K764" i="17"/>
  <c r="L764" i="17" s="1"/>
  <c r="K765" i="17"/>
  <c r="K766" i="17"/>
  <c r="L766" i="17" s="1"/>
  <c r="K767" i="17"/>
  <c r="L767" i="17" s="1"/>
  <c r="K768" i="17"/>
  <c r="L768" i="17" s="1"/>
  <c r="K769" i="17"/>
  <c r="L769" i="17" s="1"/>
  <c r="K770" i="17"/>
  <c r="L770" i="17" s="1"/>
  <c r="K771" i="17"/>
  <c r="K772" i="17"/>
  <c r="K773" i="17"/>
  <c r="K774" i="17"/>
  <c r="L774" i="17" s="1"/>
  <c r="K775" i="17"/>
  <c r="L775" i="17" s="1"/>
  <c r="K776" i="17"/>
  <c r="L776" i="17" s="1"/>
  <c r="K777" i="17"/>
  <c r="L777" i="17" s="1"/>
  <c r="K778" i="17"/>
  <c r="L778" i="17" s="1"/>
  <c r="K779" i="17"/>
  <c r="L779" i="17" s="1"/>
  <c r="K780" i="17"/>
  <c r="L780" i="17" s="1"/>
  <c r="K781" i="17"/>
  <c r="L781" i="17" s="1"/>
  <c r="K782" i="17"/>
  <c r="L782" i="17" s="1"/>
  <c r="K783" i="17"/>
  <c r="K784" i="17"/>
  <c r="K785" i="17"/>
  <c r="K786" i="17"/>
  <c r="K787" i="17"/>
  <c r="L787" i="17" s="1"/>
  <c r="K788" i="17"/>
  <c r="L788" i="17" s="1"/>
  <c r="K789" i="17"/>
  <c r="L789" i="17" s="1"/>
  <c r="K790" i="17"/>
  <c r="L790" i="17" s="1"/>
  <c r="K791" i="17"/>
  <c r="L791" i="17" s="1"/>
  <c r="K792" i="17"/>
  <c r="L792" i="17" s="1"/>
  <c r="K793" i="17"/>
  <c r="L793" i="17" s="1"/>
  <c r="K794" i="17"/>
  <c r="L794" i="17" s="1"/>
  <c r="K795" i="17"/>
  <c r="L795" i="17" s="1"/>
  <c r="K796" i="17"/>
  <c r="K797" i="17"/>
  <c r="K798" i="17"/>
  <c r="K799" i="17"/>
  <c r="K800" i="17"/>
  <c r="K801" i="17"/>
  <c r="L801" i="17" s="1"/>
  <c r="K802" i="17"/>
  <c r="K803" i="17"/>
  <c r="L803" i="17" s="1"/>
  <c r="K804" i="17"/>
  <c r="L804" i="17" s="1"/>
  <c r="K805" i="17"/>
  <c r="L805" i="17" s="1"/>
  <c r="K806" i="17"/>
  <c r="L806" i="17" s="1"/>
  <c r="K807" i="17"/>
  <c r="K808" i="17"/>
  <c r="K809" i="17"/>
  <c r="K810" i="17"/>
  <c r="L810" i="17" s="1"/>
  <c r="K811" i="17"/>
  <c r="L811" i="17" s="1"/>
  <c r="K812" i="17"/>
  <c r="L812" i="17" s="1"/>
  <c r="K813" i="17"/>
  <c r="L813" i="17" s="1"/>
  <c r="K814" i="17"/>
  <c r="L814" i="17" s="1"/>
  <c r="K815" i="17"/>
  <c r="L815" i="17" s="1"/>
  <c r="K816" i="17"/>
  <c r="L816" i="17" s="1"/>
  <c r="K817" i="17"/>
  <c r="L817" i="17" s="1"/>
  <c r="K818" i="17"/>
  <c r="L818" i="17" s="1"/>
  <c r="K819" i="17"/>
  <c r="L819" i="17" s="1"/>
  <c r="K820" i="17"/>
  <c r="K821" i="17"/>
  <c r="K822" i="17"/>
  <c r="K823" i="17"/>
  <c r="K824" i="17"/>
  <c r="K825" i="17"/>
  <c r="K826" i="17"/>
  <c r="L826" i="17" s="1"/>
  <c r="K827" i="17"/>
  <c r="L827" i="17" s="1"/>
  <c r="K828" i="17"/>
  <c r="L828" i="17" s="1"/>
  <c r="K829" i="17"/>
  <c r="L829" i="17" s="1"/>
  <c r="K830" i="17"/>
  <c r="L830" i="17" s="1"/>
  <c r="K831" i="17"/>
  <c r="K832" i="17"/>
  <c r="L832" i="17" s="1"/>
  <c r="K833" i="17"/>
  <c r="L833" i="17" s="1"/>
  <c r="K834" i="17"/>
  <c r="K835" i="17"/>
  <c r="K836" i="17"/>
  <c r="L836" i="17" s="1"/>
  <c r="K837" i="17"/>
  <c r="L837" i="17" s="1"/>
  <c r="K838" i="17"/>
  <c r="L838" i="17" s="1"/>
  <c r="K839" i="17"/>
  <c r="L839" i="17" s="1"/>
  <c r="K840" i="17"/>
  <c r="L840" i="17" s="1"/>
  <c r="K841" i="17"/>
  <c r="L841" i="17" s="1"/>
  <c r="K842" i="17"/>
  <c r="L842" i="17" s="1"/>
  <c r="K843" i="17"/>
  <c r="K844" i="17"/>
  <c r="L844" i="17" s="1"/>
  <c r="K845" i="17"/>
  <c r="L845" i="17" s="1"/>
  <c r="K846" i="17"/>
  <c r="L846" i="17" s="1"/>
  <c r="K847" i="17"/>
  <c r="L847" i="17" s="1"/>
  <c r="K848" i="17"/>
  <c r="L848" i="17" s="1"/>
  <c r="K849" i="17"/>
  <c r="L849" i="17" s="1"/>
  <c r="K850" i="17"/>
  <c r="K851" i="17"/>
  <c r="L851" i="17" s="1"/>
  <c r="K852" i="17"/>
  <c r="L852" i="17" s="1"/>
  <c r="K853" i="17"/>
  <c r="L853" i="17" s="1"/>
  <c r="K854" i="17"/>
  <c r="L854" i="17" s="1"/>
  <c r="K855" i="17"/>
  <c r="K856" i="17"/>
  <c r="K857" i="17"/>
  <c r="K858" i="17"/>
  <c r="K859" i="17"/>
  <c r="L859" i="17" s="1"/>
  <c r="K860" i="17"/>
  <c r="L860" i="17" s="1"/>
  <c r="K861" i="17"/>
  <c r="L861" i="17" s="1"/>
  <c r="K862" i="17"/>
  <c r="L862" i="17" s="1"/>
  <c r="K863" i="17"/>
  <c r="L863" i="17" s="1"/>
  <c r="K864" i="17"/>
  <c r="L864" i="17" s="1"/>
  <c r="K865" i="17"/>
  <c r="L865" i="17" s="1"/>
  <c r="K866" i="17"/>
  <c r="L866" i="17" s="1"/>
  <c r="K867" i="17"/>
  <c r="L867" i="17" s="1"/>
  <c r="K868" i="17"/>
  <c r="K869" i="17"/>
  <c r="K870" i="17"/>
  <c r="K871" i="17"/>
  <c r="K872" i="17"/>
  <c r="K873" i="17"/>
  <c r="K874" i="17"/>
  <c r="L874" i="17" s="1"/>
  <c r="K875" i="17"/>
  <c r="L875" i="17" s="1"/>
  <c r="K876" i="17"/>
  <c r="L876" i="17" s="1"/>
  <c r="K877" i="17"/>
  <c r="L877" i="17" s="1"/>
  <c r="K878" i="17"/>
  <c r="L878" i="17" s="1"/>
  <c r="K879" i="17"/>
  <c r="L879" i="17" s="1"/>
  <c r="K880" i="17"/>
  <c r="L880" i="17" s="1"/>
  <c r="K881" i="17"/>
  <c r="L881" i="17" s="1"/>
  <c r="K882" i="17"/>
  <c r="L882" i="17" s="1"/>
  <c r="K883" i="17"/>
  <c r="L883" i="17" s="1"/>
  <c r="K884" i="17"/>
  <c r="K885" i="17"/>
  <c r="K886" i="17"/>
  <c r="L886" i="17" s="1"/>
  <c r="K887" i="17"/>
  <c r="L887" i="17" s="1"/>
  <c r="K888" i="17"/>
  <c r="L888" i="17" s="1"/>
  <c r="K889" i="17"/>
  <c r="L889" i="17" s="1"/>
  <c r="K890" i="17"/>
  <c r="L890" i="17" s="1"/>
  <c r="K891" i="17"/>
  <c r="K892" i="17"/>
  <c r="K893" i="17"/>
  <c r="L893" i="17" s="1"/>
  <c r="K894" i="17"/>
  <c r="K895" i="17"/>
  <c r="K896" i="17"/>
  <c r="L896" i="17" s="1"/>
  <c r="K897" i="17"/>
  <c r="L897" i="17" s="1"/>
  <c r="K898" i="17"/>
  <c r="L898" i="17" s="1"/>
  <c r="K899" i="17"/>
  <c r="L899" i="17" s="1"/>
  <c r="K900" i="17"/>
  <c r="L900" i="17" s="1"/>
  <c r="K901" i="17"/>
  <c r="L901" i="17" s="1"/>
  <c r="K902" i="17"/>
  <c r="L902" i="17" s="1"/>
  <c r="K903" i="17"/>
  <c r="L903" i="17" s="1"/>
  <c r="K904" i="17"/>
  <c r="L904" i="17" s="1"/>
  <c r="K905" i="17"/>
  <c r="K906" i="17"/>
  <c r="L906" i="17" s="1"/>
  <c r="K907" i="17"/>
  <c r="K908" i="17"/>
  <c r="K909" i="17"/>
  <c r="K910" i="17"/>
  <c r="L910" i="17" s="1"/>
  <c r="K911" i="17"/>
  <c r="L911" i="17" s="1"/>
  <c r="K912" i="17"/>
  <c r="L912" i="17" s="1"/>
  <c r="K913" i="17"/>
  <c r="L913" i="17" s="1"/>
  <c r="K914" i="17"/>
  <c r="L914" i="17" s="1"/>
  <c r="K915" i="17"/>
  <c r="K916" i="17"/>
  <c r="K917" i="17"/>
  <c r="L917" i="17" s="1"/>
  <c r="K918" i="17"/>
  <c r="L918" i="17" s="1"/>
  <c r="K919" i="17"/>
  <c r="L919" i="17" s="1"/>
  <c r="K920" i="17"/>
  <c r="K921" i="17"/>
  <c r="K922" i="17"/>
  <c r="K923" i="17"/>
  <c r="L923" i="17" s="1"/>
  <c r="K924" i="17"/>
  <c r="L924" i="17" s="1"/>
  <c r="K925" i="17"/>
  <c r="L925" i="17" s="1"/>
  <c r="K926" i="17"/>
  <c r="L926" i="17" s="1"/>
  <c r="K927" i="17"/>
  <c r="K928" i="17"/>
  <c r="K929" i="17"/>
  <c r="L929" i="17" s="1"/>
  <c r="K930" i="17"/>
  <c r="L930" i="17" s="1"/>
  <c r="K931" i="17"/>
  <c r="L931" i="17" s="1"/>
  <c r="K932" i="17"/>
  <c r="L932" i="17" s="1"/>
  <c r="K933" i="17"/>
  <c r="L933" i="17" s="1"/>
  <c r="K934" i="17"/>
  <c r="L934" i="17" s="1"/>
  <c r="K935" i="17"/>
  <c r="L935" i="17" s="1"/>
  <c r="K936" i="17"/>
  <c r="L936" i="17" s="1"/>
  <c r="K937" i="17"/>
  <c r="L937" i="17" s="1"/>
  <c r="K938" i="17"/>
  <c r="L938" i="17" s="1"/>
  <c r="K939" i="17"/>
  <c r="K940" i="17"/>
  <c r="K941" i="17"/>
  <c r="K942" i="17"/>
  <c r="K943" i="17"/>
  <c r="K944" i="17"/>
  <c r="K945" i="17"/>
  <c r="L945" i="17" s="1"/>
  <c r="K946" i="17"/>
  <c r="L946" i="17" s="1"/>
  <c r="K947" i="17"/>
  <c r="L947" i="17" s="1"/>
  <c r="K948" i="17"/>
  <c r="L948" i="17" s="1"/>
  <c r="K949" i="17"/>
  <c r="L949" i="17" s="1"/>
  <c r="K950" i="17"/>
  <c r="L950" i="17" s="1"/>
  <c r="K951" i="17"/>
  <c r="K952" i="17"/>
  <c r="K953" i="17"/>
  <c r="K954" i="17"/>
  <c r="K955" i="17"/>
  <c r="L955" i="17" s="1"/>
  <c r="K956" i="17"/>
  <c r="L956" i="17" s="1"/>
  <c r="K957" i="17"/>
  <c r="L957" i="17" s="1"/>
  <c r="K958" i="17"/>
  <c r="L958" i="17" s="1"/>
  <c r="K959" i="17"/>
  <c r="L959" i="17" s="1"/>
  <c r="K960" i="17"/>
  <c r="L960" i="17" s="1"/>
  <c r="K961" i="17"/>
  <c r="L961" i="17" s="1"/>
  <c r="K962" i="17"/>
  <c r="L962" i="17" s="1"/>
  <c r="K963" i="17"/>
  <c r="K964" i="17"/>
  <c r="K965" i="17"/>
  <c r="L965" i="17" s="1"/>
  <c r="K966" i="17"/>
  <c r="L966" i="17" s="1"/>
  <c r="K967" i="17"/>
  <c r="L967" i="17" s="1"/>
  <c r="K968" i="17"/>
  <c r="L968" i="17" s="1"/>
  <c r="K969" i="17"/>
  <c r="K970" i="17"/>
  <c r="K971" i="17"/>
  <c r="L971" i="17" s="1"/>
  <c r="K972" i="17"/>
  <c r="L972" i="17" s="1"/>
  <c r="K973" i="17"/>
  <c r="L973" i="17" s="1"/>
  <c r="K974" i="17"/>
  <c r="L974" i="17" s="1"/>
  <c r="K975" i="17"/>
  <c r="L975" i="17" s="1"/>
  <c r="K976" i="17"/>
  <c r="L976" i="17" s="1"/>
  <c r="K977" i="17"/>
  <c r="K978" i="17"/>
  <c r="K979" i="17"/>
  <c r="L979" i="17" s="1"/>
  <c r="K980" i="17"/>
  <c r="L980" i="17" s="1"/>
  <c r="K981" i="17"/>
  <c r="L981" i="17" s="1"/>
  <c r="K982" i="17"/>
  <c r="L982" i="17" s="1"/>
  <c r="K983" i="17"/>
  <c r="L983" i="17" s="1"/>
  <c r="K984" i="17"/>
  <c r="L984" i="17" s="1"/>
  <c r="K985" i="17"/>
  <c r="L985" i="17" s="1"/>
  <c r="K986" i="17"/>
  <c r="L986" i="17" s="1"/>
  <c r="K987" i="17"/>
  <c r="K988" i="17"/>
  <c r="K989" i="17"/>
  <c r="L989" i="17" s="1"/>
  <c r="K990" i="17"/>
  <c r="L990" i="17" s="1"/>
  <c r="K991" i="17"/>
  <c r="K992" i="17"/>
  <c r="K993" i="17"/>
  <c r="K994" i="17"/>
  <c r="K995" i="17"/>
  <c r="L995" i="17" s="1"/>
  <c r="K996" i="17"/>
  <c r="K997" i="17"/>
  <c r="K998" i="17"/>
  <c r="L998" i="17" s="1"/>
  <c r="K999" i="17"/>
  <c r="L999" i="17" s="1"/>
  <c r="K1000" i="17"/>
  <c r="L1000" i="17" s="1"/>
  <c r="K1001" i="17"/>
  <c r="L1001" i="17" s="1"/>
  <c r="K2" i="17"/>
  <c r="L2" i="17" s="1"/>
  <c r="I3" i="17"/>
  <c r="J3" i="17" s="1"/>
  <c r="I4" i="17"/>
  <c r="J4" i="17" s="1"/>
  <c r="I5" i="17"/>
  <c r="J5" i="17" s="1"/>
  <c r="I6" i="17"/>
  <c r="J6" i="17" s="1"/>
  <c r="I7" i="17"/>
  <c r="J7" i="17" s="1"/>
  <c r="I8" i="17"/>
  <c r="J8" i="17" s="1"/>
  <c r="I9" i="17"/>
  <c r="J9" i="17" s="1"/>
  <c r="I10" i="17"/>
  <c r="J10" i="17" s="1"/>
  <c r="I11" i="17"/>
  <c r="J11" i="17" s="1"/>
  <c r="I12" i="17"/>
  <c r="I13" i="17"/>
  <c r="I14" i="17"/>
  <c r="J14" i="17" s="1"/>
  <c r="I15" i="17"/>
  <c r="J15" i="17" s="1"/>
  <c r="I16" i="17"/>
  <c r="J16" i="17" s="1"/>
  <c r="I17" i="17"/>
  <c r="J17" i="17" s="1"/>
  <c r="I18" i="17"/>
  <c r="J18" i="17" s="1"/>
  <c r="I19" i="17"/>
  <c r="J19" i="17" s="1"/>
  <c r="I20" i="17"/>
  <c r="J20" i="17" s="1"/>
  <c r="I21" i="17"/>
  <c r="J21" i="17" s="1"/>
  <c r="I22" i="17"/>
  <c r="J22" i="17" s="1"/>
  <c r="I23" i="17"/>
  <c r="J23" i="17" s="1"/>
  <c r="I24" i="17"/>
  <c r="I25" i="17"/>
  <c r="I26" i="17"/>
  <c r="J26" i="17" s="1"/>
  <c r="I27" i="17"/>
  <c r="J27" i="17" s="1"/>
  <c r="I28" i="17"/>
  <c r="J28" i="17" s="1"/>
  <c r="I29" i="17"/>
  <c r="J29" i="17" s="1"/>
  <c r="I30" i="17"/>
  <c r="J30" i="17" s="1"/>
  <c r="I31" i="17"/>
  <c r="J31" i="17" s="1"/>
  <c r="I32" i="17"/>
  <c r="J32" i="17" s="1"/>
  <c r="I33" i="17"/>
  <c r="J33" i="17" s="1"/>
  <c r="I34" i="17"/>
  <c r="J34" i="17" s="1"/>
  <c r="I35" i="17"/>
  <c r="J35" i="17" s="1"/>
  <c r="I36" i="17"/>
  <c r="J36" i="17" s="1"/>
  <c r="I37" i="17"/>
  <c r="J37" i="17" s="1"/>
  <c r="I38" i="17"/>
  <c r="J38" i="17" s="1"/>
  <c r="I39" i="17"/>
  <c r="J39" i="17" s="1"/>
  <c r="I40" i="17"/>
  <c r="J40" i="17" s="1"/>
  <c r="I41" i="17"/>
  <c r="J41" i="17" s="1"/>
  <c r="I42" i="17"/>
  <c r="J42" i="17" s="1"/>
  <c r="I43" i="17"/>
  <c r="J43" i="17" s="1"/>
  <c r="I44" i="17"/>
  <c r="J44" i="17" s="1"/>
  <c r="I45" i="17"/>
  <c r="J45" i="17" s="1"/>
  <c r="I46" i="17"/>
  <c r="J46" i="17" s="1"/>
  <c r="I47" i="17"/>
  <c r="J47" i="17" s="1"/>
  <c r="I48" i="17"/>
  <c r="J48" i="17" s="1"/>
  <c r="I49" i="17"/>
  <c r="J49" i="17" s="1"/>
  <c r="I50" i="17"/>
  <c r="J50" i="17" s="1"/>
  <c r="I51" i="17"/>
  <c r="J51" i="17" s="1"/>
  <c r="I52" i="17"/>
  <c r="J52" i="17" s="1"/>
  <c r="I53" i="17"/>
  <c r="J53" i="17" s="1"/>
  <c r="I54" i="17"/>
  <c r="J54" i="17" s="1"/>
  <c r="I55" i="17"/>
  <c r="J55" i="17" s="1"/>
  <c r="I56" i="17"/>
  <c r="J56" i="17" s="1"/>
  <c r="I57" i="17"/>
  <c r="J57" i="17" s="1"/>
  <c r="I58" i="17"/>
  <c r="J58" i="17" s="1"/>
  <c r="I59" i="17"/>
  <c r="I60" i="17"/>
  <c r="J60" i="17" s="1"/>
  <c r="I61" i="17"/>
  <c r="J61" i="17" s="1"/>
  <c r="I62" i="17"/>
  <c r="J62" i="17" s="1"/>
  <c r="I63" i="17"/>
  <c r="J63" i="17" s="1"/>
  <c r="I64" i="17"/>
  <c r="J64" i="17" s="1"/>
  <c r="I65" i="17"/>
  <c r="J65" i="17" s="1"/>
  <c r="I66" i="17"/>
  <c r="J66" i="17" s="1"/>
  <c r="I67" i="17"/>
  <c r="J67" i="17" s="1"/>
  <c r="I68" i="17"/>
  <c r="J68" i="17" s="1"/>
  <c r="I69" i="17"/>
  <c r="J69" i="17" s="1"/>
  <c r="I70" i="17"/>
  <c r="J70" i="17" s="1"/>
  <c r="I71" i="17"/>
  <c r="I72" i="17"/>
  <c r="I73" i="17"/>
  <c r="I74" i="17"/>
  <c r="I75" i="17"/>
  <c r="J75" i="17" s="1"/>
  <c r="I76" i="17"/>
  <c r="J76" i="17" s="1"/>
  <c r="I77" i="17"/>
  <c r="J77" i="17" s="1"/>
  <c r="I78" i="17"/>
  <c r="J78" i="17" s="1"/>
  <c r="I79" i="17"/>
  <c r="J79" i="17" s="1"/>
  <c r="I80" i="17"/>
  <c r="J80" i="17" s="1"/>
  <c r="I81" i="17"/>
  <c r="J81" i="17" s="1"/>
  <c r="I82" i="17"/>
  <c r="J82" i="17" s="1"/>
  <c r="I83" i="17"/>
  <c r="J83" i="17" s="1"/>
  <c r="I84" i="17"/>
  <c r="J84" i="17" s="1"/>
  <c r="I85" i="17"/>
  <c r="J85" i="17" s="1"/>
  <c r="I86" i="17"/>
  <c r="J86" i="17" s="1"/>
  <c r="I87" i="17"/>
  <c r="J87" i="17" s="1"/>
  <c r="I88" i="17"/>
  <c r="J88" i="17" s="1"/>
  <c r="I89" i="17"/>
  <c r="J89" i="17" s="1"/>
  <c r="I90" i="17"/>
  <c r="J90" i="17" s="1"/>
  <c r="I91" i="17"/>
  <c r="J91" i="17" s="1"/>
  <c r="I92" i="17"/>
  <c r="J92" i="17" s="1"/>
  <c r="I93" i="17"/>
  <c r="J93" i="17" s="1"/>
  <c r="I94" i="17"/>
  <c r="J94" i="17" s="1"/>
  <c r="I95" i="17"/>
  <c r="J95" i="17" s="1"/>
  <c r="I96" i="17"/>
  <c r="I97" i="17"/>
  <c r="J97" i="17" s="1"/>
  <c r="I98" i="17"/>
  <c r="J98" i="17" s="1"/>
  <c r="I99" i="17"/>
  <c r="J99" i="17" s="1"/>
  <c r="I100" i="17"/>
  <c r="J100" i="17" s="1"/>
  <c r="I101" i="17"/>
  <c r="J101" i="17" s="1"/>
  <c r="I102" i="17"/>
  <c r="J102" i="17" s="1"/>
  <c r="I103" i="17"/>
  <c r="J103" i="17" s="1"/>
  <c r="I104" i="17"/>
  <c r="J104" i="17" s="1"/>
  <c r="I105" i="17"/>
  <c r="J105" i="17" s="1"/>
  <c r="I106" i="17"/>
  <c r="J106" i="17" s="1"/>
  <c r="I107" i="17"/>
  <c r="I108" i="17"/>
  <c r="I109" i="17"/>
  <c r="J109" i="17" s="1"/>
  <c r="I110" i="17"/>
  <c r="J110" i="17" s="1"/>
  <c r="I111" i="17"/>
  <c r="J111" i="17" s="1"/>
  <c r="I112" i="17"/>
  <c r="J112" i="17" s="1"/>
  <c r="I113" i="17"/>
  <c r="I114" i="17"/>
  <c r="I115" i="17"/>
  <c r="J115" i="17" s="1"/>
  <c r="I116" i="17"/>
  <c r="J116" i="17" s="1"/>
  <c r="I117" i="17"/>
  <c r="J117" i="17" s="1"/>
  <c r="I118" i="17"/>
  <c r="J118" i="17" s="1"/>
  <c r="I119" i="17"/>
  <c r="J119" i="17" s="1"/>
  <c r="I120" i="17"/>
  <c r="J120" i="17" s="1"/>
  <c r="I121" i="17"/>
  <c r="J121" i="17" s="1"/>
  <c r="I122" i="17"/>
  <c r="J122" i="17" s="1"/>
  <c r="I123" i="17"/>
  <c r="J123" i="17" s="1"/>
  <c r="I124" i="17"/>
  <c r="J124" i="17" s="1"/>
  <c r="I125" i="17"/>
  <c r="J125" i="17" s="1"/>
  <c r="I126" i="17"/>
  <c r="J126" i="17" s="1"/>
  <c r="I127" i="17"/>
  <c r="J127" i="17" s="1"/>
  <c r="I128" i="17"/>
  <c r="J128" i="17" s="1"/>
  <c r="I129" i="17"/>
  <c r="J129" i="17" s="1"/>
  <c r="I130" i="17"/>
  <c r="J130" i="17" s="1"/>
  <c r="I131" i="17"/>
  <c r="I132" i="17"/>
  <c r="I133" i="17"/>
  <c r="J133" i="17" s="1"/>
  <c r="I134" i="17"/>
  <c r="J134" i="17" s="1"/>
  <c r="I135" i="17"/>
  <c r="J135" i="17" s="1"/>
  <c r="I136" i="17"/>
  <c r="J136" i="17" s="1"/>
  <c r="I137" i="17"/>
  <c r="J137" i="17" s="1"/>
  <c r="I138" i="17"/>
  <c r="J138" i="17" s="1"/>
  <c r="I139" i="17"/>
  <c r="J139" i="17" s="1"/>
  <c r="I140" i="17"/>
  <c r="J140" i="17" s="1"/>
  <c r="I141" i="17"/>
  <c r="J141" i="17" s="1"/>
  <c r="I142" i="17"/>
  <c r="J142" i="17" s="1"/>
  <c r="I143" i="17"/>
  <c r="I144" i="17"/>
  <c r="J144" i="17" s="1"/>
  <c r="I145" i="17"/>
  <c r="I146" i="17"/>
  <c r="I147" i="17"/>
  <c r="J147" i="17" s="1"/>
  <c r="I148" i="17"/>
  <c r="J148" i="17" s="1"/>
  <c r="I149" i="17"/>
  <c r="J149" i="17" s="1"/>
  <c r="I150" i="17"/>
  <c r="J150" i="17" s="1"/>
  <c r="I151" i="17"/>
  <c r="J151" i="17" s="1"/>
  <c r="I152" i="17"/>
  <c r="J152" i="17" s="1"/>
  <c r="I153" i="17"/>
  <c r="J153" i="17" s="1"/>
  <c r="I154" i="17"/>
  <c r="J154" i="17" s="1"/>
  <c r="I155" i="17"/>
  <c r="J155" i="17" s="1"/>
  <c r="I156" i="17"/>
  <c r="J156" i="17" s="1"/>
  <c r="I157" i="17"/>
  <c r="J157" i="17" s="1"/>
  <c r="I158" i="17"/>
  <c r="J158" i="17" s="1"/>
  <c r="I159" i="17"/>
  <c r="J159" i="17" s="1"/>
  <c r="I160" i="17"/>
  <c r="J160" i="17" s="1"/>
  <c r="I161" i="17"/>
  <c r="I162" i="17"/>
  <c r="I163" i="17"/>
  <c r="J163" i="17" s="1"/>
  <c r="I164" i="17"/>
  <c r="J164" i="17" s="1"/>
  <c r="I165" i="17"/>
  <c r="J165" i="17" s="1"/>
  <c r="I166" i="17"/>
  <c r="J166" i="17" s="1"/>
  <c r="I167" i="17"/>
  <c r="J167" i="17" s="1"/>
  <c r="I168" i="17"/>
  <c r="J168" i="17" s="1"/>
  <c r="I169" i="17"/>
  <c r="I170" i="17"/>
  <c r="I171" i="17"/>
  <c r="J171" i="17" s="1"/>
  <c r="I172" i="17"/>
  <c r="J172" i="17" s="1"/>
  <c r="I173" i="17"/>
  <c r="J173" i="17" s="1"/>
  <c r="I174" i="17"/>
  <c r="J174" i="17" s="1"/>
  <c r="I175" i="17"/>
  <c r="J175" i="17" s="1"/>
  <c r="I176" i="17"/>
  <c r="J176" i="17" s="1"/>
  <c r="I177" i="17"/>
  <c r="J177" i="17" s="1"/>
  <c r="I178" i="17"/>
  <c r="I179" i="17"/>
  <c r="I180" i="17"/>
  <c r="I181" i="17"/>
  <c r="J181" i="17" s="1"/>
  <c r="I182" i="17"/>
  <c r="J182" i="17" s="1"/>
  <c r="I183" i="17"/>
  <c r="J183" i="17" s="1"/>
  <c r="I184" i="17"/>
  <c r="J184" i="17" s="1"/>
  <c r="I185" i="17"/>
  <c r="J185" i="17" s="1"/>
  <c r="I186" i="17"/>
  <c r="J186" i="17" s="1"/>
  <c r="I187" i="17"/>
  <c r="J187" i="17" s="1"/>
  <c r="I188" i="17"/>
  <c r="J188" i="17" s="1"/>
  <c r="I189" i="17"/>
  <c r="J189" i="17" s="1"/>
  <c r="I190" i="17"/>
  <c r="J190" i="17" s="1"/>
  <c r="I191" i="17"/>
  <c r="J191" i="17" s="1"/>
  <c r="I192" i="17"/>
  <c r="J192" i="17" s="1"/>
  <c r="I193" i="17"/>
  <c r="J193" i="17" s="1"/>
  <c r="I194" i="17"/>
  <c r="J194" i="17" s="1"/>
  <c r="I195" i="17"/>
  <c r="J195" i="17" s="1"/>
  <c r="I196" i="17"/>
  <c r="J196" i="17" s="1"/>
  <c r="I197" i="17"/>
  <c r="J197" i="17" s="1"/>
  <c r="I198" i="17"/>
  <c r="J198" i="17" s="1"/>
  <c r="I199" i="17"/>
  <c r="J199" i="17" s="1"/>
  <c r="I200" i="17"/>
  <c r="J200" i="17" s="1"/>
  <c r="I201" i="17"/>
  <c r="J201" i="17" s="1"/>
  <c r="I202" i="17"/>
  <c r="J202" i="17" s="1"/>
  <c r="I203" i="17"/>
  <c r="J203" i="17" s="1"/>
  <c r="I204" i="17"/>
  <c r="J204" i="17" s="1"/>
  <c r="I205" i="17"/>
  <c r="J205" i="17" s="1"/>
  <c r="I206" i="17"/>
  <c r="J206" i="17" s="1"/>
  <c r="I207" i="17"/>
  <c r="J207" i="17" s="1"/>
  <c r="I208" i="17"/>
  <c r="J208" i="17" s="1"/>
  <c r="I209" i="17"/>
  <c r="J209" i="17" s="1"/>
  <c r="I210" i="17"/>
  <c r="J210" i="17" s="1"/>
  <c r="I211" i="17"/>
  <c r="J211" i="17" s="1"/>
  <c r="I212" i="17"/>
  <c r="J212" i="17" s="1"/>
  <c r="I213" i="17"/>
  <c r="J213" i="17" s="1"/>
  <c r="I214" i="17"/>
  <c r="J214" i="17" s="1"/>
  <c r="I215" i="17"/>
  <c r="I216" i="17"/>
  <c r="I217" i="17"/>
  <c r="I218" i="17"/>
  <c r="I219" i="17"/>
  <c r="J219" i="17" s="1"/>
  <c r="I220" i="17"/>
  <c r="J220" i="17" s="1"/>
  <c r="I221" i="17"/>
  <c r="J221" i="17" s="1"/>
  <c r="I222" i="17"/>
  <c r="J222" i="17" s="1"/>
  <c r="I223" i="17"/>
  <c r="J223" i="17" s="1"/>
  <c r="I224" i="17"/>
  <c r="J224" i="17" s="1"/>
  <c r="I225" i="17"/>
  <c r="J225" i="17" s="1"/>
  <c r="I226" i="17"/>
  <c r="J226" i="17" s="1"/>
  <c r="I227" i="17"/>
  <c r="I228" i="17"/>
  <c r="I229" i="17"/>
  <c r="J229" i="17" s="1"/>
  <c r="I230" i="17"/>
  <c r="J230" i="17" s="1"/>
  <c r="I231" i="17"/>
  <c r="J231" i="17" s="1"/>
  <c r="I232" i="17"/>
  <c r="J232" i="17" s="1"/>
  <c r="I233" i="17"/>
  <c r="J233" i="17" s="1"/>
  <c r="I234" i="17"/>
  <c r="J234" i="17" s="1"/>
  <c r="I235" i="17"/>
  <c r="J235" i="17" s="1"/>
  <c r="I236" i="17"/>
  <c r="J236" i="17" s="1"/>
  <c r="I237" i="17"/>
  <c r="J237" i="17" s="1"/>
  <c r="I238" i="17"/>
  <c r="J238" i="17" s="1"/>
  <c r="I239" i="17"/>
  <c r="I240" i="17"/>
  <c r="I241" i="17"/>
  <c r="I242" i="17"/>
  <c r="J242" i="17" s="1"/>
  <c r="I243" i="17"/>
  <c r="J243" i="17" s="1"/>
  <c r="I244" i="17"/>
  <c r="J244" i="17" s="1"/>
  <c r="I245" i="17"/>
  <c r="J245" i="17" s="1"/>
  <c r="I246" i="17"/>
  <c r="J246" i="17" s="1"/>
  <c r="I247" i="17"/>
  <c r="J247" i="17" s="1"/>
  <c r="I248" i="17"/>
  <c r="J248" i="17" s="1"/>
  <c r="I249" i="17"/>
  <c r="J249" i="17" s="1"/>
  <c r="I250" i="17"/>
  <c r="J250" i="17" s="1"/>
  <c r="I251" i="17"/>
  <c r="I252" i="17"/>
  <c r="I253" i="17"/>
  <c r="I254" i="17"/>
  <c r="I255" i="17"/>
  <c r="J255" i="17" s="1"/>
  <c r="I256" i="17"/>
  <c r="J256" i="17" s="1"/>
  <c r="I257" i="17"/>
  <c r="I258" i="17"/>
  <c r="I259" i="17"/>
  <c r="J259" i="17" s="1"/>
  <c r="I260" i="17"/>
  <c r="J260" i="17" s="1"/>
  <c r="I261" i="17"/>
  <c r="J261" i="17" s="1"/>
  <c r="I262" i="17"/>
  <c r="J262" i="17" s="1"/>
  <c r="I263" i="17"/>
  <c r="J263" i="17" s="1"/>
  <c r="I264" i="17"/>
  <c r="J264" i="17" s="1"/>
  <c r="I265" i="17"/>
  <c r="J265" i="17" s="1"/>
  <c r="I266" i="17"/>
  <c r="J266" i="17" s="1"/>
  <c r="I267" i="17"/>
  <c r="J267" i="17" s="1"/>
  <c r="I268" i="17"/>
  <c r="J268" i="17" s="1"/>
  <c r="I269" i="17"/>
  <c r="J269" i="17" s="1"/>
  <c r="I270" i="17"/>
  <c r="J270" i="17" s="1"/>
  <c r="I271" i="17"/>
  <c r="J271" i="17" s="1"/>
  <c r="I272" i="17"/>
  <c r="J272" i="17" s="1"/>
  <c r="I273" i="17"/>
  <c r="J273" i="17" s="1"/>
  <c r="I274" i="17"/>
  <c r="J274" i="17" s="1"/>
  <c r="I275" i="17"/>
  <c r="J275" i="17" s="1"/>
  <c r="I276" i="17"/>
  <c r="I277" i="17"/>
  <c r="J277" i="17" s="1"/>
  <c r="I278" i="17"/>
  <c r="J278" i="17" s="1"/>
  <c r="I279" i="17"/>
  <c r="J279" i="17" s="1"/>
  <c r="I280" i="17"/>
  <c r="J280" i="17" s="1"/>
  <c r="I281" i="17"/>
  <c r="J281" i="17" s="1"/>
  <c r="I282" i="17"/>
  <c r="J282" i="17" s="1"/>
  <c r="I283" i="17"/>
  <c r="J283" i="17" s="1"/>
  <c r="I284" i="17"/>
  <c r="J284" i="17" s="1"/>
  <c r="I285" i="17"/>
  <c r="J285" i="17" s="1"/>
  <c r="I286" i="17"/>
  <c r="J286" i="17" s="1"/>
  <c r="I287" i="17"/>
  <c r="I288" i="17"/>
  <c r="I289" i="17"/>
  <c r="I290" i="17"/>
  <c r="I291" i="17"/>
  <c r="J291" i="17" s="1"/>
  <c r="I292" i="17"/>
  <c r="J292" i="17" s="1"/>
  <c r="I293" i="17"/>
  <c r="J293" i="17" s="1"/>
  <c r="I294" i="17"/>
  <c r="J294" i="17" s="1"/>
  <c r="I295" i="17"/>
  <c r="J295" i="17" s="1"/>
  <c r="I296" i="17"/>
  <c r="J296" i="17" s="1"/>
  <c r="I297" i="17"/>
  <c r="J297" i="17" s="1"/>
  <c r="I298" i="17"/>
  <c r="J298" i="17" s="1"/>
  <c r="I299" i="17"/>
  <c r="J299" i="17" s="1"/>
  <c r="I300" i="17"/>
  <c r="I301" i="17"/>
  <c r="I302" i="17"/>
  <c r="J302" i="17" s="1"/>
  <c r="I303" i="17"/>
  <c r="J303" i="17" s="1"/>
  <c r="I304" i="17"/>
  <c r="J304" i="17" s="1"/>
  <c r="I305" i="17"/>
  <c r="J305" i="17" s="1"/>
  <c r="I306" i="17"/>
  <c r="J306" i="17" s="1"/>
  <c r="I307" i="17"/>
  <c r="J307" i="17" s="1"/>
  <c r="I308" i="17"/>
  <c r="J308" i="17" s="1"/>
  <c r="I309" i="17"/>
  <c r="J309" i="17" s="1"/>
  <c r="I310" i="17"/>
  <c r="J310" i="17" s="1"/>
  <c r="I311" i="17"/>
  <c r="I312" i="17"/>
  <c r="I313" i="17"/>
  <c r="I314" i="17"/>
  <c r="I315" i="17"/>
  <c r="J315" i="17" s="1"/>
  <c r="I316" i="17"/>
  <c r="J316" i="17" s="1"/>
  <c r="I317" i="17"/>
  <c r="J317" i="17" s="1"/>
  <c r="I318" i="17"/>
  <c r="J318" i="17" s="1"/>
  <c r="I319" i="17"/>
  <c r="J319" i="17" s="1"/>
  <c r="I320" i="17"/>
  <c r="J320" i="17" s="1"/>
  <c r="I321" i="17"/>
  <c r="J321" i="17" s="1"/>
  <c r="I322" i="17"/>
  <c r="I323" i="17"/>
  <c r="I324" i="17"/>
  <c r="J324" i="17" s="1"/>
  <c r="I325" i="17"/>
  <c r="J325" i="17" s="1"/>
  <c r="I326" i="17"/>
  <c r="I327" i="17"/>
  <c r="J327" i="17" s="1"/>
  <c r="I328" i="17"/>
  <c r="J328" i="17" s="1"/>
  <c r="I329" i="17"/>
  <c r="J329" i="17" s="1"/>
  <c r="I330" i="17"/>
  <c r="J330" i="17" s="1"/>
  <c r="I331" i="17"/>
  <c r="J331" i="17" s="1"/>
  <c r="I332" i="17"/>
  <c r="J332" i="17" s="1"/>
  <c r="I333" i="17"/>
  <c r="J333" i="17" s="1"/>
  <c r="I334" i="17"/>
  <c r="J334" i="17" s="1"/>
  <c r="I335" i="17"/>
  <c r="J335" i="17" s="1"/>
  <c r="I336" i="17"/>
  <c r="J336" i="17" s="1"/>
  <c r="I337" i="17"/>
  <c r="J337" i="17" s="1"/>
  <c r="I338" i="17"/>
  <c r="J338" i="17" s="1"/>
  <c r="I339" i="17"/>
  <c r="J339" i="17" s="1"/>
  <c r="I340" i="17"/>
  <c r="J340" i="17" s="1"/>
  <c r="I341" i="17"/>
  <c r="J341" i="17" s="1"/>
  <c r="I342" i="17"/>
  <c r="J342" i="17" s="1"/>
  <c r="I343" i="17"/>
  <c r="J343" i="17" s="1"/>
  <c r="I344" i="17"/>
  <c r="J344" i="17" s="1"/>
  <c r="I345" i="17"/>
  <c r="J345" i="17" s="1"/>
  <c r="I346" i="17"/>
  <c r="J346" i="17" s="1"/>
  <c r="I347" i="17"/>
  <c r="I348" i="17"/>
  <c r="I349" i="17"/>
  <c r="J349" i="17" s="1"/>
  <c r="I350" i="17"/>
  <c r="J350" i="17" s="1"/>
  <c r="I351" i="17"/>
  <c r="J351" i="17" s="1"/>
  <c r="I352" i="17"/>
  <c r="J352" i="17" s="1"/>
  <c r="I353" i="17"/>
  <c r="J353" i="17" s="1"/>
  <c r="I354" i="17"/>
  <c r="J354" i="17" s="1"/>
  <c r="I355" i="17"/>
  <c r="J355" i="17" s="1"/>
  <c r="I356" i="17"/>
  <c r="J356" i="17" s="1"/>
  <c r="I357" i="17"/>
  <c r="J357" i="17" s="1"/>
  <c r="I358" i="17"/>
  <c r="J358" i="17" s="1"/>
  <c r="I359" i="17"/>
  <c r="J359" i="17" s="1"/>
  <c r="I360" i="17"/>
  <c r="J360" i="17" s="1"/>
  <c r="I361" i="17"/>
  <c r="I362" i="17"/>
  <c r="I363" i="17"/>
  <c r="J363" i="17" s="1"/>
  <c r="I364" i="17"/>
  <c r="J364" i="17" s="1"/>
  <c r="I365" i="17"/>
  <c r="J365" i="17" s="1"/>
  <c r="I366" i="17"/>
  <c r="J366" i="17" s="1"/>
  <c r="I367" i="17"/>
  <c r="J367" i="17" s="1"/>
  <c r="I368" i="17"/>
  <c r="I369" i="17"/>
  <c r="I370" i="17"/>
  <c r="I371" i="17"/>
  <c r="I372" i="17"/>
  <c r="J372" i="17" s="1"/>
  <c r="I373" i="17"/>
  <c r="J373" i="17" s="1"/>
  <c r="I374" i="17"/>
  <c r="J374" i="17" s="1"/>
  <c r="I375" i="17"/>
  <c r="J375" i="17" s="1"/>
  <c r="I376" i="17"/>
  <c r="J376" i="17" s="1"/>
  <c r="I377" i="17"/>
  <c r="J377" i="17" s="1"/>
  <c r="I378" i="17"/>
  <c r="J378" i="17" s="1"/>
  <c r="I379" i="17"/>
  <c r="J379" i="17" s="1"/>
  <c r="I380" i="17"/>
  <c r="J380" i="17" s="1"/>
  <c r="I381" i="17"/>
  <c r="J381" i="17" s="1"/>
  <c r="I382" i="17"/>
  <c r="J382" i="17" s="1"/>
  <c r="I383" i="17"/>
  <c r="J383" i="17" s="1"/>
  <c r="I384" i="17"/>
  <c r="J384" i="17" s="1"/>
  <c r="I385" i="17"/>
  <c r="I386" i="17"/>
  <c r="I387" i="17"/>
  <c r="J387" i="17" s="1"/>
  <c r="I388" i="17"/>
  <c r="J388" i="17" s="1"/>
  <c r="I389" i="17"/>
  <c r="J389" i="17" s="1"/>
  <c r="I390" i="17"/>
  <c r="J390" i="17" s="1"/>
  <c r="I391" i="17"/>
  <c r="J391" i="17" s="1"/>
  <c r="I392" i="17"/>
  <c r="J392" i="17" s="1"/>
  <c r="I393" i="17"/>
  <c r="J393" i="17" s="1"/>
  <c r="I394" i="17"/>
  <c r="J394" i="17" s="1"/>
  <c r="I395" i="17"/>
  <c r="I396" i="17"/>
  <c r="I397" i="17"/>
  <c r="I398" i="17"/>
  <c r="I399" i="17"/>
  <c r="J399" i="17" s="1"/>
  <c r="I400" i="17"/>
  <c r="J400" i="17" s="1"/>
  <c r="I401" i="17"/>
  <c r="J401" i="17" s="1"/>
  <c r="I402" i="17"/>
  <c r="J402" i="17" s="1"/>
  <c r="I403" i="17"/>
  <c r="J403" i="17" s="1"/>
  <c r="I404" i="17"/>
  <c r="J404" i="17" s="1"/>
  <c r="I405" i="17"/>
  <c r="J405" i="17" s="1"/>
  <c r="I406" i="17"/>
  <c r="J406" i="17" s="1"/>
  <c r="I407" i="17"/>
  <c r="J407" i="17" s="1"/>
  <c r="I408" i="17"/>
  <c r="J408" i="17" s="1"/>
  <c r="I409" i="17"/>
  <c r="J409" i="17" s="1"/>
  <c r="I410" i="17"/>
  <c r="J410" i="17" s="1"/>
  <c r="I411" i="17"/>
  <c r="J411" i="17" s="1"/>
  <c r="I412" i="17"/>
  <c r="J412" i="17" s="1"/>
  <c r="I413" i="17"/>
  <c r="J413" i="17" s="1"/>
  <c r="I414" i="17"/>
  <c r="J414" i="17" s="1"/>
  <c r="I415" i="17"/>
  <c r="J415" i="17" s="1"/>
  <c r="I416" i="17"/>
  <c r="J416" i="17" s="1"/>
  <c r="I417" i="17"/>
  <c r="J417" i="17" s="1"/>
  <c r="I418" i="17"/>
  <c r="J418" i="17" s="1"/>
  <c r="I419" i="17"/>
  <c r="I420" i="17"/>
  <c r="I421" i="17"/>
  <c r="J421" i="17" s="1"/>
  <c r="I422" i="17"/>
  <c r="J422" i="17" s="1"/>
  <c r="I423" i="17"/>
  <c r="J423" i="17" s="1"/>
  <c r="I424" i="17"/>
  <c r="J424" i="17" s="1"/>
  <c r="I425" i="17"/>
  <c r="J425" i="17" s="1"/>
  <c r="I426" i="17"/>
  <c r="I427" i="17"/>
  <c r="J427" i="17" s="1"/>
  <c r="I428" i="17"/>
  <c r="J428" i="17" s="1"/>
  <c r="I429" i="17"/>
  <c r="J429" i="17" s="1"/>
  <c r="I430" i="17"/>
  <c r="J430" i="17" s="1"/>
  <c r="I431" i="17"/>
  <c r="I432" i="17"/>
  <c r="I433" i="17"/>
  <c r="I434" i="17"/>
  <c r="I435" i="17"/>
  <c r="J435" i="17" s="1"/>
  <c r="I436" i="17"/>
  <c r="J436" i="17" s="1"/>
  <c r="I437" i="17"/>
  <c r="J437" i="17" s="1"/>
  <c r="I438" i="17"/>
  <c r="J438" i="17" s="1"/>
  <c r="I439" i="17"/>
  <c r="J439" i="17" s="1"/>
  <c r="I440" i="17"/>
  <c r="J440" i="17" s="1"/>
  <c r="I441" i="17"/>
  <c r="J441" i="17" s="1"/>
  <c r="I442" i="17"/>
  <c r="J442" i="17" s="1"/>
  <c r="I443" i="17"/>
  <c r="J443" i="17" s="1"/>
  <c r="I444" i="17"/>
  <c r="J444" i="17" s="1"/>
  <c r="I445" i="17"/>
  <c r="J445" i="17" s="1"/>
  <c r="I446" i="17"/>
  <c r="J446" i="17" s="1"/>
  <c r="I447" i="17"/>
  <c r="J447" i="17" s="1"/>
  <c r="I448" i="17"/>
  <c r="J448" i="17" s="1"/>
  <c r="I449" i="17"/>
  <c r="J449" i="17" s="1"/>
  <c r="I450" i="17"/>
  <c r="J450" i="17" s="1"/>
  <c r="I451" i="17"/>
  <c r="J451" i="17" s="1"/>
  <c r="I452" i="17"/>
  <c r="J452" i="17" s="1"/>
  <c r="I453" i="17"/>
  <c r="J453" i="17" s="1"/>
  <c r="I454" i="17"/>
  <c r="J454" i="17" s="1"/>
  <c r="I455" i="17"/>
  <c r="I456" i="17"/>
  <c r="I457" i="17"/>
  <c r="I458" i="17"/>
  <c r="I459" i="17"/>
  <c r="J459" i="17" s="1"/>
  <c r="I460" i="17"/>
  <c r="J460" i="17" s="1"/>
  <c r="I461" i="17"/>
  <c r="I462" i="17"/>
  <c r="I463" i="17"/>
  <c r="J463" i="17" s="1"/>
  <c r="I464" i="17"/>
  <c r="J464" i="17" s="1"/>
  <c r="I465" i="17"/>
  <c r="J465" i="17" s="1"/>
  <c r="I466" i="17"/>
  <c r="I467" i="17"/>
  <c r="I468" i="17"/>
  <c r="J468" i="17" s="1"/>
  <c r="I469" i="17"/>
  <c r="I470" i="17"/>
  <c r="I471" i="17"/>
  <c r="J471" i="17" s="1"/>
  <c r="I472" i="17"/>
  <c r="J472" i="17" s="1"/>
  <c r="I473" i="17"/>
  <c r="J473" i="17" s="1"/>
  <c r="I474" i="17"/>
  <c r="J474" i="17" s="1"/>
  <c r="I475" i="17"/>
  <c r="J475" i="17" s="1"/>
  <c r="I476" i="17"/>
  <c r="J476" i="17" s="1"/>
  <c r="I477" i="17"/>
  <c r="J477" i="17" s="1"/>
  <c r="I478" i="17"/>
  <c r="J478" i="17" s="1"/>
  <c r="I479" i="17"/>
  <c r="J479" i="17" s="1"/>
  <c r="I480" i="17"/>
  <c r="J480" i="17" s="1"/>
  <c r="I481" i="17"/>
  <c r="J481" i="17" s="1"/>
  <c r="I482" i="17"/>
  <c r="J482" i="17" s="1"/>
  <c r="I483" i="17"/>
  <c r="J483" i="17" s="1"/>
  <c r="I484" i="17"/>
  <c r="J484" i="17" s="1"/>
  <c r="I485" i="17"/>
  <c r="J485" i="17" s="1"/>
  <c r="I486" i="17"/>
  <c r="J486" i="17" s="1"/>
  <c r="I487" i="17"/>
  <c r="J487" i="17" s="1"/>
  <c r="I488" i="17"/>
  <c r="J488" i="17" s="1"/>
  <c r="I489" i="17"/>
  <c r="J489" i="17" s="1"/>
  <c r="I490" i="17"/>
  <c r="J490" i="17" s="1"/>
  <c r="I491" i="17"/>
  <c r="I492" i="17"/>
  <c r="I493" i="17"/>
  <c r="J493" i="17" s="1"/>
  <c r="I494" i="17"/>
  <c r="J494" i="17" s="1"/>
  <c r="I495" i="17"/>
  <c r="J495" i="17" s="1"/>
  <c r="I496" i="17"/>
  <c r="J496" i="17" s="1"/>
  <c r="I497" i="17"/>
  <c r="J497" i="17" s="1"/>
  <c r="I498" i="17"/>
  <c r="J498" i="17" s="1"/>
  <c r="I499" i="17"/>
  <c r="I500" i="17"/>
  <c r="J500" i="17" s="1"/>
  <c r="I501" i="17"/>
  <c r="J501" i="17" s="1"/>
  <c r="I502" i="17"/>
  <c r="J502" i="17" s="1"/>
  <c r="I503" i="17"/>
  <c r="I504" i="17"/>
  <c r="J504" i="17" s="1"/>
  <c r="I505" i="17"/>
  <c r="J505" i="17" s="1"/>
  <c r="I506" i="17"/>
  <c r="J506" i="17" s="1"/>
  <c r="I507" i="17"/>
  <c r="J507" i="17" s="1"/>
  <c r="I508" i="17"/>
  <c r="J508" i="17" s="1"/>
  <c r="I509" i="17"/>
  <c r="J509" i="17" s="1"/>
  <c r="I510" i="17"/>
  <c r="J510" i="17" s="1"/>
  <c r="I511" i="17"/>
  <c r="J511" i="17" s="1"/>
  <c r="I512" i="17"/>
  <c r="J512" i="17" s="1"/>
  <c r="I513" i="17"/>
  <c r="J513" i="17" s="1"/>
  <c r="I514" i="17"/>
  <c r="J514" i="17" s="1"/>
  <c r="I515" i="17"/>
  <c r="I516" i="17"/>
  <c r="I517" i="17"/>
  <c r="J517" i="17" s="1"/>
  <c r="I518" i="17"/>
  <c r="J518" i="17" s="1"/>
  <c r="I519" i="17"/>
  <c r="J519" i="17" s="1"/>
  <c r="I520" i="17"/>
  <c r="J520" i="17" s="1"/>
  <c r="I521" i="17"/>
  <c r="J521" i="17" s="1"/>
  <c r="I522" i="17"/>
  <c r="J522" i="17" s="1"/>
  <c r="I523" i="17"/>
  <c r="J523" i="17" s="1"/>
  <c r="I524" i="17"/>
  <c r="J524" i="17" s="1"/>
  <c r="I525" i="17"/>
  <c r="J525" i="17" s="1"/>
  <c r="I526" i="17"/>
  <c r="J526" i="17" s="1"/>
  <c r="I527" i="17"/>
  <c r="I528" i="17"/>
  <c r="J528" i="17" s="1"/>
  <c r="I529" i="17"/>
  <c r="I530" i="17"/>
  <c r="I531" i="17"/>
  <c r="J531" i="17" s="1"/>
  <c r="I532" i="17"/>
  <c r="J532" i="17" s="1"/>
  <c r="I533" i="17"/>
  <c r="I534" i="17"/>
  <c r="I535" i="17"/>
  <c r="J535" i="17" s="1"/>
  <c r="I536" i="17"/>
  <c r="J536" i="17" s="1"/>
  <c r="I537" i="17"/>
  <c r="J537" i="17" s="1"/>
  <c r="I538" i="17"/>
  <c r="J538" i="17" s="1"/>
  <c r="I539" i="17"/>
  <c r="I540" i="17"/>
  <c r="I541" i="17"/>
  <c r="I542" i="17"/>
  <c r="I543" i="17"/>
  <c r="J543" i="17" s="1"/>
  <c r="I544" i="17"/>
  <c r="J544" i="17" s="1"/>
  <c r="I545" i="17"/>
  <c r="I546" i="17"/>
  <c r="J546" i="17" s="1"/>
  <c r="I547" i="17"/>
  <c r="J547" i="17" s="1"/>
  <c r="I548" i="17"/>
  <c r="J548" i="17" s="1"/>
  <c r="I549" i="17"/>
  <c r="J549" i="17" s="1"/>
  <c r="I550" i="17"/>
  <c r="J550" i="17" s="1"/>
  <c r="I551" i="17"/>
  <c r="J551" i="17" s="1"/>
  <c r="I552" i="17"/>
  <c r="J552" i="17" s="1"/>
  <c r="I553" i="17"/>
  <c r="J553" i="17" s="1"/>
  <c r="I554" i="17"/>
  <c r="J554" i="17" s="1"/>
  <c r="I555" i="17"/>
  <c r="J555" i="17" s="1"/>
  <c r="I556" i="17"/>
  <c r="J556" i="17" s="1"/>
  <c r="I557" i="17"/>
  <c r="J557" i="17" s="1"/>
  <c r="I558" i="17"/>
  <c r="J558" i="17" s="1"/>
  <c r="I559" i="17"/>
  <c r="J559" i="17" s="1"/>
  <c r="I560" i="17"/>
  <c r="J560" i="17" s="1"/>
  <c r="I561" i="17"/>
  <c r="J561" i="17" s="1"/>
  <c r="I562" i="17"/>
  <c r="J562" i="17" s="1"/>
  <c r="I563" i="17"/>
  <c r="J563" i="17" s="1"/>
  <c r="I564" i="17"/>
  <c r="J564" i="17" s="1"/>
  <c r="I565" i="17"/>
  <c r="J565" i="17" s="1"/>
  <c r="I566" i="17"/>
  <c r="J566" i="17" s="1"/>
  <c r="I567" i="17"/>
  <c r="J567" i="17" s="1"/>
  <c r="I568" i="17"/>
  <c r="J568" i="17" s="1"/>
  <c r="I569" i="17"/>
  <c r="J569" i="17" s="1"/>
  <c r="I570" i="17"/>
  <c r="J570" i="17" s="1"/>
  <c r="I571" i="17"/>
  <c r="J571" i="17" s="1"/>
  <c r="I572" i="17"/>
  <c r="J572" i="17" s="1"/>
  <c r="I573" i="17"/>
  <c r="J573" i="17" s="1"/>
  <c r="I574" i="17"/>
  <c r="J574" i="17" s="1"/>
  <c r="I575" i="17"/>
  <c r="J575" i="17" s="1"/>
  <c r="I576" i="17"/>
  <c r="I577" i="17"/>
  <c r="I578" i="17"/>
  <c r="I579" i="17"/>
  <c r="J579" i="17" s="1"/>
  <c r="I580" i="17"/>
  <c r="J580" i="17" s="1"/>
  <c r="I581" i="17"/>
  <c r="J581" i="17" s="1"/>
  <c r="I582" i="17"/>
  <c r="J582" i="17" s="1"/>
  <c r="I583" i="17"/>
  <c r="J583" i="17" s="1"/>
  <c r="I584" i="17"/>
  <c r="J584" i="17" s="1"/>
  <c r="I585" i="17"/>
  <c r="J585" i="17" s="1"/>
  <c r="I586" i="17"/>
  <c r="I587" i="17"/>
  <c r="I588" i="17"/>
  <c r="I589" i="17"/>
  <c r="J589" i="17" s="1"/>
  <c r="I590" i="17"/>
  <c r="J590" i="17" s="1"/>
  <c r="I591" i="17"/>
  <c r="J591" i="17" s="1"/>
  <c r="I592" i="17"/>
  <c r="J592" i="17" s="1"/>
  <c r="I593" i="17"/>
  <c r="J593" i="17" s="1"/>
  <c r="I594" i="17"/>
  <c r="J594" i="17" s="1"/>
  <c r="I595" i="17"/>
  <c r="J595" i="17" s="1"/>
  <c r="I596" i="17"/>
  <c r="J596" i="17" s="1"/>
  <c r="I597" i="17"/>
  <c r="J597" i="17" s="1"/>
  <c r="I598" i="17"/>
  <c r="J598" i="17" s="1"/>
  <c r="I599" i="17"/>
  <c r="I600" i="17"/>
  <c r="I601" i="17"/>
  <c r="I602" i="17"/>
  <c r="J602" i="17" s="1"/>
  <c r="I603" i="17"/>
  <c r="J603" i="17" s="1"/>
  <c r="I604" i="17"/>
  <c r="J604" i="17" s="1"/>
  <c r="I605" i="17"/>
  <c r="J605" i="17" s="1"/>
  <c r="I606" i="17"/>
  <c r="J606" i="17" s="1"/>
  <c r="I607" i="17"/>
  <c r="J607" i="17" s="1"/>
  <c r="I608" i="17"/>
  <c r="J608" i="17" s="1"/>
  <c r="I609" i="17"/>
  <c r="J609" i="17" s="1"/>
  <c r="I610" i="17"/>
  <c r="J610" i="17" s="1"/>
  <c r="I611" i="17"/>
  <c r="I612" i="17"/>
  <c r="I613" i="17"/>
  <c r="J613" i="17" s="1"/>
  <c r="I614" i="17"/>
  <c r="J614" i="17" s="1"/>
  <c r="I615" i="17"/>
  <c r="J615" i="17" s="1"/>
  <c r="I616" i="17"/>
  <c r="J616" i="17" s="1"/>
  <c r="I617" i="17"/>
  <c r="J617" i="17" s="1"/>
  <c r="I618" i="17"/>
  <c r="J618" i="17" s="1"/>
  <c r="I619" i="17"/>
  <c r="J619" i="17" s="1"/>
  <c r="I620" i="17"/>
  <c r="J620" i="17" s="1"/>
  <c r="I621" i="17"/>
  <c r="J621" i="17" s="1"/>
  <c r="I622" i="17"/>
  <c r="J622" i="17" s="1"/>
  <c r="I623" i="17"/>
  <c r="J623" i="17" s="1"/>
  <c r="I624" i="17"/>
  <c r="J624" i="17" s="1"/>
  <c r="I625" i="17"/>
  <c r="J625" i="17" s="1"/>
  <c r="I626" i="17"/>
  <c r="J626" i="17" s="1"/>
  <c r="I627" i="17"/>
  <c r="J627" i="17" s="1"/>
  <c r="I628" i="17"/>
  <c r="J628" i="17" s="1"/>
  <c r="I629" i="17"/>
  <c r="J629" i="17" s="1"/>
  <c r="I630" i="17"/>
  <c r="J630" i="17" s="1"/>
  <c r="I631" i="17"/>
  <c r="J631" i="17" s="1"/>
  <c r="I632" i="17"/>
  <c r="J632" i="17" s="1"/>
  <c r="I633" i="17"/>
  <c r="J633" i="17" s="1"/>
  <c r="I634" i="17"/>
  <c r="J634" i="17" s="1"/>
  <c r="I635" i="17"/>
  <c r="I636" i="17"/>
  <c r="I637" i="17"/>
  <c r="J637" i="17" s="1"/>
  <c r="I638" i="17"/>
  <c r="J638" i="17" s="1"/>
  <c r="I639" i="17"/>
  <c r="J639" i="17" s="1"/>
  <c r="I640" i="17"/>
  <c r="J640" i="17" s="1"/>
  <c r="I641" i="17"/>
  <c r="J641" i="17" s="1"/>
  <c r="I642" i="17"/>
  <c r="J642" i="17" s="1"/>
  <c r="I643" i="17"/>
  <c r="J643" i="17" s="1"/>
  <c r="I644" i="17"/>
  <c r="J644" i="17" s="1"/>
  <c r="I645" i="17"/>
  <c r="J645" i="17" s="1"/>
  <c r="I646" i="17"/>
  <c r="J646" i="17" s="1"/>
  <c r="I647" i="17"/>
  <c r="I648" i="17"/>
  <c r="J648" i="17" s="1"/>
  <c r="I649" i="17"/>
  <c r="J649" i="17" s="1"/>
  <c r="I650" i="17"/>
  <c r="J650" i="17" s="1"/>
  <c r="I651" i="17"/>
  <c r="J651" i="17" s="1"/>
  <c r="I652" i="17"/>
  <c r="J652" i="17" s="1"/>
  <c r="I653" i="17"/>
  <c r="J653" i="17" s="1"/>
  <c r="I654" i="17"/>
  <c r="J654" i="17" s="1"/>
  <c r="I655" i="17"/>
  <c r="J655" i="17" s="1"/>
  <c r="I656" i="17"/>
  <c r="J656" i="17" s="1"/>
  <c r="I657" i="17"/>
  <c r="J657" i="17" s="1"/>
  <c r="I658" i="17"/>
  <c r="J658" i="17" s="1"/>
  <c r="I659" i="17"/>
  <c r="I660" i="17"/>
  <c r="I661" i="17"/>
  <c r="I662" i="17"/>
  <c r="I663" i="17"/>
  <c r="J663" i="17" s="1"/>
  <c r="I664" i="17"/>
  <c r="J664" i="17" s="1"/>
  <c r="I665" i="17"/>
  <c r="J665" i="17" s="1"/>
  <c r="I666" i="17"/>
  <c r="J666" i="17" s="1"/>
  <c r="I667" i="17"/>
  <c r="J667" i="17" s="1"/>
  <c r="I668" i="17"/>
  <c r="J668" i="17" s="1"/>
  <c r="I669" i="17"/>
  <c r="J669" i="17" s="1"/>
  <c r="I670" i="17"/>
  <c r="I671" i="17"/>
  <c r="I672" i="17"/>
  <c r="I673" i="17"/>
  <c r="I674" i="17"/>
  <c r="I675" i="17"/>
  <c r="J675" i="17" s="1"/>
  <c r="I676" i="17"/>
  <c r="J676" i="17" s="1"/>
  <c r="I677" i="17"/>
  <c r="J677" i="17" s="1"/>
  <c r="I678" i="17"/>
  <c r="J678" i="17" s="1"/>
  <c r="I679" i="17"/>
  <c r="J679" i="17" s="1"/>
  <c r="I680" i="17"/>
  <c r="J680" i="17" s="1"/>
  <c r="I681" i="17"/>
  <c r="J681" i="17" s="1"/>
  <c r="I682" i="17"/>
  <c r="J682" i="17" s="1"/>
  <c r="I683" i="17"/>
  <c r="I684" i="17"/>
  <c r="I685" i="17"/>
  <c r="I686" i="17"/>
  <c r="I687" i="17"/>
  <c r="J687" i="17" s="1"/>
  <c r="I688" i="17"/>
  <c r="J688" i="17" s="1"/>
  <c r="I689" i="17"/>
  <c r="J689" i="17" s="1"/>
  <c r="I690" i="17"/>
  <c r="J690" i="17" s="1"/>
  <c r="I691" i="17"/>
  <c r="J691" i="17" s="1"/>
  <c r="I692" i="17"/>
  <c r="J692" i="17" s="1"/>
  <c r="I693" i="17"/>
  <c r="J693" i="17" s="1"/>
  <c r="I694" i="17"/>
  <c r="J694" i="17" s="1"/>
  <c r="I695" i="17"/>
  <c r="J695" i="17" s="1"/>
  <c r="I696" i="17"/>
  <c r="J696" i="17" s="1"/>
  <c r="I697" i="17"/>
  <c r="J697" i="17" s="1"/>
  <c r="I698" i="17"/>
  <c r="I699" i="17"/>
  <c r="J699" i="17" s="1"/>
  <c r="I700" i="17"/>
  <c r="J700" i="17" s="1"/>
  <c r="I701" i="17"/>
  <c r="I702" i="17"/>
  <c r="J702" i="17" s="1"/>
  <c r="I703" i="17"/>
  <c r="J703" i="17" s="1"/>
  <c r="I704" i="17"/>
  <c r="J704" i="17" s="1"/>
  <c r="I705" i="17"/>
  <c r="J705" i="17" s="1"/>
  <c r="I706" i="17"/>
  <c r="I707" i="17"/>
  <c r="J707" i="17" s="1"/>
  <c r="I708" i="17"/>
  <c r="J708" i="17" s="1"/>
  <c r="I709" i="17"/>
  <c r="J709" i="17" s="1"/>
  <c r="I710" i="17"/>
  <c r="J710" i="17" s="1"/>
  <c r="I711" i="17"/>
  <c r="J711" i="17" s="1"/>
  <c r="I712" i="17"/>
  <c r="J712" i="17" s="1"/>
  <c r="I713" i="17"/>
  <c r="J713" i="17" s="1"/>
  <c r="I714" i="17"/>
  <c r="J714" i="17" s="1"/>
  <c r="I715" i="17"/>
  <c r="J715" i="17" s="1"/>
  <c r="I716" i="17"/>
  <c r="J716" i="17" s="1"/>
  <c r="I717" i="17"/>
  <c r="J717" i="17" s="1"/>
  <c r="I718" i="17"/>
  <c r="J718" i="17" s="1"/>
  <c r="I719" i="17"/>
  <c r="I720" i="17"/>
  <c r="I721" i="17"/>
  <c r="I722" i="17"/>
  <c r="I723" i="17"/>
  <c r="J723" i="17" s="1"/>
  <c r="I724" i="17"/>
  <c r="J724" i="17" s="1"/>
  <c r="I725" i="17"/>
  <c r="J725" i="17" s="1"/>
  <c r="I726" i="17"/>
  <c r="J726" i="17" s="1"/>
  <c r="I727" i="17"/>
  <c r="J727" i="17" s="1"/>
  <c r="I728" i="17"/>
  <c r="J728" i="17" s="1"/>
  <c r="I729" i="17"/>
  <c r="J729" i="17" s="1"/>
  <c r="I730" i="17"/>
  <c r="J730" i="17" s="1"/>
  <c r="I731" i="17"/>
  <c r="I732" i="17"/>
  <c r="J732" i="17" s="1"/>
  <c r="I733" i="17"/>
  <c r="J733" i="17" s="1"/>
  <c r="I734" i="17"/>
  <c r="J734" i="17" s="1"/>
  <c r="I735" i="17"/>
  <c r="J735" i="17" s="1"/>
  <c r="I736" i="17"/>
  <c r="J736" i="17" s="1"/>
  <c r="I737" i="17"/>
  <c r="J737" i="17" s="1"/>
  <c r="I738" i="17"/>
  <c r="J738" i="17" s="1"/>
  <c r="I739" i="17"/>
  <c r="J739" i="17" s="1"/>
  <c r="I740" i="17"/>
  <c r="J740" i="17" s="1"/>
  <c r="I741" i="17"/>
  <c r="J741" i="17" s="1"/>
  <c r="I742" i="17"/>
  <c r="J742" i="17" s="1"/>
  <c r="I743" i="17"/>
  <c r="I744" i="17"/>
  <c r="I745" i="17"/>
  <c r="I746" i="17"/>
  <c r="I747" i="17"/>
  <c r="J747" i="17" s="1"/>
  <c r="I748" i="17"/>
  <c r="J748" i="17" s="1"/>
  <c r="I749" i="17"/>
  <c r="J749" i="17" s="1"/>
  <c r="I750" i="17"/>
  <c r="J750" i="17" s="1"/>
  <c r="I751" i="17"/>
  <c r="J751" i="17" s="1"/>
  <c r="I752" i="17"/>
  <c r="J752" i="17" s="1"/>
  <c r="I753" i="17"/>
  <c r="J753" i="17" s="1"/>
  <c r="I754" i="17"/>
  <c r="J754" i="17" s="1"/>
  <c r="I755" i="17"/>
  <c r="J755" i="17" s="1"/>
  <c r="I756" i="17"/>
  <c r="J756" i="17" s="1"/>
  <c r="I757" i="17"/>
  <c r="J757" i="17" s="1"/>
  <c r="I758" i="17"/>
  <c r="J758" i="17" s="1"/>
  <c r="I759" i="17"/>
  <c r="J759" i="17" s="1"/>
  <c r="I760" i="17"/>
  <c r="J760" i="17" s="1"/>
  <c r="I761" i="17"/>
  <c r="J761" i="17" s="1"/>
  <c r="I762" i="17"/>
  <c r="J762" i="17" s="1"/>
  <c r="I763" i="17"/>
  <c r="J763" i="17" s="1"/>
  <c r="I764" i="17"/>
  <c r="J764" i="17" s="1"/>
  <c r="I765" i="17"/>
  <c r="J765" i="17" s="1"/>
  <c r="I766" i="17"/>
  <c r="J766" i="17" s="1"/>
  <c r="I767" i="17"/>
  <c r="J767" i="17" s="1"/>
  <c r="I768" i="17"/>
  <c r="J768" i="17" s="1"/>
  <c r="I769" i="17"/>
  <c r="J769" i="17" s="1"/>
  <c r="I770" i="17"/>
  <c r="J770" i="17" s="1"/>
  <c r="I771" i="17"/>
  <c r="J771" i="17" s="1"/>
  <c r="I772" i="17"/>
  <c r="J772" i="17" s="1"/>
  <c r="I773" i="17"/>
  <c r="J773" i="17" s="1"/>
  <c r="I774" i="17"/>
  <c r="J774" i="17" s="1"/>
  <c r="I775" i="17"/>
  <c r="J775" i="17" s="1"/>
  <c r="I776" i="17"/>
  <c r="J776" i="17" s="1"/>
  <c r="I777" i="17"/>
  <c r="J777" i="17" s="1"/>
  <c r="I778" i="17"/>
  <c r="J778" i="17" s="1"/>
  <c r="I779" i="17"/>
  <c r="I780" i="17"/>
  <c r="I781" i="17"/>
  <c r="J781" i="17" s="1"/>
  <c r="I782" i="17"/>
  <c r="J782" i="17" s="1"/>
  <c r="I783" i="17"/>
  <c r="J783" i="17" s="1"/>
  <c r="I784" i="17"/>
  <c r="J784" i="17" s="1"/>
  <c r="I785" i="17"/>
  <c r="J785" i="17" s="1"/>
  <c r="I786" i="17"/>
  <c r="J786" i="17" s="1"/>
  <c r="I787" i="17"/>
  <c r="J787" i="17" s="1"/>
  <c r="I788" i="17"/>
  <c r="J788" i="17" s="1"/>
  <c r="I789" i="17"/>
  <c r="J789" i="17" s="1"/>
  <c r="I790" i="17"/>
  <c r="J790" i="17" s="1"/>
  <c r="I791" i="17"/>
  <c r="J791" i="17" s="1"/>
  <c r="I792" i="17"/>
  <c r="I793" i="17"/>
  <c r="J793" i="17" s="1"/>
  <c r="I794" i="17"/>
  <c r="J794" i="17" s="1"/>
  <c r="I795" i="17"/>
  <c r="J795" i="17" s="1"/>
  <c r="I796" i="17"/>
  <c r="J796" i="17" s="1"/>
  <c r="I797" i="17"/>
  <c r="J797" i="17" s="1"/>
  <c r="I798" i="17"/>
  <c r="J798" i="17" s="1"/>
  <c r="I799" i="17"/>
  <c r="J799" i="17" s="1"/>
  <c r="I800" i="17"/>
  <c r="J800" i="17" s="1"/>
  <c r="I801" i="17"/>
  <c r="J801" i="17" s="1"/>
  <c r="I802" i="17"/>
  <c r="I803" i="17"/>
  <c r="J803" i="17" s="1"/>
  <c r="I804" i="17"/>
  <c r="J804" i="17" s="1"/>
  <c r="I805" i="17"/>
  <c r="J805" i="17" s="1"/>
  <c r="I806" i="17"/>
  <c r="J806" i="17" s="1"/>
  <c r="I807" i="17"/>
  <c r="J807" i="17" s="1"/>
  <c r="I808" i="17"/>
  <c r="J808" i="17" s="1"/>
  <c r="I809" i="17"/>
  <c r="J809" i="17" s="1"/>
  <c r="I810" i="17"/>
  <c r="J810" i="17" s="1"/>
  <c r="I811" i="17"/>
  <c r="J811" i="17" s="1"/>
  <c r="I812" i="17"/>
  <c r="J812" i="17" s="1"/>
  <c r="I813" i="17"/>
  <c r="J813" i="17" s="1"/>
  <c r="I814" i="17"/>
  <c r="J814" i="17" s="1"/>
  <c r="I815" i="17"/>
  <c r="I816" i="17"/>
  <c r="I817" i="17"/>
  <c r="J817" i="17" s="1"/>
  <c r="I818" i="17"/>
  <c r="I819" i="17"/>
  <c r="J819" i="17" s="1"/>
  <c r="I820" i="17"/>
  <c r="J820" i="17" s="1"/>
  <c r="I821" i="17"/>
  <c r="J821" i="17" s="1"/>
  <c r="I822" i="17"/>
  <c r="J822" i="17" s="1"/>
  <c r="I823" i="17"/>
  <c r="J823" i="17" s="1"/>
  <c r="I824" i="17"/>
  <c r="J824" i="17" s="1"/>
  <c r="I825" i="17"/>
  <c r="J825" i="17" s="1"/>
  <c r="I826" i="17"/>
  <c r="J826" i="17" s="1"/>
  <c r="I827" i="17"/>
  <c r="I828" i="17"/>
  <c r="J828" i="17" s="1"/>
  <c r="I829" i="17"/>
  <c r="J829" i="17" s="1"/>
  <c r="I830" i="17"/>
  <c r="J830" i="17" s="1"/>
  <c r="I831" i="17"/>
  <c r="J831" i="17" s="1"/>
  <c r="I832" i="17"/>
  <c r="J832" i="17" s="1"/>
  <c r="I833" i="17"/>
  <c r="J833" i="17" s="1"/>
  <c r="I834" i="17"/>
  <c r="J834" i="17" s="1"/>
  <c r="I835" i="17"/>
  <c r="J835" i="17" s="1"/>
  <c r="I836" i="17"/>
  <c r="J836" i="17" s="1"/>
  <c r="I837" i="17"/>
  <c r="J837" i="17" s="1"/>
  <c r="I838" i="17"/>
  <c r="J838" i="17" s="1"/>
  <c r="I839" i="17"/>
  <c r="J839" i="17" s="1"/>
  <c r="I840" i="17"/>
  <c r="J840" i="17" s="1"/>
  <c r="I841" i="17"/>
  <c r="J841" i="17" s="1"/>
  <c r="I842" i="17"/>
  <c r="J842" i="17" s="1"/>
  <c r="I843" i="17"/>
  <c r="J843" i="17" s="1"/>
  <c r="I844" i="17"/>
  <c r="J844" i="17" s="1"/>
  <c r="I845" i="17"/>
  <c r="J845" i="17" s="1"/>
  <c r="I846" i="17"/>
  <c r="I847" i="17"/>
  <c r="I848" i="17"/>
  <c r="J848" i="17" s="1"/>
  <c r="I849" i="17"/>
  <c r="J849" i="17" s="1"/>
  <c r="I850" i="17"/>
  <c r="I851" i="17"/>
  <c r="I852" i="17"/>
  <c r="J852" i="17" s="1"/>
  <c r="I853" i="17"/>
  <c r="J853" i="17" s="1"/>
  <c r="I854" i="17"/>
  <c r="J854" i="17" s="1"/>
  <c r="I855" i="17"/>
  <c r="J855" i="17" s="1"/>
  <c r="I856" i="17"/>
  <c r="J856" i="17" s="1"/>
  <c r="I857" i="17"/>
  <c r="J857" i="17" s="1"/>
  <c r="I858" i="17"/>
  <c r="J858" i="17" s="1"/>
  <c r="I859" i="17"/>
  <c r="J859" i="17" s="1"/>
  <c r="I860" i="17"/>
  <c r="J860" i="17" s="1"/>
  <c r="I861" i="17"/>
  <c r="J861" i="17" s="1"/>
  <c r="I862" i="17"/>
  <c r="J862" i="17" s="1"/>
  <c r="I863" i="17"/>
  <c r="I864" i="17"/>
  <c r="I865" i="17"/>
  <c r="J865" i="17" s="1"/>
  <c r="I866" i="17"/>
  <c r="J866" i="17" s="1"/>
  <c r="I867" i="17"/>
  <c r="J867" i="17" s="1"/>
  <c r="I868" i="17"/>
  <c r="J868" i="17" s="1"/>
  <c r="I869" i="17"/>
  <c r="J869" i="17" s="1"/>
  <c r="I870" i="17"/>
  <c r="J870" i="17" s="1"/>
  <c r="I871" i="17"/>
  <c r="J871" i="17" s="1"/>
  <c r="I872" i="17"/>
  <c r="J872" i="17" s="1"/>
  <c r="I873" i="17"/>
  <c r="J873" i="17" s="1"/>
  <c r="I874" i="17"/>
  <c r="J874" i="17" s="1"/>
  <c r="I875" i="17"/>
  <c r="J875" i="17" s="1"/>
  <c r="I876" i="17"/>
  <c r="J876" i="17" s="1"/>
  <c r="I877" i="17"/>
  <c r="J877" i="17" s="1"/>
  <c r="I878" i="17"/>
  <c r="J878" i="17" s="1"/>
  <c r="I879" i="17"/>
  <c r="J879" i="17" s="1"/>
  <c r="I880" i="17"/>
  <c r="J880" i="17" s="1"/>
  <c r="I881" i="17"/>
  <c r="J881" i="17" s="1"/>
  <c r="I882" i="17"/>
  <c r="J882" i="17" s="1"/>
  <c r="I883" i="17"/>
  <c r="J883" i="17" s="1"/>
  <c r="I884" i="17"/>
  <c r="J884" i="17" s="1"/>
  <c r="I885" i="17"/>
  <c r="J885" i="17" s="1"/>
  <c r="I886" i="17"/>
  <c r="J886" i="17" s="1"/>
  <c r="I887" i="17"/>
  <c r="J887" i="17" s="1"/>
  <c r="I888" i="17"/>
  <c r="I889" i="17"/>
  <c r="I890" i="17"/>
  <c r="I891" i="17"/>
  <c r="J891" i="17" s="1"/>
  <c r="I892" i="17"/>
  <c r="J892" i="17" s="1"/>
  <c r="I893" i="17"/>
  <c r="J893" i="17" s="1"/>
  <c r="I894" i="17"/>
  <c r="J894" i="17" s="1"/>
  <c r="I895" i="17"/>
  <c r="J895" i="17" s="1"/>
  <c r="I896" i="17"/>
  <c r="J896" i="17" s="1"/>
  <c r="I897" i="17"/>
  <c r="J897" i="17" s="1"/>
  <c r="I898" i="17"/>
  <c r="I899" i="17"/>
  <c r="I900" i="17"/>
  <c r="J900" i="17" s="1"/>
  <c r="I901" i="17"/>
  <c r="J901" i="17" s="1"/>
  <c r="I902" i="17"/>
  <c r="J902" i="17" s="1"/>
  <c r="I903" i="17"/>
  <c r="J903" i="17" s="1"/>
  <c r="I904" i="17"/>
  <c r="J904" i="17" s="1"/>
  <c r="I905" i="17"/>
  <c r="J905" i="17" s="1"/>
  <c r="I906" i="17"/>
  <c r="J906" i="17" s="1"/>
  <c r="I907" i="17"/>
  <c r="J907" i="17" s="1"/>
  <c r="I908" i="17"/>
  <c r="J908" i="17" s="1"/>
  <c r="I909" i="17"/>
  <c r="J909" i="17" s="1"/>
  <c r="I910" i="17"/>
  <c r="J910" i="17" s="1"/>
  <c r="I911" i="17"/>
  <c r="J911" i="17" s="1"/>
  <c r="I912" i="17"/>
  <c r="J912" i="17" s="1"/>
  <c r="I913" i="17"/>
  <c r="J913" i="17" s="1"/>
  <c r="I914" i="17"/>
  <c r="J914" i="17" s="1"/>
  <c r="I915" i="17"/>
  <c r="J915" i="17" s="1"/>
  <c r="I916" i="17"/>
  <c r="J916" i="17" s="1"/>
  <c r="I917" i="17"/>
  <c r="J917" i="17" s="1"/>
  <c r="I918" i="17"/>
  <c r="J918" i="17" s="1"/>
  <c r="I919" i="17"/>
  <c r="J919" i="17" s="1"/>
  <c r="I920" i="17"/>
  <c r="J920" i="17" s="1"/>
  <c r="I921" i="17"/>
  <c r="J921" i="17" s="1"/>
  <c r="I922" i="17"/>
  <c r="J922" i="17" s="1"/>
  <c r="I923" i="17"/>
  <c r="I924" i="17"/>
  <c r="I925" i="17"/>
  <c r="J925" i="17" s="1"/>
  <c r="I926" i="17"/>
  <c r="J926" i="17" s="1"/>
  <c r="I927" i="17"/>
  <c r="J927" i="17" s="1"/>
  <c r="I928" i="17"/>
  <c r="J928" i="17" s="1"/>
  <c r="I929" i="17"/>
  <c r="J929" i="17" s="1"/>
  <c r="I930" i="17"/>
  <c r="J930" i="17" s="1"/>
  <c r="I931" i="17"/>
  <c r="J931" i="17" s="1"/>
  <c r="I932" i="17"/>
  <c r="J932" i="17" s="1"/>
  <c r="I933" i="17"/>
  <c r="J933" i="17" s="1"/>
  <c r="I934" i="17"/>
  <c r="J934" i="17" s="1"/>
  <c r="I935" i="17"/>
  <c r="I936" i="17"/>
  <c r="J936" i="17" s="1"/>
  <c r="I937" i="17"/>
  <c r="J937" i="17" s="1"/>
  <c r="I938" i="17"/>
  <c r="J938" i="17" s="1"/>
  <c r="I939" i="17"/>
  <c r="J939" i="17" s="1"/>
  <c r="I940" i="17"/>
  <c r="J940" i="17" s="1"/>
  <c r="I941" i="17"/>
  <c r="J941" i="17" s="1"/>
  <c r="I942" i="17"/>
  <c r="J942" i="17" s="1"/>
  <c r="I943" i="17"/>
  <c r="J943" i="17" s="1"/>
  <c r="I944" i="17"/>
  <c r="J944" i="17" s="1"/>
  <c r="I945" i="17"/>
  <c r="J945" i="17" s="1"/>
  <c r="I946" i="17"/>
  <c r="J946" i="17" s="1"/>
  <c r="I947" i="17"/>
  <c r="I948" i="17"/>
  <c r="I949" i="17"/>
  <c r="J949" i="17" s="1"/>
  <c r="I950" i="17"/>
  <c r="I951" i="17"/>
  <c r="J951" i="17" s="1"/>
  <c r="I952" i="17"/>
  <c r="J952" i="17" s="1"/>
  <c r="I953" i="17"/>
  <c r="I954" i="17"/>
  <c r="J954" i="17" s="1"/>
  <c r="I955" i="17"/>
  <c r="J955" i="17" s="1"/>
  <c r="I956" i="17"/>
  <c r="J956" i="17" s="1"/>
  <c r="I957" i="17"/>
  <c r="J957" i="17" s="1"/>
  <c r="I958" i="17"/>
  <c r="J958" i="17" s="1"/>
  <c r="I959" i="17"/>
  <c r="I960" i="17"/>
  <c r="I961" i="17"/>
  <c r="J961" i="17" s="1"/>
  <c r="I962" i="17"/>
  <c r="J962" i="17" s="1"/>
  <c r="I963" i="17"/>
  <c r="J963" i="17" s="1"/>
  <c r="I964" i="17"/>
  <c r="J964" i="17" s="1"/>
  <c r="I965" i="17"/>
  <c r="J965" i="17" s="1"/>
  <c r="I966" i="17"/>
  <c r="J966" i="17" s="1"/>
  <c r="I967" i="17"/>
  <c r="J967" i="17" s="1"/>
  <c r="I968" i="17"/>
  <c r="J968" i="17" s="1"/>
  <c r="I969" i="17"/>
  <c r="J969" i="17" s="1"/>
  <c r="I970" i="17"/>
  <c r="J970" i="17" s="1"/>
  <c r="I971" i="17"/>
  <c r="J971" i="17" s="1"/>
  <c r="I972" i="17"/>
  <c r="J972" i="17" s="1"/>
  <c r="I973" i="17"/>
  <c r="J973" i="17" s="1"/>
  <c r="I974" i="17"/>
  <c r="J974" i="17" s="1"/>
  <c r="I975" i="17"/>
  <c r="J975" i="17" s="1"/>
  <c r="I976" i="17"/>
  <c r="J976" i="17" s="1"/>
  <c r="I977" i="17"/>
  <c r="J977" i="17" s="1"/>
  <c r="I978" i="17"/>
  <c r="J978" i="17" s="1"/>
  <c r="I979" i="17"/>
  <c r="J979" i="17" s="1"/>
  <c r="I980" i="17"/>
  <c r="J980" i="17" s="1"/>
  <c r="I981" i="17"/>
  <c r="J981" i="17" s="1"/>
  <c r="I982" i="17"/>
  <c r="J982" i="17" s="1"/>
  <c r="I983" i="17"/>
  <c r="J983" i="17" s="1"/>
  <c r="I984" i="17"/>
  <c r="J984" i="17" s="1"/>
  <c r="I985" i="17"/>
  <c r="J985" i="17" s="1"/>
  <c r="I986" i="17"/>
  <c r="I987" i="17"/>
  <c r="J987" i="17" s="1"/>
  <c r="I988" i="17"/>
  <c r="J988" i="17" s="1"/>
  <c r="I989" i="17"/>
  <c r="I990" i="17"/>
  <c r="I991" i="17"/>
  <c r="I992" i="17"/>
  <c r="I993" i="17"/>
  <c r="I994" i="17"/>
  <c r="I995" i="17"/>
  <c r="I996" i="17"/>
  <c r="J996" i="17" s="1"/>
  <c r="I997" i="17"/>
  <c r="J997" i="17" s="1"/>
  <c r="I998" i="17"/>
  <c r="J998" i="17" s="1"/>
  <c r="I999" i="17"/>
  <c r="J999" i="17" s="1"/>
  <c r="I1000" i="17"/>
  <c r="J1000" i="17" s="1"/>
  <c r="I1001" i="17"/>
  <c r="J1001" i="17" s="1"/>
  <c r="I2" i="17"/>
  <c r="J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<sst xmlns="http://schemas.openxmlformats.org/spreadsheetml/2006/main" count="11089" uniqueCount="6215">
  <si>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</si>
  <si>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</si>
  <si>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</si>
  <si>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</si>
  <si>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</si>
  <si>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</si>
  <si>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</si>
  <si>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</si>
  <si>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</si>
  <si>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</si>
  <si>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</si>
  <si>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</si>
  <si>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</si>
  <si>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</si>
  <si>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</si>
  <si>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</si>
  <si>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</si>
  <si>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</si>
  <si>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</si>
  <si>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</si>
  <si>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</si>
  <si>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</si>
  <si>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</si>
  <si>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</si>
  <si>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</si>
  <si>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</si>
  <si>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</si>
  <si>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</si>
  <si>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</si>
  <si>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</si>
  <si>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</si>
  <si>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</si>
  <si>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</si>
  <si>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</si>
  <si>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</si>
  <si>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</si>
  <si>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</si>
  <si>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</si>
  <si>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</si>
  <si>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</si>
  <si>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</si>
  <si>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</si>
  <si>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</si>
  <si>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</si>
  <si>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</si>
  <si>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</si>
  <si>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</si>
  <si>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</si>
  <si>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</si>
  <si>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</si>
  <si>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</si>
  <si>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</si>
  <si>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</si>
  <si>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</si>
  <si>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</si>
  <si>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</si>
  <si>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</si>
  <si>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</si>
  <si>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</si>
  <si>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</si>
  <si>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</si>
  <si>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</si>
  <si>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</si>
  <si>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</si>
  <si>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</si>
  <si>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</si>
  <si>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</si>
  <si>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</si>
  <si>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</si>
  <si>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</si>
  <si>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</si>
  <si>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</si>
  <si>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</si>
  <si>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</si>
  <si>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</si>
  <si>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</si>
  <si>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</si>
  <si>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</si>
  <si>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</si>
  <si>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</si>
  <si>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</si>
  <si>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</si>
  <si>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</si>
  <si>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</si>
  <si>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</si>
  <si>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</si>
  <si>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</si>
  <si>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</si>
  <si>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</si>
  <si>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</si>
  <si>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</si>
  <si>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</si>
  <si>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</si>
  <si>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</si>
  <si>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</si>
  <si>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</si>
  <si>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</si>
  <si>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</si>
  <si>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</si>
  <si>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</si>
  <si>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</si>
  <si>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</si>
  <si>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</si>
  <si>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</si>
  <si>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</si>
  <si>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</si>
  <si>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</si>
  <si>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</si>
  <si>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</si>
  <si>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</si>
  <si>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</si>
  <si>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</si>
  <si>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</si>
  <si>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</si>
  <si>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</si>
  <si>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</si>
  <si>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</si>
  <si>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</si>
  <si>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</si>
  <si>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</si>
  <si>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</si>
  <si>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</si>
  <si>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</si>
  <si>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</si>
  <si>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</si>
  <si>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</si>
  <si>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</si>
  <si>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</si>
  <si>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</si>
  <si>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</si>
  <si>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</si>
  <si>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</si>
  <si>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</si>
  <si>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</si>
  <si>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</si>
  <si>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</si>
  <si>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</si>
  <si>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</si>
  <si>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</si>
  <si>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</si>
  <si>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</si>
  <si>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</si>
  <si>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</si>
  <si>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</si>
  <si>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</si>
  <si>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</si>
  <si>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</si>
  <si>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</si>
  <si>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</si>
  <si>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</si>
  <si>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</si>
  <si>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</si>
  <si>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</si>
  <si>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</si>
  <si>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</si>
  <si>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</si>
  <si>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</si>
  <si>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</si>
  <si>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</si>
  <si>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</si>
  <si>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</si>
  <si>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</si>
  <si>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</si>
  <si>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</si>
  <si>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</si>
  <si>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</si>
  <si>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</si>
  <si>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</si>
  <si>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</si>
  <si>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</si>
  <si>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</si>
  <si>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</si>
  <si>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</si>
  <si>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</si>
  <si>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</si>
  <si>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</si>
  <si>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</si>
  <si>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</si>
  <si>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</si>
  <si>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</si>
  <si>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</si>
  <si>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</si>
  <si>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</si>
  <si>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</si>
  <si>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</si>
  <si>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</si>
  <si>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</si>
  <si>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</si>
  <si>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</si>
  <si>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</si>
  <si>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</si>
  <si>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</si>
  <si>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</si>
  <si>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</si>
  <si>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</si>
  <si>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</si>
  <si>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</si>
  <si>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</si>
  <si>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</si>
  <si>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</si>
  <si>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</si>
  <si>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</si>
  <si>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</si>
  <si>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</si>
  <si>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</si>
  <si>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</si>
  <si>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</si>
  <si>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</si>
  <si>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</si>
  <si>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</si>
  <si>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</si>
  <si>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</si>
  <si>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</si>
  <si>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</si>
  <si>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</si>
  <si>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</si>
  <si>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</si>
  <si>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</si>
  <si>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</si>
  <si>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</si>
  <si>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</si>
  <si>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</si>
  <si>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</si>
  <si>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</si>
  <si>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</si>
  <si>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</si>
  <si>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</si>
  <si>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</si>
  <si>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</si>
  <si>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</si>
  <si>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</si>
  <si>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</si>
  <si>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</si>
  <si>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</si>
  <si>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</si>
  <si>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</si>
  <si>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</si>
  <si>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</si>
  <si>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</si>
  <si>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</si>
  <si>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</si>
  <si>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</si>
  <si>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</si>
  <si>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</si>
  <si>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</si>
  <si>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</si>
  <si>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</si>
  <si>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</si>
  <si>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</si>
  <si>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</si>
  <si>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</si>
  <si>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</si>
  <si>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</si>
  <si>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</si>
  <si>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</si>
  <si>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</si>
  <si>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</si>
  <si>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</si>
  <si>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</si>
  <si>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</si>
  <si>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</si>
  <si>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</si>
  <si>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</si>
  <si>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</si>
  <si>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</si>
  <si>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</si>
  <si>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</si>
  <si>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</si>
  <si>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</si>
  <si>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</si>
  <si>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</si>
  <si>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</si>
  <si>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</si>
  <si>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</si>
  <si>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</si>
  <si>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</si>
  <si>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</si>
  <si>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</si>
  <si>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</si>
  <si>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</si>
  <si>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</si>
  <si>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</si>
  <si>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</si>
  <si>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</si>
  <si>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</si>
  <si>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</si>
  <si>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</si>
  <si>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</si>
  <si>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</si>
  <si>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</si>
  <si>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</si>
  <si>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</si>
  <si>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</si>
  <si>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</si>
  <si>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</si>
  <si>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</si>
  <si>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</si>
  <si>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</si>
  <si>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</si>
  <si>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</si>
  <si>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</si>
  <si>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</si>
  <si>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</si>
  <si>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</si>
  <si>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</si>
  <si>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</si>
  <si>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</si>
  <si>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</si>
  <si>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</si>
  <si>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</si>
  <si>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</si>
  <si>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</si>
  <si>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</si>
  <si>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</si>
  <si>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</si>
  <si>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</si>
  <si>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</si>
  <si>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</si>
  <si>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</si>
  <si>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</si>
  <si>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</si>
  <si>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</si>
  <si>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</si>
  <si>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</si>
  <si>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</si>
  <si>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</si>
  <si>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</si>
  <si>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</si>
  <si>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</si>
  <si>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</si>
  <si>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</si>
  <si>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</si>
  <si>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</si>
  <si>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</si>
  <si>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</si>
  <si>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</si>
  <si>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</si>
  <si>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</si>
  <si>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</si>
  <si>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</si>
  <si>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</si>
  <si>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</si>
  <si>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</si>
  <si>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</si>
  <si>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</si>
  <si>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</si>
  <si>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</si>
  <si>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</si>
  <si>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</si>
  <si>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</si>
  <si>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</si>
  <si>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</si>
  <si>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</si>
  <si>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</si>
  <si>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</si>
  <si>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</si>
  <si>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</si>
  <si>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</si>
  <si>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</si>
  <si>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</si>
  <si>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</si>
  <si>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</si>
  <si>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</si>
  <si>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</si>
  <si>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</si>
  <si>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</si>
  <si>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</si>
  <si>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</si>
  <si>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</si>
  <si>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</si>
  <si>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</si>
  <si>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</si>
  <si>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</si>
  <si>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</si>
  <si>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</si>
  <si>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</si>
  <si>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</si>
  <si>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</si>
  <si>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</si>
  <si>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</si>
  <si>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</si>
  <si>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</si>
  <si>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</si>
  <si>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</si>
  <si>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</si>
  <si>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</si>
  <si>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</si>
  <si>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</si>
  <si>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</si>
  <si>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</si>
  <si>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</si>
  <si>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</si>
  <si>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</si>
  <si>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</si>
  <si>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</si>
  <si>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</si>
  <si>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</si>
  <si>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</si>
  <si>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</si>
  <si>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</si>
  <si>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</si>
  <si>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</si>
  <si>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</si>
  <si>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</si>
  <si>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</si>
  <si>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</si>
  <si>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</si>
  <si>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</si>
  <si>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</si>
  <si>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</si>
  <si>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</si>
  <si>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</si>
  <si>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</si>
  <si>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</si>
  <si>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</si>
  <si>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</si>
  <si>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</si>
  <si>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</si>
  <si>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</si>
  <si>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</si>
  <si>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</si>
  <si>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</si>
  <si>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</si>
  <si>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</si>
  <si>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</si>
  <si>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</si>
  <si>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</si>
  <si>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</si>
  <si>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</si>
  <si>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</si>
  <si>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</si>
  <si>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</si>
  <si>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</si>
  <si>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</si>
  <si>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</si>
  <si>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</si>
  <si>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</si>
  <si>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</si>
  <si>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</si>
  <si>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</si>
  <si>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</si>
  <si>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</si>
  <si>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</si>
  <si>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</si>
  <si>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</si>
  <si>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</si>
  <si>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</si>
  <si>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</si>
  <si>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</si>
  <si>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</si>
  <si>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</si>
  <si>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</si>
  <si>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</si>
  <si>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</si>
  <si>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</si>
  <si>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</si>
  <si>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</si>
  <si>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</si>
  <si>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</si>
  <si>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</si>
  <si>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</si>
  <si>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</si>
  <si>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</si>
  <si>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</si>
  <si>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</si>
  <si>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</si>
  <si>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</si>
  <si>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</si>
  <si>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</si>
  <si>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</si>
  <si>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</si>
  <si>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</si>
  <si>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</si>
  <si>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</si>
  <si>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</si>
  <si>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</si>
  <si>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</si>
  <si>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</si>
  <si>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</si>
  <si>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</si>
  <si>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</si>
  <si>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</si>
  <si>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</si>
  <si>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</si>
  <si>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</si>
  <si>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</si>
  <si>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</si>
  <si>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</si>
  <si>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</si>
  <si>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</si>
  <si>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</si>
  <si>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</si>
  <si>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</si>
  <si>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</si>
  <si>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</si>
  <si>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</si>
  <si>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</si>
  <si>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</si>
  <si>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</si>
  <si>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</si>
  <si>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</si>
  <si>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</si>
  <si>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</si>
  <si>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</si>
  <si>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</si>
  <si>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</si>
  <si>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</si>
  <si>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</si>
  <si>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</si>
  <si>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</si>
  <si>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</si>
  <si>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</si>
  <si>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</si>
  <si>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</si>
  <si>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</si>
  <si>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</si>
  <si>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</si>
  <si>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</si>
  <si>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</si>
  <si>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</si>
  <si>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</si>
  <si>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</si>
  <si>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</si>
  <si>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</si>
  <si>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</si>
  <si>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</si>
  <si>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</si>
  <si>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</si>
  <si>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</si>
  <si>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</si>
  <si>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</si>
  <si>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</si>
  <si>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</si>
  <si>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</si>
  <si>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</si>
  <si>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</si>
  <si>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</si>
  <si>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</si>
  <si>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</si>
  <si>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</si>
  <si>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</si>
  <si>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</si>
  <si>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</si>
  <si>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</si>
  <si>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</si>
  <si>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</si>
  <si>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</si>
  <si>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</si>
  <si>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</si>
  <si>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</si>
  <si>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</si>
  <si>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</si>
  <si>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</si>
  <si>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</si>
  <si>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</si>
  <si>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</si>
  <si>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</si>
  <si>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</si>
  <si>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</si>
  <si>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</si>
  <si>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</si>
  <si>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</si>
  <si>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</si>
  <si>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</si>
  <si>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</si>
  <si>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</si>
  <si>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</si>
  <si>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</si>
  <si>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</si>
  <si>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</si>
  <si>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</si>
  <si>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</si>
  <si>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</si>
  <si>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</si>
  <si>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</si>
  <si>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</si>
  <si>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</si>
  <si>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</si>
  <si>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</si>
  <si>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</si>
  <si>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</si>
  <si>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</si>
  <si>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</si>
  <si>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</si>
  <si>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</si>
  <si>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</si>
  <si>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</si>
  <si>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</si>
  <si>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</si>
  <si>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</si>
  <si>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</si>
  <si>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</si>
  <si>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</si>
  <si>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</si>
  <si>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</si>
  <si>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</si>
  <si>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</si>
  <si>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</si>
  <si>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</si>
  <si>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</si>
  <si>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</si>
  <si>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</si>
  <si>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</si>
  <si>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</si>
  <si>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</si>
  <si>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</si>
  <si>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</si>
  <si>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</si>
  <si>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</si>
  <si>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</si>
  <si>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</si>
  <si>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</si>
  <si>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</si>
  <si>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</si>
  <si>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</si>
  <si>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</si>
  <si>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</si>
  <si>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</si>
  <si>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</si>
  <si>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</si>
  <si>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</si>
  <si>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</si>
  <si>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</si>
  <si>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</si>
  <si>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</si>
  <si>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</si>
  <si>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</si>
  <si>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</si>
  <si>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</si>
  <si>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</si>
  <si>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</si>
  <si>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</si>
  <si>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</si>
  <si>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</si>
  <si>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</si>
  <si>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</si>
  <si>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</si>
  <si>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</si>
  <si>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</si>
  <si>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</si>
  <si>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</si>
  <si>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</si>
  <si>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</si>
  <si>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</si>
  <si>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</si>
  <si>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</si>
  <si>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</si>
  <si>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</si>
  <si>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</si>
  <si>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</si>
  <si>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</si>
  <si>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</si>
  <si>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</si>
  <si>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</si>
  <si>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</si>
  <si>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</si>
  <si>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</si>
  <si>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</si>
  <si>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</si>
  <si>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</si>
  <si>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</si>
  <si>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</si>
  <si>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</si>
  <si>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</si>
  <si>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</si>
  <si>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</si>
  <si>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</si>
  <si>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</si>
  <si>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</si>
  <si>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</si>
  <si>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</si>
  <si>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</si>
  <si>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</si>
  <si>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</si>
  <si>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</si>
  <si>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</si>
  <si>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</si>
  <si>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</si>
  <si>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</si>
  <si>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</si>
  <si>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</si>
  <si>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</si>
  <si>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</si>
  <si>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</si>
  <si>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</si>
  <si>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</si>
  <si>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</si>
  <si>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</si>
  <si>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</si>
  <si>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</si>
  <si>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</si>
  <si>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</si>
  <si>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</si>
  <si>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</si>
  <si>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</si>
  <si>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</si>
  <si>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</si>
  <si>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</si>
  <si>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</si>
  <si>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</si>
  <si>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</si>
  <si>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</si>
  <si>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</si>
  <si>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</si>
  <si>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</si>
  <si>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</si>
  <si>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</si>
  <si>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</si>
  <si>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</si>
  <si>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</si>
  <si>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</si>
  <si>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</si>
  <si>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</si>
  <si>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</si>
  <si>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</si>
  <si>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</si>
  <si>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</si>
  <si>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</si>
  <si>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</si>
  <si>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</si>
  <si>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</si>
  <si>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</si>
  <si>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</si>
  <si>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</si>
  <si>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</si>
  <si>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</si>
  <si>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</si>
  <si>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</si>
  <si>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</si>
  <si>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</si>
  <si>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</si>
  <si>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</si>
  <si>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</si>
  <si>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</si>
  <si>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</si>
  <si>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</si>
  <si>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</si>
  <si>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</si>
  <si>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</si>
  <si>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</si>
  <si>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</si>
  <si>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</si>
  <si>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</si>
  <si>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</si>
  <si>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</si>
  <si>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</si>
  <si>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</si>
  <si>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</si>
  <si>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</si>
  <si>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</si>
  <si>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</si>
  <si>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</si>
  <si>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</si>
  <si>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</si>
  <si>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</si>
  <si>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</si>
  <si>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</si>
  <si>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</si>
  <si>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</si>
  <si>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</si>
  <si>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</si>
  <si>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</si>
  <si>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</si>
  <si>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</si>
  <si>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</si>
  <si>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</si>
  <si>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</si>
  <si>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</si>
  <si>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</si>
  <si>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</si>
  <si>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</si>
  <si>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</si>
  <si>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</si>
  <si>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</si>
  <si>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</si>
  <si>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</si>
  <si>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</si>
  <si>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</si>
  <si>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</si>
  <si>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</si>
  <si>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</si>
  <si>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</si>
  <si>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</si>
  <si>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</si>
  <si>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</si>
  <si>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</si>
  <si>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</si>
  <si>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</si>
  <si>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</si>
  <si>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</si>
  <si>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</si>
  <si>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</si>
  <si>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</si>
  <si>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</si>
  <si>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</si>
  <si>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</si>
  <si>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</si>
  <si>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</si>
  <si>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</si>
  <si>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</si>
  <si>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</si>
  <si>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</si>
  <si>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</si>
  <si>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</si>
  <si>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</si>
  <si>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</si>
  <si>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</si>
  <si>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</si>
  <si>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</si>
  <si>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</si>
  <si>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</si>
  <si>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</si>
  <si>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</si>
  <si>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</si>
  <si>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</si>
  <si>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</si>
  <si>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</si>
  <si>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</si>
  <si>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</si>
  <si>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</si>
  <si>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</si>
  <si>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</si>
  <si>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</si>
  <si>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</si>
  <si>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</si>
  <si>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</si>
  <si>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</si>
  <si>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</si>
  <si>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</si>
  <si>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</si>
  <si>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</si>
  <si>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</si>
  <si>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</si>
  <si>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</si>
  <si>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</si>
  <si>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</si>
  <si>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</si>
  <si>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</si>
  <si>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</si>
  <si>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</si>
  <si>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</si>
  <si>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</si>
  <si>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</si>
  <si>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</si>
  <si>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</si>
  <si>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</si>
  <si>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</si>
  <si>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</si>
  <si>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</si>
  <si>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</si>
  <si>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</si>
  <si>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</si>
  <si>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</si>
  <si>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</si>
  <si>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</si>
  <si>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</si>
  <si>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</si>
  <si>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</si>
  <si>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</si>
  <si>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</si>
  <si>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</si>
  <si>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</si>
  <si>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</si>
  <si>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</si>
  <si>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</si>
  <si>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</si>
  <si>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</si>
  <si>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</si>
  <si>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</si>
  <si>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</si>
  <si>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</si>
  <si>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</si>
  <si>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</si>
  <si>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</si>
  <si>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</si>
  <si>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</si>
  <si>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</si>
  <si>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</si>
  <si>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</si>
  <si>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</si>
  <si>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</si>
  <si>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</si>
  <si>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</si>
  <si>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</si>
  <si>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</si>
  <si>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</si>
  <si>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</si>
  <si>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</si>
  <si>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</si>
  <si>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</si>
  <si>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</si>
  <si>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</si>
  <si>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</si>
  <si>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</si>
  <si>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</si>
  <si>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</si>
  <si>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</si>
  <si>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</si>
  <si>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</si>
  <si>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</si>
  <si>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</si>
  <si>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</si>
  <si>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</si>
  <si>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</si>
  <si>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</si>
  <si>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</si>
  <si>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</si>
  <si>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</si>
  <si>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</si>
  <si>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</si>
  <si>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</si>
  <si>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</si>
  <si>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</si>
  <si>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</si>
  <si>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</si>
  <si>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</si>
  <si>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</si>
  <si>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</si>
  <si>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</si>
  <si>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</si>
  <si>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</si>
  <si>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</si>
  <si>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</si>
  <si>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</si>
  <si>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</si>
  <si>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</si>
  <si>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</si>
  <si>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</si>
  <si>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</si>
  <si>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</si>
  <si>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</si>
  <si>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</si>
  <si>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</si>
  <si>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</si>
  <si>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</si>
  <si>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</si>
  <si>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</si>
  <si>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</si>
  <si>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</si>
  <si>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</si>
  <si>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</si>
  <si>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</si>
  <si>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</si>
  <si>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</si>
  <si>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</si>
  <si>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</si>
  <si>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</si>
  <si>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</si>
  <si>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</si>
  <si>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</si>
  <si>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</si>
  <si>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</si>
  <si>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</si>
  <si>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</si>
  <si>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</si>
  <si>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</si>
  <si>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</si>
  <si>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</si>
  <si>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</si>
  <si>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</si>
  <si>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</si>
  <si>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</si>
  <si>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</si>
  <si>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</si>
  <si>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</si>
  <si>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</si>
  <si>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</si>
  <si>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</si>
  <si>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</si>
  <si>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</si>
  <si>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</si>
  <si>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</si>
  <si>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</si>
  <si>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</si>
  <si>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</si>
  <si>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</si>
  <si>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</si>
  <si>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</si>
  <si>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</si>
  <si>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</si>
  <si>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</si>
  <si>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</si>
  <si>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</si>
  <si>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</si>
  <si>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</si>
  <si>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</si>
  <si>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</si>
  <si>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</si>
  <si>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</si>
  <si>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</si>
  <si>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</si>
  <si>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</si>
  <si>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</si>
  <si>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</si>
  <si>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</si>
  <si>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</si>
  <si>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</si>
  <si>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</si>
  <si>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</si>
  <si>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</si>
  <si>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</si>
  <si>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</si>
  <si>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</si>
  <si>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</si>
  <si>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</si>
  <si>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</si>
  <si>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</si>
  <si>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</si>
  <si>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</si>
  <si>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</si>
  <si>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</si>
  <si>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</si>
  <si>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</si>
  <si>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</si>
  <si>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</si>
  <si>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</si>
  <si>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</si>
  <si>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</si>
  <si>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</si>
  <si>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</si>
  <si>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</si>
  <si>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</si>
  <si>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</si>
  <si>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</si>
  <si>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</si>
  <si>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</si>
  <si>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</si>
  <si>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</si>
  <si>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</si>
  <si>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</si>
  <si>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</si>
  <si>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</si>
  <si>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</si>
  <si>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</si>
  <si>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</si>
  <si>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</si>
  <si>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</si>
  <si>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</si>
  <si>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</si>
  <si>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</si>
  <si>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</si>
  <si>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</si>
  <si>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</si>
  <si>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</si>
  <si>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</si>
  <si>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</si>
  <si>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</si>
  <si>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</si>
  <si>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</si>
  <si>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</si>
  <si>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</si>
  <si>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</si>
  <si>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</si>
  <si>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</si>
  <si>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</si>
  <si>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</si>
  <si>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</si>
  <si>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</si>
  <si>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</si>
  <si>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</si>
  <si>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</si>
  <si>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</si>
  <si>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</si>
  <si>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</si>
  <si>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</si>
  <si>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</si>
  <si>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</si>
  <si>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</si>
  <si>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</si>
  <si>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</si>
  <si>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</si>
  <si>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</si>
  <si>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</si>
  <si>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</si>
  <si>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</si>
  <si>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</si>
  <si>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</si>
  <si>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</si>
  <si>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</si>
  <si>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</si>
  <si>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</si>
  <si>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</si>
  <si>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</si>
  <si>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</si>
  <si>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</si>
  <si>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</si>
  <si>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</si>
  <si>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</si>
  <si>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</si>
  <si>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</si>
  <si>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</si>
  <si>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</si>
  <si>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</si>
  <si>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</si>
  <si>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</si>
  <si>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</si>
  <si>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</si>
  <si>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</si>
  <si>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</si>
  <si>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</si>
  <si>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</si>
  <si>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</si>
  <si>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</si>
  <si>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</si>
  <si>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</si>
  <si>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</si>
  <si>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</si>
  <si>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</si>
  <si>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</si>
  <si>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</si>
  <si>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</si>
  <si>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</si>
  <si>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</si>
  <si>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</si>
  <si>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</si>
  <si>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</si>
  <si>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</si>
  <si>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</si>
  <si>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</si>
  <si>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</si>
  <si>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</si>
  <si>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</si>
  <si>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</si>
  <si>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</si>
  <si>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</si>
  <si>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</si>
  <si>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</si>
  <si>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</si>
  <si>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</si>
  <si>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</si>
  <si>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</si>
  <si>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</si>
  <si>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</si>
  <si>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</si>
  <si>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</si>
  <si>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</si>
  <si>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</si>
  <si>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</si>
  <si>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</si>
  <si>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</si>
  <si>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</si>
  <si>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</si>
  <si>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</si>
  <si>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</si>
  <si>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</si>
  <si>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</si>
  <si>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</si>
  <si>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</si>
  <si>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</si>
  <si>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</si>
  <si>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</si>
  <si>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</si>
  <si>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</si>
  <si>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</si>
  <si>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</si>
  <si>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</si>
  <si>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</si>
  <si>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</si>
  <si>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</si>
  <si>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</si>
  <si>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</si>
  <si>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</si>
  <si>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</si>
  <si>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</si>
  <si>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</si>
  <si>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</si>
  <si>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</si>
  <si>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</si>
  <si>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</si>
  <si>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</si>
  <si>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</si>
  <si>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</si>
  <si>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</si>
  <si>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</si>
  <si>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</si>
  <si>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</si>
  <si>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</si>
  <si>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</si>
  <si>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</si>
  <si>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</si>
  <si>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</si>
  <si>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</si>
  <si>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</si>
  <si>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</si>
  <si>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</si>
  <si>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</si>
  <si>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</si>
  <si>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</si>
  <si>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</si>
  <si>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</si>
  <si>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</si>
  <si>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</si>
  <si>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</si>
  <si>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</si>
  <si>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</si>
  <si>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</si>
  <si>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</si>
  <si>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</si>
  <si>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</si>
  <si>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</si>
  <si>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</si>
  <si>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</si>
  <si>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</si>
  <si>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</si>
  <si>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</si>
  <si>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</si>
  <si>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</si>
  <si>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</si>
  <si>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</si>
  <si>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</si>
  <si>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</si>
  <si>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</si>
  <si>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</si>
  <si>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</si>
  <si>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</si>
  <si>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</si>
  <si>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</si>
  <si>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</si>
  <si>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</si>
  <si>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</si>
  <si>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</si>
  <si>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</si>
  <si>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</si>
  <si>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</si>
  <si>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</si>
  <si>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</si>
  <si>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</si>
  <si>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</si>
  <si>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</si>
  <si>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</si>
  <si>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</si>
  <si>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</si>
  <si>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</si>
  <si>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</si>
  <si>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</si>
  <si>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</si>
  <si>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</si>
  <si>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</si>
  <si>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</si>
  <si>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</si>
  <si>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</si>
  <si>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</si>
  <si>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</si>
  <si>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</si>
  <si>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</si>
  <si>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</si>
  <si>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</si>
  <si>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</si>
  <si>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</si>
  <si>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</si>
  <si>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</si>
  <si>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</si>
  <si>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</si>
  <si>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</si>
  <si>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</si>
  <si>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</si>
  <si>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</si>
  <si>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</si>
  <si>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</si>
  <si>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</si>
  <si>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</si>
  <si>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</si>
  <si>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</si>
  <si>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</si>
  <si>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</si>
  <si>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</si>
  <si>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</si>
  <si>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</si>
  <si>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</si>
  <si>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</si>
  <si>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</si>
  <si>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</si>
  <si>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</si>
  <si>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</si>
  <si>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</si>
  <si>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</si>
  <si>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</si>
  <si>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</si>
  <si>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</si>
  <si>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</si>
  <si>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</si>
  <si>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</si>
  <si>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</si>
  <si>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</si>
  <si>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</si>
  <si>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</si>
  <si>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</si>
  <si>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</si>
  <si>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</si>
  <si>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</si>
  <si>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</si>
  <si>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</si>
  <si>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</si>
  <si>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</si>
  <si>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</si>
  <si>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</si>
  <si>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</si>
  <si>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</si>
  <si>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</si>
  <si>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</si>
  <si>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</si>
  <si>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</si>
  <si>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</si>
  <si>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</si>
  <si>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</si>
  <si>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</si>
  <si>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</si>
  <si>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</si>
  <si>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</si>
  <si>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</si>
  <si>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</si>
  <si>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</si>
  <si>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</si>
  <si>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</si>
  <si>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</si>
  <si>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</si>
  <si>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</si>
  <si>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</si>
  <si>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</si>
  <si>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</si>
  <si>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</si>
  <si>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</si>
  <si>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</si>
  <si>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</si>
  <si>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</si>
  <si>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</si>
  <si>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</si>
  <si>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</si>
  <si>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</si>
  <si>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</si>
  <si>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</si>
  <si>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</si>
  <si>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</si>
  <si>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</si>
  <si>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</si>
  <si>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</si>
  <si>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</si>
  <si>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</si>
  <si>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</si>
  <si>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</si>
  <si>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</si>
  <si>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</si>
  <si>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</si>
  <si>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</si>
  <si>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</si>
  <si>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</si>
  <si>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</si>
  <si>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</si>
  <si>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</si>
  <si>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</si>
  <si>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</si>
  <si>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</si>
  <si>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</si>
  <si>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</si>
  <si>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</si>
  <si>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</si>
  <si>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</si>
  <si>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</si>
  <si>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</si>
  <si>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</si>
  <si>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</si>
  <si>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</si>
  <si>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</si>
  <si>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</si>
  <si>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</si>
  <si>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</si>
  <si>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</si>
  <si>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</si>
  <si>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</si>
  <si>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</si>
  <si>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</si>
  <si>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</si>
  <si>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</si>
  <si>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</si>
  <si>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</si>
  <si>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</si>
  <si>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</si>
  <si>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</si>
  <si>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</si>
  <si>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</si>
  <si>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</si>
  <si>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</si>
  <si>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</si>
  <si>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</si>
  <si>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</si>
  <si>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</si>
  <si>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</si>
  <si>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</si>
  <si>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</si>
  <si>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</si>
  <si>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</si>
  <si>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</si>
  <si>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</si>
  <si>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</si>
  <si>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</si>
  <si>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</si>
  <si>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</si>
  <si>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</si>
  <si>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</si>
  <si>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</si>
  <si>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</si>
  <si>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</si>
  <si>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</si>
  <si>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</si>
  <si>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</si>
  <si>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</si>
  <si>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</si>
  <si>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</si>
  <si>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</si>
  <si>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</si>
  <si>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</si>
  <si>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</si>
  <si>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</si>
  <si>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</si>
  <si>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</si>
  <si>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</si>
  <si>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</si>
  <si>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</si>
  <si>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</si>
  <si>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</si>
  <si>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</si>
  <si>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</si>
  <si>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</si>
  <si>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</si>
  <si>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</si>
  <si>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</si>
  <si>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</si>
  <si>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</si>
  <si>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</si>
  <si>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</si>
  <si>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</si>
  <si>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</si>
  <si>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</si>
  <si>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</si>
  <si>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</si>
  <si>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</si>
  <si>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</si>
  <si>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</si>
  <si>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</si>
  <si>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</si>
  <si>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</si>
  <si>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</si>
  <si>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</si>
  <si>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</si>
  <si>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</si>
  <si>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</si>
  <si>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</si>
  <si>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</si>
  <si>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</si>
  <si>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</si>
  <si>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</si>
  <si>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</si>
  <si>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</si>
  <si>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</si>
  <si>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</si>
  <si>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</si>
  <si>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</si>
  <si>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</si>
  <si>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</si>
  <si>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</si>
  <si>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</si>
  <si>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</si>
  <si>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</si>
  <si>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</si>
  <si>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</si>
  <si>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</si>
  <si>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</si>
  <si>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</si>
  <si>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</si>
  <si>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</si>
  <si>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</si>
  <si>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</si>
  <si>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</si>
  <si>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</si>
  <si>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</si>
  <si>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</si>
  <si>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</si>
  <si>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</si>
  <si>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</si>
  <si>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</si>
  <si>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</si>
  <si>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</si>
  <si>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</si>
  <si>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</si>
  <si>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</si>
  <si>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</si>
  <si>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</si>
  <si>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</si>
  <si>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</si>
  <si>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</si>
  <si>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</si>
  <si>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</si>
  <si>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</si>
  <si>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</si>
  <si>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</si>
  <si>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</si>
  <si>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</si>
  <si>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</si>
  <si>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</si>
  <si>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</si>
  <si>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</si>
  <si>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</si>
  <si>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</si>
  <si>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</si>
  <si>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</si>
  <si>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</si>
  <si>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</si>
  <si>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</si>
  <si>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</si>
  <si>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</si>
  <si>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</si>
  <si>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</si>
  <si>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</si>
  <si>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</si>
  <si>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</si>
  <si>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</si>
  <si>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</si>
  <si>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</si>
  <si>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</si>
  <si>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</si>
  <si>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</si>
  <si>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</si>
  <si>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</si>
  <si>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</si>
  <si>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</si>
  <si>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</si>
  <si>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</si>
  <si>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</si>
  <si>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</si>
  <si>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</si>
  <si>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</si>
  <si>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</si>
  <si>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</si>
  <si>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</si>
  <si>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</si>
  <si>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</si>
  <si>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</si>
  <si>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</si>
  <si>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</si>
  <si>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</si>
  <si>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</si>
  <si>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</si>
  <si>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</si>
  <si>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</si>
  <si>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</si>
  <si>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</si>
  <si>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</si>
  <si>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</si>
  <si>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</si>
  <si>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</si>
  <si>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</si>
  <si>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</si>
  <si>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</si>
  <si>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</si>
  <si>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</si>
  <si>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</si>
  <si>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</si>
  <si>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</si>
  <si>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</si>
  <si>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</si>
  <si>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</si>
  <si>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</si>
  <si>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</si>
  <si>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</si>
  <si>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</si>
  <si>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</si>
  <si>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</si>
  <si>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</si>
  <si>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</si>
  <si>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</si>
  <si>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</si>
  <si>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</si>
  <si>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</si>
  <si>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</si>
  <si>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</si>
  <si>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</si>
  <si>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</si>
  <si>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</si>
  <si>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</si>
  <si>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</si>
  <si>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</si>
  <si>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</si>
  <si>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</si>
  <si>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</si>
  <si>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</si>
  <si>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</si>
  <si>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</si>
  <si>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</si>
  <si>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</si>
  <si>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</si>
  <si>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</si>
  <si>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</si>
  <si>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</si>
  <si>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</si>
  <si>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</si>
  <si>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</si>
  <si>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</si>
  <si>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</si>
  <si>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</si>
  <si>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</si>
  <si>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</si>
  <si>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</si>
  <si>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</si>
  <si>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</si>
  <si>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</si>
  <si>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</si>
  <si>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</si>
  <si>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</si>
  <si>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</si>
  <si>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</si>
  <si>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</si>
  <si>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</si>
  <si>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</si>
  <si>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</si>
  <si>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</si>
  <si>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</si>
  <si>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</si>
  <si>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</si>
  <si>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</si>
  <si>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</si>
  <si>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</si>
  <si>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</si>
  <si>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</si>
  <si>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</si>
  <si>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</si>
  <si>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</si>
  <si>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</si>
  <si>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</si>
  <si>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</si>
  <si>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</si>
  <si>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</si>
  <si>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</si>
  <si>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</si>
  <si>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</si>
  <si>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</si>
  <si>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</si>
  <si>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</si>
  <si>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</si>
  <si>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</si>
  <si>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</si>
  <si>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</si>
  <si>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</si>
  <si>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</si>
  <si>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</si>
  <si>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</si>
  <si>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</si>
  <si>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</si>
  <si>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</si>
  <si>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</si>
  <si>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</si>
  <si>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</si>
  <si>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</si>
  <si>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</si>
  <si>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</si>
  <si>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</si>
  <si>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</si>
  <si>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</si>
  <si>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</si>
  <si>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</si>
  <si>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</si>
  <si>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</si>
  <si>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</si>
  <si>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</si>
  <si>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</si>
  <si>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</si>
  <si>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</si>
  <si>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</si>
  <si>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</si>
  <si>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</si>
  <si>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</si>
  <si>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</si>
  <si>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</si>
  <si>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</si>
  <si>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</si>
  <si>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</si>
  <si>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</si>
  <si>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</si>
  <si>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</si>
  <si>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</si>
  <si>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</si>
  <si>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</si>
  <si>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</si>
  <si>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</si>
  <si>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</si>
  <si>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</si>
  <si>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</si>
  <si>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</si>
  <si>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</si>
  <si>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</si>
  <si>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</si>
  <si>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</si>
  <si>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</si>
  <si>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</si>
  <si>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</si>
  <si>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</si>
  <si>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</si>
  <si>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</si>
  <si>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</si>
  <si>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</si>
  <si>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</si>
  <si>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</si>
  <si>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</si>
  <si>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</si>
  <si>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</si>
  <si>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</si>
  <si>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</si>
  <si>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</si>
  <si>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</si>
  <si>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</si>
  <si>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</si>
  <si>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</si>
  <si>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</si>
  <si>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</si>
  <si>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</si>
  <si>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</si>
  <si>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</si>
  <si>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</si>
  <si>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</si>
  <si>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</si>
  <si>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</si>
  <si>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</si>
  <si>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</si>
  <si>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</si>
  <si>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</si>
  <si>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</si>
  <si>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</si>
  <si>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</si>
  <si>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</si>
  <si>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</si>
  <si>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</si>
  <si>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</si>
  <si>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</si>
  <si>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</si>
  <si>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</si>
  <si>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</si>
  <si>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</si>
  <si>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</si>
  <si>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</si>
  <si>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</si>
  <si>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</si>
  <si>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</si>
  <si>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</si>
  <si>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</si>
  <si>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</si>
  <si>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</si>
  <si>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</si>
  <si>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</si>
  <si>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</si>
  <si>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</si>
  <si>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</si>
  <si>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</si>
  <si>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</si>
  <si>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</si>
  <si>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</si>
  <si>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</si>
  <si>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</si>
  <si>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</si>
  <si>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</si>
  <si>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</si>
  <si>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</si>
  <si>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</si>
  <si>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</si>
  <si>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</si>
  <si>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</si>
  <si>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</si>
  <si>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</si>
  <si>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</si>
  <si>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</si>
  <si>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</si>
  <si>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</si>
  <si>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</si>
  <si>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</si>
  <si>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</si>
  <si>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</si>
  <si>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</si>
  <si>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</si>
  <si>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</si>
  <si>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</si>
  <si>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</si>
  <si>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</si>
  <si>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</si>
  <si>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</si>
  <si>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</si>
  <si>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</si>
  <si>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</si>
  <si>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</si>
  <si>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</si>
  <si>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</si>
  <si>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</si>
  <si>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</si>
  <si>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</si>
  <si>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</si>
  <si>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</si>
  <si>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</si>
  <si>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</si>
  <si>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</si>
  <si>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</si>
  <si>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</si>
  <si>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</si>
  <si>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</si>
  <si>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</si>
  <si>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</si>
  <si>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</si>
  <si>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</si>
  <si>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</si>
  <si>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</si>
  <si>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</si>
  <si>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</si>
  <si>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</si>
  <si>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</si>
  <si>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</si>
  <si>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</si>
  <si>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</si>
  <si>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</si>
  <si>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</si>
  <si>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</si>
  <si>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</si>
  <si>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</si>
  <si>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</si>
  <si>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</si>
  <si>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</si>
  <si>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</si>
  <si>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</si>
  <si>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</si>
  <si>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</si>
  <si>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</si>
  <si>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</si>
  <si>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</si>
  <si>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</si>
  <si>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</si>
  <si>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</si>
  <si>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</si>
  <si>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</si>
  <si>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</si>
  <si>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</si>
  <si>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</si>
  <si>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</si>
  <si>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</si>
  <si>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</si>
  <si>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</si>
  <si>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</si>
  <si>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</si>
  <si>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</si>
  <si>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</si>
  <si>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</si>
  <si>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</si>
  <si>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</si>
  <si>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</si>
  <si>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</si>
  <si>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</si>
  <si>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</si>
  <si>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</si>
  <si>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</si>
  <si>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</si>
  <si>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</si>
  <si>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</si>
  <si>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</si>
  <si>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</si>
  <si>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</si>
  <si>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</si>
  <si>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</si>
  <si>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</si>
  <si>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</si>
  <si>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</si>
  <si>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</si>
  <si>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</si>
  <si>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</si>
  <si>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</si>
  <si>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</si>
  <si>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</si>
  <si>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</si>
  <si>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</si>
  <si>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</si>
  <si>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</si>
  <si>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</si>
  <si>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</si>
  <si>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</si>
  <si>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</si>
  <si>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</si>
  <si>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</si>
  <si>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</si>
  <si>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</si>
  <si>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</si>
  <si>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</si>
  <si>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</si>
  <si>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</si>
  <si>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</si>
  <si>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</si>
  <si>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</si>
  <si>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</si>
  <si>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</si>
  <si>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</si>
  <si>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</si>
  <si>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</si>
  <si>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</si>
  <si>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</si>
  <si>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</si>
  <si>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</si>
  <si>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</si>
  <si>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</si>
  <si>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</si>
  <si>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</si>
  <si>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</si>
  <si>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</si>
  <si>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</si>
  <si>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</si>
  <si>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</si>
  <si>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</si>
  <si>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</si>
  <si>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</si>
  <si>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</si>
  <si>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</si>
  <si>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</si>
  <si>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</si>
  <si>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</si>
  <si>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</si>
  <si>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</si>
  <si>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</si>
  <si>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</si>
  <si>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</si>
  <si>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</si>
  <si>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</si>
  <si>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</si>
  <si>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</si>
  <si>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</si>
  <si>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</si>
  <si>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</si>
  <si>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</si>
  <si>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</si>
  <si>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</si>
  <si>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</si>
  <si>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</si>
  <si>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</si>
  <si>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</si>
  <si>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</si>
  <si>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</si>
  <si>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</si>
  <si>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</si>
  <si>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</si>
  <si>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</si>
  <si>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</si>
  <si>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</si>
  <si>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</si>
  <si>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</si>
  <si>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</si>
  <si>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</si>
  <si>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</si>
  <si>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</si>
  <si>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</si>
  <si>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</si>
  <si>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</si>
  <si>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</si>
  <si>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</si>
  <si>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</si>
  <si>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</si>
  <si>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</si>
  <si>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</si>
  <si>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</si>
  <si>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</si>
  <si>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</si>
  <si>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</si>
  <si>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</si>
  <si>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</si>
  <si>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</si>
  <si>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</si>
  <si>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</si>
  <si>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</si>
  <si>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</si>
  <si>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</si>
  <si>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</si>
  <si>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</si>
  <si>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</si>
  <si>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</si>
  <si>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</si>
  <si>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</si>
  <si>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</si>
  <si>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</si>
  <si>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</si>
  <si>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</si>
  <si>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</si>
  <si>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</si>
  <si>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</si>
  <si>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</si>
  <si>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</si>
  <si>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</si>
  <si>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</si>
  <si>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</si>
  <si>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</si>
  <si>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</si>
  <si>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</si>
  <si>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</si>
  <si>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</si>
  <si>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</si>
  <si>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</si>
  <si>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</si>
  <si>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</si>
  <si>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</si>
  <si>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</si>
  <si>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</si>
  <si>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</si>
  <si>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</si>
  <si>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</si>
  <si>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</si>
  <si>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</si>
  <si>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</si>
  <si>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</si>
  <si>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</si>
  <si>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</si>
  <si>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</si>
  <si>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</si>
  <si>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</si>
  <si>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</si>
  <si>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</si>
  <si>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</si>
  <si>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</si>
  <si>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</si>
  <si>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</si>
  <si>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</si>
  <si>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</si>
  <si>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</si>
  <si>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</si>
  <si>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</si>
  <si>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</si>
  <si>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</si>
  <si>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</si>
  <si>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</si>
  <si>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</si>
  <si>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</si>
  <si>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</si>
  <si>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</si>
  <si>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</si>
  <si>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</si>
  <si>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</si>
  <si>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</si>
  <si>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</si>
  <si>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</si>
  <si>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</si>
  <si>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</si>
  <si>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</si>
  <si>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</si>
  <si>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</si>
  <si>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</si>
  <si>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</si>
  <si>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</si>
  <si>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</si>
  <si>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</si>
  <si>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</si>
  <si>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</si>
  <si>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</si>
  <si>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</si>
  <si>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</si>
  <si>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</si>
  <si>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</si>
  <si>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</si>
  <si>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</si>
  <si>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</si>
  <si>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</si>
  <si>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</si>
  <si>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</si>
  <si>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</si>
  <si>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</si>
  <si>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</si>
  <si>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</si>
  <si>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</si>
  <si>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</si>
  <si>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</si>
  <si>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</si>
  <si>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</si>
  <si>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</si>
  <si>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</si>
  <si>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</si>
  <si>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</si>
  <si>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</si>
  <si>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</si>
  <si>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</si>
  <si>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</si>
  <si>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</si>
  <si>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</si>
  <si>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</si>
  <si>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</si>
  <si>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</si>
  <si>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</si>
  <si>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</si>
  <si>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</si>
  <si>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</si>
  <si>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</si>
  <si>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</si>
  <si>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</si>
  <si>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</si>
  <si>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</si>
  <si>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</si>
  <si>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</si>
  <si>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</si>
  <si>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</si>
  <si>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</si>
  <si>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</si>
  <si>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</si>
  <si>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</si>
  <si>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</si>
  <si>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</si>
  <si>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</si>
  <si>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</si>
  <si>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</si>
  <si>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</si>
  <si>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</si>
  <si>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</si>
  <si>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</si>
  <si>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</si>
  <si>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</si>
  <si>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</si>
  <si>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</si>
  <si>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</si>
  <si>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</si>
  <si>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</si>
  <si>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</si>
  <si>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</si>
  <si>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</si>
  <si>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</si>
  <si>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</si>
  <si>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</si>
  <si>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</si>
  <si>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</si>
  <si>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</si>
  <si>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</si>
  <si>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</si>
  <si>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</si>
  <si>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</si>
  <si>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</si>
  <si>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</si>
  <si>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</si>
  <si>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</si>
  <si>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</si>
  <si>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</si>
  <si>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</si>
  <si>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</si>
  <si>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</si>
  <si>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</si>
  <si>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</si>
  <si>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</si>
  <si>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</si>
  <si>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</si>
  <si>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</si>
  <si>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</si>
  <si>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</si>
  <si>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</si>
  <si>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</si>
  <si>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</si>
  <si>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</si>
  <si>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</si>
  <si>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</si>
  <si>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</si>
  <si>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</si>
  <si>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</si>
  <si>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</si>
  <si>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</si>
  <si>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</si>
  <si>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</si>
  <si>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</si>
  <si>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</si>
  <si>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</si>
  <si>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</si>
  <si>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</si>
  <si>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</si>
  <si>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</si>
  <si>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</si>
  <si>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</si>
  <si>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</si>
  <si>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</si>
  <si>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</si>
  <si>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</si>
  <si>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</si>
  <si>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</si>
  <si>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</si>
  <si>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</si>
  <si>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</si>
  <si>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</si>
  <si>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</si>
  <si>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</si>
  <si>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</si>
  <si>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</si>
  <si>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</si>
  <si>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</si>
  <si>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</si>
  <si>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</si>
  <si>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</si>
  <si>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</si>
  <si>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</si>
  <si>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</si>
  <si>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</si>
  <si>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</si>
  <si>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</si>
  <si>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</si>
  <si>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</si>
  <si>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</si>
  <si>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</si>
  <si>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</si>
  <si>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</si>
  <si>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</si>
  <si>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</si>
  <si>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</si>
  <si>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</si>
  <si>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</si>
  <si>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</si>
  <si>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</si>
  <si>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</si>
  <si>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</si>
  <si>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</si>
  <si>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</si>
  <si>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</si>
  <si>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</si>
  <si>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</si>
  <si>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</si>
  <si>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</si>
  <si>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</si>
  <si>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</si>
  <si>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</si>
  <si>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</si>
  <si>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</si>
  <si>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</si>
  <si>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</si>
  <si>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</si>
  <si>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</si>
  <si>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</si>
  <si>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</si>
  <si>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</si>
  <si>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</si>
  <si>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</si>
  <si>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</si>
  <si>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</si>
  <si>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</si>
  <si>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</si>
  <si>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</si>
  <si>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</si>
  <si>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</si>
  <si>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</si>
  <si>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</si>
  <si>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</si>
  <si>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</si>
  <si>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</si>
  <si>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</si>
  <si>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</si>
  <si>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</si>
  <si>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</si>
  <si>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</si>
  <si>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</si>
  <si>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</si>
  <si>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</si>
  <si>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</si>
  <si>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</si>
  <si>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</si>
  <si>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</si>
  <si>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</si>
  <si>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</si>
  <si>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</si>
  <si>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</si>
  <si>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</si>
  <si>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</si>
  <si>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</si>
  <si>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</si>
  <si>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</si>
  <si>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</si>
  <si>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</si>
  <si>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</si>
  <si>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</si>
  <si>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</si>
  <si>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</si>
  <si>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</si>
  <si>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</si>
  <si>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</si>
  <si>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</si>
  <si>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</si>
  <si>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</si>
  <si>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</si>
  <si>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</si>
  <si>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</si>
  <si>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</si>
  <si>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</si>
  <si>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</si>
  <si>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</si>
  <si>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</si>
  <si>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</si>
  <si>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</si>
  <si>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</si>
  <si>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</si>
  <si>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</si>
  <si>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</si>
  <si>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</si>
  <si>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</si>
  <si>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</si>
  <si>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</si>
  <si>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</si>
  <si>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</si>
  <si>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</si>
  <si>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</si>
  <si>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</si>
  <si>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</si>
  <si>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</si>
  <si>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</si>
  <si>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</si>
  <si>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</si>
  <si>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</si>
  <si>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</si>
  <si>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</si>
  <si>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</si>
  <si>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</si>
  <si>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</si>
  <si>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</si>
  <si>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</si>
  <si>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</si>
  <si>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</si>
  <si>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</si>
  <si>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</si>
  <si>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</si>
  <si>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</si>
  <si>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</si>
  <si>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</si>
  <si>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</si>
  <si>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</si>
  <si>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</si>
  <si>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</si>
  <si>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</si>
  <si>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</si>
  <si>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</si>
  <si>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</si>
  <si>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</si>
  <si>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</si>
  <si>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</si>
  <si>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</si>
  <si>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</si>
  <si>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</si>
  <si>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</si>
  <si>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</si>
  <si>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</si>
  <si>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</si>
  <si>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</si>
  <si>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</si>
  <si>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</si>
  <si>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</si>
  <si>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</si>
  <si>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</si>
  <si>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</si>
  <si>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</si>
  <si>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</si>
  <si>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</si>
  <si>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</si>
  <si>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</si>
  <si>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</si>
  <si>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</si>
  <si>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</si>
  <si>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</si>
  <si>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</si>
  <si>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</si>
  <si>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</si>
  <si>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</si>
  <si>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</si>
  <si>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</si>
  <si>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</si>
  <si>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</si>
  <si>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</si>
  <si>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</si>
  <si>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</si>
  <si>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</si>
  <si>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</si>
  <si>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</si>
  <si>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</si>
  <si>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</si>
  <si>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</si>
  <si>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</si>
  <si>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</si>
  <si>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</si>
  <si>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</si>
  <si>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</si>
  <si>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</si>
  <si>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</si>
  <si>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</si>
  <si>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</si>
  <si>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</si>
  <si>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</si>
  <si>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</si>
  <si>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</si>
  <si>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</si>
  <si>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</si>
  <si>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</si>
  <si>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</si>
  <si>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</si>
  <si>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</si>
  <si>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</si>
  <si>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</si>
  <si>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</si>
  <si>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</si>
  <si>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</si>
  <si>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</si>
  <si>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</si>
  <si>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</si>
  <si>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</si>
  <si>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</si>
  <si>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</si>
  <si>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</si>
  <si>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</si>
  <si>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</si>
  <si>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</si>
  <si>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</si>
  <si>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</si>
  <si>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</si>
  <si>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</si>
  <si>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</si>
  <si>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</si>
  <si>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</si>
  <si>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</si>
  <si>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</si>
  <si>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</si>
  <si>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</si>
  <si>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</si>
  <si>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</si>
  <si>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</si>
  <si>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</si>
  <si>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</si>
  <si>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</si>
  <si>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</si>
  <si>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</si>
  <si>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</si>
  <si>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</si>
  <si>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</si>
  <si>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</si>
  <si>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</si>
  <si>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</si>
  <si>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</si>
  <si>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</si>
  <si>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</si>
  <si>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</si>
  <si>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</si>
  <si>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</si>
  <si>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</si>
  <si>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</si>
  <si>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</si>
  <si>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</si>
  <si>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</si>
  <si>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</si>
  <si>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</si>
  <si>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</si>
  <si>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</si>
  <si>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</si>
  <si>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</si>
  <si>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</si>
  <si>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</si>
  <si>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</si>
  <si>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</si>
  <si>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</si>
  <si>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</si>
  <si>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</si>
  <si>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</si>
  <si>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</si>
  <si>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</si>
  <si>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</si>
  <si>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</si>
  <si>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</si>
  <si>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</si>
  <si>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</si>
  <si>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</si>
  <si>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</si>
  <si>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</si>
  <si>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</si>
  <si>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</si>
  <si>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</si>
  <si>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</si>
  <si>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</si>
  <si>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</si>
  <si>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</si>
  <si>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</si>
  <si>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</si>
  <si>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</si>
  <si>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</si>
  <si>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</si>
  <si>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</si>
  <si>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</si>
  <si>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</si>
  <si>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</si>
  <si>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</si>
  <si>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</si>
  <si>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</si>
  <si>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</si>
  <si>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</si>
  <si>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</si>
  <si>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</si>
  <si>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</si>
  <si>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</si>
  <si>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</si>
  <si>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</si>
  <si>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</si>
  <si>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</si>
  <si>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</si>
  <si>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</si>
  <si>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</si>
  <si>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</si>
  <si>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</si>
  <si>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</si>
  <si>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</si>
  <si>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</si>
  <si>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</si>
  <si>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</si>
  <si>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</si>
  <si>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</si>
  <si>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</si>
  <si>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</si>
  <si>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</si>
  <si>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</si>
  <si>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</si>
  <si>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</si>
  <si>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</si>
  <si>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</si>
  <si>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</si>
  <si>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</si>
  <si>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</si>
  <si>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</si>
  <si>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</si>
  <si>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</si>
  <si>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</si>
  <si>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</si>
  <si>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</si>
  <si>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</si>
  <si>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</si>
  <si>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</si>
  <si>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</si>
  <si>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</si>
  <si>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</si>
  <si>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</si>
  <si>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</si>
  <si>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</si>
  <si>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</si>
  <si>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</si>
  <si>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</si>
  <si>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</si>
  <si>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</si>
  <si>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</si>
  <si>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</si>
  <si>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</si>
  <si>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</si>
  <si>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</si>
  <si>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</si>
  <si>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</si>
  <si>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</si>
  <si>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</si>
  <si>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</si>
  <si>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</si>
  <si>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</si>
  <si>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</si>
  <si>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</si>
  <si>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</si>
  <si>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</si>
  <si>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</si>
  <si>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</si>
  <si>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</si>
  <si>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</si>
  <si>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</si>
  <si>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</si>
  <si>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</si>
  <si>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</si>
  <si>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</si>
  <si>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</si>
  <si>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</si>
  <si>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</si>
  <si>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</si>
  <si>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</si>
  <si>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</si>
  <si>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</si>
  <si>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</si>
  <si>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</si>
  <si>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</si>
  <si>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</si>
  <si>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</si>
  <si>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</si>
  <si>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</si>
  <si>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</si>
  <si>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</si>
  <si>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</si>
  <si>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</si>
  <si>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</si>
  <si>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</si>
  <si>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</si>
  <si>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</si>
  <si>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</si>
  <si>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</si>
  <si>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</si>
  <si>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</si>
  <si>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</si>
  <si>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</si>
  <si>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</si>
  <si>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</si>
  <si>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</si>
  <si>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</si>
  <si>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</si>
  <si>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</si>
  <si>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</si>
  <si>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</si>
  <si>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</si>
  <si>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</si>
  <si>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</si>
  <si>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</si>
  <si>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</si>
  <si>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</si>
  <si>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</si>
  <si>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</si>
  <si>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</si>
  <si>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</si>
  <si>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</si>
  <si>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</si>
  <si>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</si>
  <si>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</si>
  <si>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</si>
  <si>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</si>
  <si>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</si>
  <si>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</si>
  <si>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</si>
  <si>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</si>
  <si>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</si>
  <si>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</si>
  <si>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</si>
  <si>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</si>
  <si>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</si>
  <si>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</si>
  <si>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</si>
  <si>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</si>
  <si>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</si>
  <si>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</si>
  <si>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</si>
  <si>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</si>
  <si>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</si>
  <si>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</si>
  <si>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</si>
  <si>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</si>
  <si>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</si>
  <si>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</si>
  <si>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</si>
  <si>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</si>
  <si>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</si>
  <si>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</si>
  <si>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</si>
  <si>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</si>
  <si>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</si>
  <si>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</si>
  <si>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</si>
  <si>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</si>
  <si>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</si>
  <si>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</si>
  <si>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</si>
  <si>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</si>
  <si>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</si>
  <si>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</si>
  <si>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</si>
  <si>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</si>
  <si>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</si>
  <si>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</si>
  <si>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</si>
  <si>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</si>
  <si>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</si>
  <si>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</si>
  <si>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</si>
  <si>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</si>
  <si>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</si>
  <si>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</si>
  <si>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</si>
  <si>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</si>
  <si>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</si>
  <si>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</si>
  <si>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</si>
  <si>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</si>
  <si>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</si>
  <si>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</si>
  <si>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</si>
  <si>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</si>
  <si>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</si>
  <si>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</si>
  <si>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</si>
  <si>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</si>
  <si>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</si>
  <si>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</si>
  <si>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</si>
  <si>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</si>
  <si>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</si>
  <si>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</si>
  <si>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</si>
  <si>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</si>
  <si>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</si>
  <si>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</si>
  <si>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</si>
  <si>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</si>
  <si>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</si>
  <si>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</si>
  <si>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</si>
  <si>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</si>
  <si>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</si>
  <si>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</si>
  <si>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</si>
  <si>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</si>
  <si>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</si>
  <si>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</si>
  <si>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</si>
  <si>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</si>
  <si>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</si>
  <si>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</si>
  <si>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</si>
  <si>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</si>
  <si>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</si>
  <si>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</si>
  <si>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</si>
  <si>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</si>
  <si>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</si>
  <si>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</si>
  <si>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</si>
  <si>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</si>
  <si>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</si>
  <si>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</si>
  <si>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</si>
  <si>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</si>
  <si>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</si>
  <si>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</si>
  <si>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</si>
  <si>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</si>
  <si>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</si>
  <si>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</si>
  <si>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</si>
  <si>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</si>
  <si>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</si>
  <si>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</si>
  <si>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</si>
  <si>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</si>
  <si>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</si>
  <si>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</si>
  <si>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</si>
  <si>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</si>
  <si>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</si>
  <si>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</si>
  <si>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</si>
  <si>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</si>
  <si>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</si>
  <si>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</si>
  <si>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</si>
  <si>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</si>
  <si>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</si>
  <si>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</si>
  <si>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</si>
  <si>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</si>
  <si>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</si>
  <si>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</si>
  <si>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</si>
  <si>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</si>
  <si>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</si>
  <si>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</si>
  <si>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</si>
  <si>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</si>
  <si>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</si>
  <si>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</si>
  <si>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</si>
  <si>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</si>
  <si>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</si>
  <si>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</si>
  <si>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</si>
  <si>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</si>
  <si>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</si>
  <si>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</si>
  <si>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</si>
  <si>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</si>
  <si>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</si>
  <si>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</si>
  <si>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</si>
  <si>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</si>
  <si>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</si>
  <si>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</si>
  <si>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</si>
  <si>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</si>
  <si>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</si>
  <si>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</si>
  <si>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</si>
  <si>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</si>
  <si>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</si>
  <si>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</si>
  <si>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</si>
  <si>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</si>
  <si>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</si>
  <si>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</si>
  <si>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</si>
  <si>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</si>
  <si>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</si>
  <si>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</si>
  <si>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</si>
  <si>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</si>
  <si>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</si>
  <si>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</si>
  <si>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</si>
  <si>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</si>
  <si>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</si>
  <si>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</si>
  <si>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</si>
  <si>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</si>
  <si>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</si>
  <si>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</si>
  <si>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</si>
  <si>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</si>
  <si>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</si>
  <si>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</si>
  <si>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</si>
  <si>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</si>
  <si>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</si>
  <si>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</si>
  <si>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</si>
  <si>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</si>
  <si>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</si>
  <si>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</si>
  <si>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</si>
  <si>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</si>
  <si>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</si>
  <si>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</si>
  <si>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</si>
  <si>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</si>
  <si>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</si>
  <si>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</si>
  <si>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</si>
  <si>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</si>
  <si>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</si>
  <si>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</si>
  <si>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</si>
  <si>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</si>
  <si>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</si>
  <si>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</si>
  <si>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</si>
  <si>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</si>
  <si>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</si>
  <si>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</si>
  <si>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</si>
  <si>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</si>
  <si>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</si>
  <si>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</si>
  <si>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</si>
  <si>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</si>
  <si>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</si>
  <si>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</si>
  <si>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</si>
  <si>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</si>
  <si>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</si>
  <si>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</si>
  <si>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</si>
  <si>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</si>
  <si>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</si>
  <si>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</si>
  <si>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</si>
  <si>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</si>
  <si>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</si>
  <si>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</si>
  <si>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</si>
  <si>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</si>
  <si>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</si>
  <si>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</si>
  <si>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</si>
  <si>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</si>
  <si>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</si>
  <si>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</si>
  <si>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</si>
  <si>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</si>
  <si>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</si>
  <si>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</si>
  <si>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</si>
  <si>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</si>
  <si>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</si>
  <si>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</si>
  <si>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</si>
  <si>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</si>
  <si>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</si>
  <si>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</si>
  <si>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</si>
  <si>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</si>
  <si>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</si>
  <si>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</si>
  <si>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</si>
  <si>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</si>
  <si>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</si>
  <si>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</si>
  <si>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</si>
  <si>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</si>
  <si>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</si>
  <si>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</si>
  <si>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</si>
  <si>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</si>
  <si>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</si>
  <si>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</si>
  <si>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</si>
  <si>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</si>
  <si>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</si>
  <si>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</si>
  <si>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</si>
  <si>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</si>
  <si>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</si>
  <si>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</si>
  <si>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</si>
  <si>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</si>
  <si>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</si>
  <si>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</si>
  <si>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</si>
  <si>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</si>
  <si>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</si>
  <si>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</si>
  <si>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</si>
  <si>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</si>
  <si>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</si>
  <si>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</si>
  <si>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</si>
  <si>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</si>
  <si>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</si>
  <si>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</si>
  <si>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</si>
  <si>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</si>
  <si>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</si>
  <si>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</si>
  <si>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</si>
  <si>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</si>
  <si>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</si>
  <si>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</si>
  <si>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</si>
  <si>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</si>
  <si>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</si>
  <si>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</si>
  <si>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</si>
  <si>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</si>
  <si>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</si>
  <si>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</si>
  <si>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</si>
  <si>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</si>
  <si>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</si>
  <si>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</si>
  <si>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</si>
  <si>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</si>
  <si>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</si>
  <si>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</si>
  <si>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</si>
  <si>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</si>
  <si>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</si>
  <si>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</si>
  <si>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</si>
  <si>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</si>
  <si>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</si>
  <si>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</si>
  <si>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</si>
  <si>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</si>
  <si>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</si>
  <si>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</si>
  <si>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</si>
  <si>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</si>
  <si>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</si>
  <si>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</si>
  <si>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</si>
  <si>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</si>
  <si>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</si>
  <si>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</si>
  <si>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</si>
  <si>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</si>
  <si>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</si>
  <si>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</si>
  <si>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</si>
  <si>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</si>
  <si>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</si>
  <si>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</si>
  <si>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</si>
  <si>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</si>
  <si>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</si>
  <si>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</si>
  <si>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</si>
  <si>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</si>
  <si>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</si>
  <si>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</si>
  <si>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</si>
  <si>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</si>
  <si>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</si>
  <si>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</si>
  <si>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</si>
  <si>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</si>
  <si>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</si>
  <si>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</si>
  <si>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</si>
  <si>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</si>
  <si>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</si>
  <si>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</si>
  <si>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</si>
  <si>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</si>
  <si>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</si>
  <si>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</si>
  <si>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</si>
  <si>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</si>
  <si>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</si>
  <si>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</si>
  <si>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</si>
  <si>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</si>
  <si>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</si>
  <si>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</si>
  <si>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</si>
  <si>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</si>
  <si>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</si>
  <si>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</si>
  <si>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</si>
  <si>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</si>
  <si>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</si>
  <si>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</si>
  <si>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</si>
  <si>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</si>
  <si>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</si>
  <si>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</si>
  <si>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</si>
  <si>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</si>
  <si>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</si>
  <si>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</si>
  <si>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</si>
  <si>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</si>
  <si>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</si>
  <si>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</si>
  <si>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</si>
  <si>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</si>
  <si>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</si>
  <si>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</si>
  <si>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</si>
  <si>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</si>
  <si>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</si>
  <si>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</si>
  <si>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</si>
  <si>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</si>
  <si>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</si>
  <si>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</si>
  <si>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</si>
  <si>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</si>
  <si>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</si>
  <si>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</si>
  <si>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</si>
  <si>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</si>
  <si>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</si>
  <si>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</si>
  <si>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</si>
  <si>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</si>
  <si>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</si>
  <si>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</si>
  <si>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</si>
  <si>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</si>
  <si>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</si>
  <si>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</si>
  <si>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</si>
  <si>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</si>
  <si>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</si>
  <si>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</si>
  <si>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</si>
  <si>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</si>
  <si>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</si>
  <si>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</si>
  <si>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</si>
  <si>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</si>
  <si>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</si>
  <si>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</si>
  <si>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</si>
  <si>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</si>
  <si>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</si>
  <si>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</si>
  <si>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</si>
  <si>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</si>
  <si>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</si>
  <si>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</si>
  <si>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</si>
  <si>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</si>
  <si>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</si>
  <si>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</si>
  <si>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</si>
  <si>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</si>
  <si>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</si>
  <si>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</si>
  <si>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</si>
  <si>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</si>
  <si>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</si>
  <si>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</si>
  <si>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</si>
  <si>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</si>
  <si>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</si>
  <si>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</si>
  <si>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</si>
  <si>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</si>
  <si>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</si>
  <si>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</si>
  <si>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</si>
  <si>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</si>
  <si>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</si>
  <si>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</si>
  <si>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</si>
  <si>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</si>
  <si>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</si>
  <si>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</si>
  <si>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</si>
  <si>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</si>
  <si>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</si>
  <si>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</si>
  <si>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</si>
  <si>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</si>
  <si>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</si>
  <si>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</si>
  <si>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</si>
  <si>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</si>
  <si>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</si>
  <si>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</si>
  <si>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</si>
  <si>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</si>
  <si>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</si>
  <si>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</si>
  <si>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</si>
  <si>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</si>
  <si>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</si>
  <si>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</si>
  <si>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</si>
  <si>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</si>
  <si>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</si>
  <si>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</si>
  <si>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</si>
  <si>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</si>
  <si>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</si>
  <si>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</si>
  <si>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</si>
  <si>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</si>
  <si>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</si>
  <si>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</si>
  <si>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</si>
  <si>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</si>
  <si>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</si>
  <si>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</si>
  <si>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</si>
  <si>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</si>
  <si>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</si>
  <si>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</si>
  <si>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</si>
  <si>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</si>
  <si>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</si>
  <si>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</si>
  <si>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</si>
  <si>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</si>
  <si>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</si>
  <si>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</si>
  <si>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</si>
  <si>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</si>
  <si>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</si>
  <si>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</si>
  <si>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</si>
  <si>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</si>
  <si>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</si>
  <si>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</si>
  <si>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</si>
  <si>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</si>
  <si>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</si>
  <si>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</si>
  <si>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</si>
  <si>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</si>
  <si>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</si>
  <si>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</si>
  <si>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</si>
  <si>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</si>
  <si>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</si>
  <si>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</si>
  <si>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</si>
  <si>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</si>
  <si>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</si>
  <si>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</si>
  <si>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</si>
  <si>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</si>
  <si>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</si>
  <si>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</si>
  <si>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</si>
  <si>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</si>
  <si>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</si>
  <si>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</si>
  <si>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</si>
  <si>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</si>
  <si>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</si>
  <si>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</si>
  <si>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</si>
  <si>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</si>
  <si>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</si>
  <si>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</si>
  <si>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</si>
  <si>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</si>
  <si>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</si>
  <si>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</si>
  <si>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</si>
  <si>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</si>
  <si>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</si>
  <si>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</si>
  <si>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</si>
  <si>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</si>
  <si>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</si>
  <si>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</si>
  <si>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</si>
  <si>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</si>
  <si>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</si>
  <si>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</si>
  <si>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</si>
  <si>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</si>
  <si>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</si>
  <si>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</si>
  <si>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</si>
  <si>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</si>
  <si>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</si>
  <si>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</si>
  <si>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</si>
  <si>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</si>
  <si>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</si>
  <si>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</si>
  <si>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</si>
  <si>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</si>
  <si>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</si>
  <si>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</si>
  <si>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</si>
  <si>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</si>
  <si>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</si>
  <si>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</si>
  <si>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</si>
  <si>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</si>
  <si>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</si>
  <si>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</si>
  <si>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</si>
  <si>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</si>
  <si>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</si>
  <si>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</si>
  <si>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</si>
  <si>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</si>
  <si>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</si>
  <si>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</si>
  <si>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</si>
  <si>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</si>
  <si>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</si>
  <si>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</si>
  <si>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</si>
  <si>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</si>
  <si>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</si>
  <si>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</si>
  <si>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</si>
  <si>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</si>
  <si>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</si>
  <si>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</si>
  <si>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</si>
  <si>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</si>
  <si>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</si>
  <si>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</si>
  <si>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</si>
  <si>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</si>
  <si>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</si>
  <si>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</si>
  <si>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</si>
  <si>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</si>
  <si>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</si>
  <si>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</si>
  <si>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</si>
  <si>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</si>
  <si>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</si>
  <si>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</si>
  <si>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</si>
  <si>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</si>
  <si>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</si>
  <si>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</si>
  <si>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</si>
  <si>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</si>
  <si>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</si>
  <si>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</si>
  <si>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</si>
  <si>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</si>
  <si>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</si>
  <si>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</si>
  <si>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</si>
  <si>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</si>
  <si>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</si>
  <si>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</si>
  <si>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</si>
  <si>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</si>
  <si>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</si>
  <si>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</si>
  <si>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</si>
  <si>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</si>
  <si>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</si>
  <si>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</si>
  <si>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</si>
  <si>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</si>
  <si>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</si>
  <si>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</si>
  <si>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</si>
  <si>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</si>
  <si>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</si>
  <si>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</si>
  <si>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</si>
  <si>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</si>
  <si>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</si>
  <si>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</si>
  <si>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</si>
  <si>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</si>
  <si>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</si>
  <si>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</si>
  <si>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</si>
  <si>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</si>
  <si>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</si>
  <si>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</si>
  <si>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</si>
  <si>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</si>
  <si>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</si>
  <si>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</si>
  <si>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</si>
  <si>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</si>
  <si>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</si>
  <si>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</si>
  <si>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</si>
  <si>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</si>
  <si>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</si>
  <si>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</si>
  <si>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</si>
  <si>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</si>
  <si>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</si>
  <si>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</si>
  <si>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</si>
  <si>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</si>
  <si>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</si>
  <si>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</si>
  <si>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</si>
  <si>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</si>
  <si>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</si>
  <si>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</si>
  <si>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</si>
  <si>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</si>
  <si>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</si>
  <si>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</si>
  <si>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</si>
  <si>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</si>
  <si>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</si>
  <si>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</si>
  <si>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</si>
  <si>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</si>
  <si>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</si>
  <si>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</si>
  <si>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</si>
  <si>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</si>
  <si>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</si>
  <si>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</si>
  <si>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</si>
  <si>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</si>
  <si>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</si>
  <si>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</si>
  <si>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</si>
  <si>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</si>
  <si>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</si>
  <si>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</si>
  <si>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</si>
  <si>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</si>
  <si>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</si>
  <si>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</si>
  <si>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</si>
  <si>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</si>
  <si>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</si>
  <si>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</si>
  <si>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</si>
  <si>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</si>
  <si>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</si>
  <si>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</si>
  <si>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</si>
  <si>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</si>
  <si>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</si>
  <si>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</si>
  <si>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</si>
  <si>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</si>
  <si>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</si>
  <si>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</si>
  <si>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</si>
  <si>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</si>
  <si>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</si>
  <si>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</si>
  <si>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</si>
  <si>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</si>
  <si>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</si>
  <si>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</si>
  <si>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</si>
  <si>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</si>
  <si>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</si>
  <si>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</si>
  <si>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</si>
  <si>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</si>
  <si>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</si>
  <si>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</si>
  <si>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</si>
  <si>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</si>
  <si>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</si>
  <si>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</si>
  <si>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</si>
  <si>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</si>
  <si>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</si>
  <si>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</si>
  <si>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</si>
  <si>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</si>
  <si>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</si>
  <si>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</si>
  <si>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</si>
  <si>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</si>
  <si>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</si>
  <si>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</si>
  <si>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</si>
  <si>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</si>
  <si>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</si>
  <si>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</si>
  <si>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</si>
  <si>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</si>
  <si>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</si>
  <si>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</si>
  <si>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</si>
  <si>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</si>
  <si>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</si>
  <si>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</si>
  <si>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</si>
  <si>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</si>
  <si>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</si>
  <si>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</si>
  <si>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</si>
  <si>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</si>
  <si>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</si>
  <si>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</si>
  <si>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</si>
  <si>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</si>
  <si>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</si>
  <si>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</si>
  <si>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</si>
  <si>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</si>
  <si>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</si>
  <si>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</si>
  <si>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</si>
  <si>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</si>
  <si>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</si>
  <si>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</si>
  <si>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</si>
  <si>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</si>
  <si>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</si>
  <si>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</si>
  <si>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</si>
  <si>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</si>
  <si>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</si>
  <si>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</si>
  <si>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</si>
  <si>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</si>
  <si>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</si>
  <si>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</si>
  <si>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</si>
  <si>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</si>
  <si>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</si>
  <si>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</si>
  <si>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</si>
  <si>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</si>
  <si>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</si>
  <si>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</si>
  <si>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</si>
  <si>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</si>
  <si>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</si>
  <si>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</si>
  <si>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</si>
  <si>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</si>
  <si>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</si>
  <si>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</si>
  <si>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</si>
  <si>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</si>
  <si>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</si>
  <si>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</si>
  <si>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</si>
  <si>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</si>
  <si>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</si>
  <si>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</si>
  <si>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</si>
  <si>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</si>
  <si>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</si>
  <si>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</si>
  <si>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</si>
  <si>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</si>
  <si>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</si>
  <si>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</si>
  <si>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</si>
  <si>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</si>
  <si>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</si>
  <si>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</si>
  <si>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</si>
  <si>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</si>
  <si>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</si>
  <si>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</si>
  <si>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</si>
  <si>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</si>
  <si>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</si>
  <si>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</si>
  <si>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</si>
  <si>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</si>
  <si>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</si>
  <si>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</si>
  <si>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</si>
  <si>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</si>
  <si>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</si>
  <si>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</si>
  <si>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</si>
  <si>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</si>
  <si>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</si>
  <si>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</si>
  <si>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</si>
  <si>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</si>
  <si>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</si>
  <si>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</si>
  <si>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</si>
  <si>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</si>
  <si>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</si>
  <si>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</si>
  <si>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</si>
  <si>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</si>
  <si>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</si>
  <si>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</si>
  <si>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</si>
  <si>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</si>
  <si>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</si>
  <si>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</si>
  <si>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</si>
  <si>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</si>
  <si>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</si>
  <si>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</si>
  <si>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</si>
  <si>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</si>
  <si>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</si>
  <si>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</si>
  <si>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</si>
  <si>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</si>
  <si>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</si>
  <si>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</si>
  <si>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</si>
  <si>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</si>
  <si>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</si>
  <si>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</si>
  <si>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</si>
  <si>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</si>
  <si>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</si>
  <si>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</si>
  <si>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</si>
  <si>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</si>
  <si>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</si>
  <si>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</si>
  <si>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</si>
  <si>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</si>
  <si>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</si>
  <si>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</si>
  <si>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</si>
  <si>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</si>
  <si>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</si>
  <si>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</si>
  <si>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</si>
  <si>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</si>
  <si>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</si>
  <si>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</si>
  <si>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</si>
  <si>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</si>
  <si>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</si>
  <si>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</si>
  <si>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</si>
  <si>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</si>
  <si>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</si>
  <si>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</si>
  <si>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</si>
  <si>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</si>
  <si>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</si>
  <si>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</si>
  <si>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</si>
  <si>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</si>
  <si>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</si>
  <si>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</si>
  <si>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</si>
  <si>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</si>
  <si>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</si>
  <si>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</si>
  <si>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</si>
  <si>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</si>
  <si>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</si>
  <si>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</si>
  <si>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</si>
  <si>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</si>
  <si>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</si>
  <si>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</si>
  <si>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</si>
  <si>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</si>
  <si>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</si>
  <si>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</si>
  <si>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</si>
  <si>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</si>
  <si>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</si>
  <si>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</si>
  <si>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</si>
  <si>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</si>
  <si>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</si>
  <si>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</si>
  <si>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</si>
  <si>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</si>
  <si>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</si>
  <si>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</si>
  <si>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</si>
  <si>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</si>
  <si>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</si>
  <si>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</si>
  <si>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</si>
  <si>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</si>
  <si>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</si>
  <si>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</si>
  <si>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</si>
  <si>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</si>
  <si>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</si>
  <si>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</si>
  <si>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</si>
  <si>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</si>
  <si>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</si>
  <si>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</si>
  <si>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</si>
  <si>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</si>
  <si>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</si>
  <si>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</si>
  <si>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</si>
  <si>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</si>
  <si>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</si>
  <si>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</si>
  <si>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</si>
  <si>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</si>
  <si>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</si>
  <si>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</si>
  <si>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</si>
  <si>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</si>
  <si>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</si>
  <si>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</si>
  <si>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</si>
  <si>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</si>
  <si>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</si>
  <si>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</si>
  <si>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</si>
  <si>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</si>
  <si>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</si>
  <si>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</si>
  <si>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</si>
  <si>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</si>
  <si>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</si>
  <si>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</si>
  <si>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</si>
  <si>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</si>
  <si>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</si>
  <si>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</si>
  <si>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</si>
  <si>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</si>
  <si>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</si>
  <si>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</si>
  <si>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</si>
  <si>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</si>
  <si>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</si>
  <si>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</si>
  <si>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</si>
  <si>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</si>
  <si>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</si>
  <si>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</si>
  <si>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</si>
  <si>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</si>
  <si>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</si>
  <si>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</si>
  <si>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</si>
  <si>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</si>
  <si>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</si>
  <si>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</si>
  <si>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</si>
  <si>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</si>
  <si>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</si>
  <si>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</si>
  <si>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</si>
  <si>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</si>
  <si>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</si>
  <si>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</si>
  <si>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</si>
  <si>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</si>
  <si>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</si>
  <si>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</si>
  <si>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</si>
  <si>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</si>
  <si>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</si>
  <si>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</si>
  <si>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</si>
  <si>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</si>
  <si>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</si>
  <si>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</si>
  <si>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</si>
  <si>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</si>
  <si>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</si>
  <si>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</si>
  <si>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</si>
  <si>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</si>
  <si>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</si>
  <si>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</si>
  <si>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</si>
  <si>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</si>
  <si>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</si>
  <si>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</si>
  <si>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</si>
  <si>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</si>
  <si>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</si>
  <si>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</si>
  <si>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</si>
  <si>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</si>
  <si>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</si>
  <si>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</si>
  <si>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</si>
  <si>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</si>
  <si>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</si>
  <si>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</si>
  <si>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</si>
  <si>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</si>
  <si>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</si>
  <si>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</si>
  <si>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</si>
  <si>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</si>
  <si>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</si>
  <si>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</si>
  <si>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</si>
  <si>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</si>
  <si>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</si>
  <si>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</si>
  <si>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</si>
  <si>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</si>
  <si>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</si>
  <si>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</si>
  <si>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</si>
  <si>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</si>
  <si>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</si>
  <si>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</si>
  <si>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</si>
  <si>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</si>
  <si>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</si>
  <si>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</si>
  <si>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</si>
  <si>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</si>
  <si>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</si>
  <si>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</si>
  <si>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</si>
  <si>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</si>
  <si>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</si>
  <si>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</si>
  <si>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</si>
  <si>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</si>
  <si>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</si>
  <si>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</si>
  <si>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</si>
  <si>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</si>
  <si>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</si>
  <si>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</si>
  <si>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</si>
  <si>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</si>
  <si>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</si>
  <si>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</si>
  <si>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</si>
  <si>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</si>
  <si>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</si>
  <si>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</si>
  <si>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</si>
  <si>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</si>
  <si>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</si>
  <si>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</si>
  <si>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</si>
  <si>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</si>
  <si>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</si>
  <si>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</si>
  <si>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</si>
  <si>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</si>
  <si>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</si>
  <si>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</si>
  <si>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</si>
  <si>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</si>
  <si>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</si>
  <si>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</si>
  <si>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</si>
  <si>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</si>
  <si>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</si>
  <si>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</si>
  <si>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</si>
  <si>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</si>
  <si>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</si>
  <si>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</si>
  <si>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</si>
  <si>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</si>
  <si>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</si>
  <si>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</si>
  <si>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</si>
  <si>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</si>
  <si>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</si>
  <si>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</si>
  <si>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</si>
  <si>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</si>
  <si>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</si>
  <si>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</si>
  <si>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</si>
  <si>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</si>
  <si>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</si>
  <si>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</si>
  <si>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</si>
  <si>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</si>
  <si>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</si>
  <si>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</si>
  <si>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</si>
  <si>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</si>
  <si>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</si>
  <si>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</si>
  <si>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</si>
  <si>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</si>
  <si>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</si>
  <si>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</si>
  <si>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</si>
  <si>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</si>
  <si>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</si>
  <si>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</si>
  <si>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</si>
  <si>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</si>
  <si>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</si>
  <si>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</si>
  <si>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</si>
  <si>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</si>
  <si>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</si>
  <si>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</si>
  <si>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</si>
  <si>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</si>
  <si>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</si>
  <si>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</si>
  <si>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</si>
  <si>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</si>
  <si>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</si>
  <si>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</si>
  <si>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</si>
  <si>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</si>
  <si>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</si>
  <si>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</si>
  <si>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</si>
  <si>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</si>
  <si>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</si>
  <si>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</si>
  <si>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</si>
  <si>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</si>
  <si>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</si>
  <si>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</si>
  <si>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</si>
  <si>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</si>
  <si>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</si>
  <si>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</si>
  <si>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</si>
  <si>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</si>
  <si>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</si>
  <si>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</si>
  <si>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</si>
  <si>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</si>
  <si>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</si>
  <si>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</si>
  <si>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</si>
  <si>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</si>
  <si>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</si>
  <si>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</si>
  <si>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</si>
  <si>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</si>
  <si>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</si>
  <si>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</si>
  <si>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</si>
  <si>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</si>
  <si>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</si>
  <si>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</si>
  <si>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</si>
  <si>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</si>
  <si>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</si>
  <si>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</si>
  <si>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</si>
  <si>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</si>
  <si>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</si>
  <si>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</si>
  <si>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</si>
  <si>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</si>
  <si>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</si>
  <si>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</si>
  <si>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</si>
  <si>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</si>
  <si>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</si>
  <si>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</si>
  <si>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</si>
  <si>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</si>
  <si>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</si>
  <si>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</si>
  <si>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</si>
  <si>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</si>
  <si>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</si>
  <si>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</si>
  <si>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</si>
  <si>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</si>
  <si>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</si>
  <si>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</si>
  <si>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</si>
  <si>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</si>
  <si>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</si>
  <si>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</si>
  <si>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</si>
  <si>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</si>
  <si>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</si>
  <si>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</si>
  <si>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</si>
  <si>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</si>
  <si>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</si>
  <si>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</si>
  <si>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</si>
  <si>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</si>
  <si>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</si>
  <si>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</si>
  <si>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</si>
  <si>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</si>
  <si>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</si>
  <si>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</si>
  <si>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</si>
  <si>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</si>
  <si>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</si>
  <si>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</si>
  <si>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</si>
  <si>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</si>
  <si>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</si>
  <si>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</si>
  <si>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</si>
  <si>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</si>
  <si>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</si>
  <si>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</si>
  <si>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</si>
  <si>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</si>
  <si>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</si>
  <si>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</si>
  <si>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</si>
  <si>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</si>
  <si>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</si>
  <si>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</si>
  <si>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</si>
  <si>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</si>
  <si>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</si>
  <si>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</si>
  <si>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</si>
  <si>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</si>
  <si>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</si>
  <si>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</si>
  <si>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</si>
  <si>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</si>
  <si>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</si>
  <si>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</si>
  <si>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</si>
  <si>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</si>
  <si>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</si>
  <si>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</si>
  <si>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</si>
  <si>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</si>
  <si>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</si>
  <si>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</si>
  <si>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</si>
  <si>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</si>
  <si>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</si>
  <si>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</si>
  <si>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</si>
  <si>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</si>
  <si>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</si>
  <si>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</si>
  <si>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</si>
  <si>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</si>
  <si>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</si>
  <si>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</si>
  <si>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</si>
  <si>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</si>
  <si>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</si>
  <si>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</si>
  <si>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</si>
  <si>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</si>
  <si>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</si>
  <si>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</si>
  <si>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</si>
  <si>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</si>
  <si>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</si>
  <si>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</si>
  <si>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</si>
  <si>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</si>
  <si>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</si>
  <si>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</si>
  <si>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</si>
  <si>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</si>
  <si>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</si>
  <si>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</si>
  <si>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</si>
  <si>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</si>
  <si>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</si>
  <si>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</si>
  <si>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</si>
  <si>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</si>
  <si>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</si>
  <si>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</si>
  <si>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</si>
  <si>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</si>
  <si>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</si>
  <si>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</si>
  <si>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</si>
  <si>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</si>
  <si>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</si>
  <si>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</si>
  <si>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</si>
  <si>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</si>
  <si>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</si>
  <si>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</si>
  <si>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</si>
  <si>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</si>
  <si>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</si>
  <si>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</si>
  <si>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</si>
  <si>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</si>
  <si>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</si>
  <si>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</si>
  <si>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</si>
  <si>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</si>
  <si>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</si>
  <si>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</si>
  <si>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</si>
  <si>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</si>
  <si>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</si>
  <si>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</si>
  <si>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</si>
  <si>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</si>
  <si>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</si>
  <si>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</si>
  <si>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</si>
  <si>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</si>
  <si>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</si>
  <si>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</si>
  <si>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</si>
  <si>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</si>
  <si>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</si>
  <si>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</si>
  <si>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</si>
  <si>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</si>
  <si>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</si>
  <si>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</si>
  <si>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</si>
  <si>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</si>
  <si>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</si>
  <si>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</si>
  <si>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</si>
  <si>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</si>
  <si>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</si>
  <si>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</si>
  <si>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</si>
  <si>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</si>
  <si>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</si>
  <si>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</si>
  <si>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</si>
  <si>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</si>
  <si>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</si>
  <si>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</si>
  <si>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</si>
  <si>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</si>
  <si>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</si>
  <si>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</si>
  <si>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</si>
  <si>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</si>
  <si>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</si>
  <si>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</si>
  <si>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</si>
  <si>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</si>
  <si>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</si>
  <si>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</si>
  <si>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</si>
  <si>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</si>
  <si>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</si>
  <si>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</si>
  <si>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</si>
  <si>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</si>
  <si>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</si>
  <si>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</si>
  <si>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</si>
  <si>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</si>
  <si>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</si>
  <si>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</si>
  <si>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</si>
  <si>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</si>
  <si>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</si>
  <si>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</si>
  <si>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</si>
  <si>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</si>
  <si>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</si>
  <si>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</si>
  <si>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</si>
  <si>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</si>
  <si>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</si>
  <si>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</si>
  <si>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</si>
  <si>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</si>
  <si>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</si>
  <si>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</si>
  <si>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</si>
  <si>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</si>
  <si>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</si>
  <si>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</si>
  <si>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</si>
  <si>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</si>
  <si>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</si>
  <si>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</si>
  <si>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</si>
  <si>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</si>
  <si>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</si>
  <si>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</si>
  <si>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</si>
  <si>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</si>
  <si>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</si>
  <si>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</si>
  <si>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</si>
  <si>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</si>
  <si>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</si>
  <si>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</si>
  <si>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</si>
  <si>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</si>
  <si>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</si>
  <si>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</si>
  <si>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</si>
  <si>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</si>
  <si>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</si>
  <si>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</si>
  <si>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</si>
  <si>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</si>
  <si>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</si>
  <si>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</si>
  <si>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</si>
  <si>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</si>
  <si>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</si>
  <si>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</si>
  <si>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</si>
  <si>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</si>
  <si>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</si>
  <si>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</si>
  <si>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</si>
  <si>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</si>
  <si>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</si>
  <si>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</si>
  <si>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</si>
  <si>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</si>
  <si>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</si>
  <si>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</si>
  <si>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</si>
  <si>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</si>
  <si>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</si>
  <si>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</si>
  <si>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</si>
  <si>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</si>
  <si>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</si>
  <si>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</si>
  <si>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</si>
  <si>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</si>
  <si>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</si>
  <si>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</si>
  <si>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</si>
  <si>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</si>
  <si>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</si>
  <si>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</si>
  <si>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</si>
  <si>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</si>
  <si>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</si>
  <si>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</si>
  <si>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</si>
  <si>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</si>
  <si>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</si>
  <si>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</si>
  <si>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</si>
  <si>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</si>
  <si>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</si>
  <si>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</si>
  <si>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</si>
  <si>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</si>
  <si>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</si>
  <si>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</si>
  <si>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</si>
  <si>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</si>
  <si>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</si>
  <si>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</si>
  <si>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</si>
  <si>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</si>
  <si>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</si>
  <si>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</si>
  <si>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</si>
  <si>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</si>
  <si>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</si>
  <si>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</si>
  <si>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</si>
  <si>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</si>
  <si>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</si>
  <si>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</si>
  <si>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</si>
  <si>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</si>
  <si>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</si>
  <si>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</si>
  <si>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</si>
  <si>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</si>
  <si>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</si>
  <si>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</si>
  <si>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</si>
  <si>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</si>
  <si>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</si>
  <si>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</si>
  <si>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</si>
  <si>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</si>
  <si>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</si>
  <si>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</si>
  <si>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</si>
  <si>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</si>
  <si>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</si>
  <si>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</si>
  <si>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</si>
  <si>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</si>
  <si>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</si>
  <si>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</si>
  <si>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</si>
  <si>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</si>
  <si>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</si>
  <si>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</si>
  <si>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</si>
  <si>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</si>
  <si>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</si>
  <si>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</si>
  <si>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</si>
  <si>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</si>
  <si>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</si>
  <si>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</si>
  <si>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</si>
  <si>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</si>
  <si>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</si>
  <si>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</si>
  <si>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</si>
  <si>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</si>
  <si>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</si>
  <si>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</si>
  <si>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</si>
  <si>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</si>
  <si>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</si>
  <si>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</si>
  <si>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</si>
  <si>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</si>
  <si>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</si>
  <si>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</si>
  <si>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</si>
  <si>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</si>
  <si>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</si>
  <si>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</si>
  <si>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</si>
  <si>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</si>
  <si>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</si>
  <si>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</si>
  <si>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</si>
  <si>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</si>
  <si>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</si>
  <si>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</si>
  <si>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</si>
  <si>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</si>
  <si>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</si>
  <si>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</si>
  <si>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</si>
  <si>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</si>
  <si>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</si>
  <si>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</si>
  <si>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</si>
  <si>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</si>
  <si>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</si>
  <si>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</si>
  <si>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</si>
  <si>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</si>
  <si>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</si>
  <si>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</si>
  <si>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</si>
  <si>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</si>
  <si>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</si>
  <si>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</si>
  <si>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</si>
  <si>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</si>
  <si>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</si>
  <si>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</si>
  <si>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</si>
  <si>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</si>
  <si>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</si>
  <si>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</si>
  <si>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</si>
  <si>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</si>
  <si>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</si>
  <si>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</si>
  <si>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</si>
  <si>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</si>
  <si>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</si>
  <si>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</si>
  <si>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</si>
  <si>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</si>
  <si>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</si>
  <si>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</si>
  <si>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</si>
  <si>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</si>
  <si>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</si>
  <si>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</si>
  <si>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</si>
  <si>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</si>
  <si>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</si>
  <si>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</si>
  <si>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</si>
  <si>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</si>
  <si>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</si>
  <si>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</si>
  <si>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</si>
  <si>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</si>
  <si>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</si>
  <si>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</si>
  <si>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</si>
  <si>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</si>
  <si>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</si>
  <si>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</si>
  <si>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</si>
  <si>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</si>
  <si>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</si>
  <si>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</si>
  <si>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</si>
  <si>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</si>
  <si>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</si>
  <si>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</si>
  <si>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</si>
  <si>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</si>
  <si>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</si>
  <si>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</si>
  <si>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</si>
  <si>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</si>
  <si>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</si>
  <si>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</si>
  <si>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</si>
  <si>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</si>
  <si>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</si>
  <si>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</si>
  <si>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</si>
  <si>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</si>
  <si>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</si>
  <si>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</si>
  <si>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</si>
  <si>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</si>
  <si>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</si>
  <si>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</si>
  <si>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</si>
  <si>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</si>
  <si>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</si>
  <si>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</si>
  <si>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</si>
  <si>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</si>
  <si>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</si>
  <si>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</si>
  <si>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</si>
  <si>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</si>
  <si>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</si>
  <si>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</si>
  <si>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</si>
  <si>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</si>
  <si>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</si>
  <si>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</si>
  <si>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</si>
  <si>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</si>
  <si>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</si>
  <si>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</si>
  <si>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</si>
  <si>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</si>
  <si>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</si>
  <si>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</si>
  <si>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</si>
  <si>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</si>
  <si>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</si>
  <si>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</si>
  <si>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</si>
  <si>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</si>
  <si>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</si>
  <si>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</si>
  <si>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</si>
  <si>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</si>
  <si>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</si>
  <si>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</si>
  <si>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</si>
  <si>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</si>
  <si>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</si>
  <si>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</si>
  <si>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</si>
  <si>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</si>
  <si>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</si>
  <si>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</si>
  <si>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</si>
  <si>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</si>
  <si>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</si>
  <si>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</si>
  <si>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</si>
  <si>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</si>
  <si>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</si>
  <si>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</si>
  <si>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</si>
  <si>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</si>
  <si>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</si>
  <si>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</si>
  <si>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</si>
  <si>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</si>
  <si>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</si>
  <si>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</si>
  <si>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</si>
  <si>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</si>
  <si>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</si>
  <si>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</si>
  <si>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</si>
  <si>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</si>
  <si>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</si>
  <si>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</si>
  <si>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</si>
  <si>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</si>
  <si>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</si>
  <si>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</si>
  <si>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</si>
  <si>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</si>
  <si>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</si>
  <si>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</si>
  <si>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</si>
  <si>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</si>
  <si>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</si>
  <si>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</si>
  <si>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</si>
  <si>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</si>
  <si>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</si>
  <si>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</si>
  <si>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</si>
  <si>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</si>
  <si>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</si>
  <si>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</si>
  <si>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</si>
  <si>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</si>
  <si>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</si>
  <si>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</si>
  <si>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</si>
  <si>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</si>
  <si>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</si>
  <si>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</si>
  <si>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</si>
  <si>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</si>
  <si>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</si>
  <si>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</si>
  <si>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</si>
  <si>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</si>
  <si>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</si>
  <si>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</si>
  <si>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</si>
  <si>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</si>
  <si>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</si>
  <si>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</si>
  <si>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</si>
  <si>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</si>
  <si>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</si>
  <si>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</si>
  <si>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</si>
  <si>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</si>
  <si>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</si>
  <si>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</si>
  <si>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</si>
  <si>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</si>
  <si>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</si>
  <si>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</si>
  <si>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</si>
  <si>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</si>
  <si>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</si>
  <si>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</si>
  <si>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</si>
  <si>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</si>
  <si>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</si>
  <si>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</si>
  <si>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</si>
  <si>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</si>
  <si>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</si>
  <si>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</si>
  <si>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</si>
  <si>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</si>
  <si>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</si>
  <si>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</si>
  <si>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</si>
  <si>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</si>
  <si>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</si>
  <si>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</si>
  <si>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</si>
  <si>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</si>
  <si>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</si>
  <si>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</si>
  <si>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</si>
  <si>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</si>
  <si>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</si>
  <si>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</si>
  <si>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</si>
  <si>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</si>
  <si>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</si>
  <si>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</si>
  <si>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</si>
  <si>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</si>
  <si>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</si>
  <si>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</si>
  <si>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</si>
  <si>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</si>
  <si>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</si>
  <si>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</si>
  <si>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</si>
  <si>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</si>
  <si>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</si>
  <si>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</si>
  <si>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</si>
  <si>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</si>
  <si>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</si>
  <si>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</si>
  <si>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</si>
  <si>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</si>
  <si>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</si>
  <si>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</si>
  <si>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</si>
  <si>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</si>
  <si>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</si>
  <si>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</si>
  <si>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</si>
  <si>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</si>
  <si>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</si>
  <si>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</si>
  <si>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</si>
  <si>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</si>
  <si>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</si>
  <si>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</si>
  <si>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</si>
  <si>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</si>
  <si>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</si>
  <si>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</si>
  <si>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</si>
  <si>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</si>
  <si>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</si>
  <si>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</si>
  <si>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</si>
  <si>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</si>
  <si>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</si>
  <si>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</si>
  <si>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</si>
  <si>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</si>
  <si>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</si>
  <si>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</si>
  <si>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</si>
  <si>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</si>
  <si>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</si>
  <si>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</si>
  <si>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</si>
  <si>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</si>
  <si>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</si>
  <si>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</si>
  <si>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</si>
  <si>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</si>
  <si>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</si>
  <si>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</si>
  <si>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</si>
  <si>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</si>
  <si>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</si>
  <si>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</si>
  <si>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</si>
  <si>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</si>
  <si>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</si>
  <si>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</si>
  <si>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</si>
  <si>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</si>
  <si>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</si>
  <si>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</si>
  <si>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</si>
  <si>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</si>
  <si>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</si>
  <si>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</si>
  <si>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</si>
  <si>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</si>
  <si>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</si>
  <si>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</si>
  <si>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</si>
  <si>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</si>
  <si>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</si>
  <si>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</si>
  <si>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</si>
  <si>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</si>
  <si>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</si>
  <si>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</si>
  <si>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</si>
  <si>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</si>
  <si>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</si>
  <si>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</si>
  <si>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</si>
  <si>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</si>
  <si>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</si>
  <si>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</si>
  <si>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</si>
  <si>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</si>
  <si>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</si>
  <si>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</si>
  <si>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</si>
  <si>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</si>
  <si>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</si>
  <si>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</si>
  <si>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</si>
  <si>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</si>
  <si>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</si>
  <si>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</si>
  <si>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</si>
  <si>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</si>
  <si>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</si>
  <si>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</si>
  <si>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</si>
  <si>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</si>
  <si>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</si>
  <si>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</si>
  <si>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</si>
  <si>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</si>
  <si>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</si>
  <si>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</si>
  <si>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</si>
  <si>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</si>
  <si>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</si>
  <si>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</si>
  <si>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</si>
  <si>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</si>
  <si>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</si>
  <si>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</si>
  <si>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</si>
  <si>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</si>
  <si>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</si>
  <si>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</si>
  <si>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</si>
  <si>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</si>
  <si>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</si>
  <si>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</si>
  <si>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</si>
  <si>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</si>
  <si>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</si>
  <si>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</si>
  <si>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</si>
  <si>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</si>
  <si>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</si>
  <si>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</si>
  <si>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</si>
  <si>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</si>
  <si>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</si>
  <si>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</si>
  <si>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</si>
  <si>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</si>
  <si>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</si>
  <si>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</si>
  <si>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</si>
  <si>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</si>
  <si>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</si>
  <si>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</si>
  <si>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</si>
  <si>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</si>
  <si>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</si>
  <si>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</si>
  <si>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</si>
  <si>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</si>
  <si>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</si>
  <si>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</si>
  <si>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</si>
  <si>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</si>
  <si>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</si>
  <si>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</si>
  <si>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</si>
  <si>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</si>
  <si>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</si>
  <si>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</si>
  <si>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</si>
  <si>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</si>
  <si>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</si>
  <si>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</si>
  <si>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</si>
  <si>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</si>
  <si>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</si>
  <si>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</si>
  <si>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</si>
  <si>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</si>
  <si>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</si>
  <si>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</si>
  <si>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</si>
  <si>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</si>
  <si>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</si>
  <si>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</si>
  <si>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</si>
  <si>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</si>
  <si>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</si>
  <si>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</si>
  <si>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</si>
  <si>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</si>
  <si>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</si>
  <si>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</si>
  <si>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</si>
  <si>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</si>
  <si>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</si>
  <si>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</si>
  <si>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</si>
  <si>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</si>
  <si>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</si>
  <si>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</si>
  <si>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</si>
  <si>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</si>
  <si>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</si>
  <si>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</si>
  <si>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</si>
  <si>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</si>
  <si>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</si>
  <si>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</si>
  <si>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</si>
  <si>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</si>
  <si>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</si>
  <si>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</si>
  <si>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</si>
  <si>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</si>
  <si>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</si>
  <si>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</si>
  <si>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</si>
  <si>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</si>
  <si>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</si>
  <si>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</si>
  <si>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</si>
  <si>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</si>
  <si>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</si>
  <si>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</si>
  <si>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</si>
  <si>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</si>
  <si>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</si>
  <si>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</si>
  <si>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</si>
  <si>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</si>
  <si>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</si>
  <si>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</si>
  <si>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</si>
  <si>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</si>
  <si>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</si>
  <si>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</si>
  <si>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</si>
  <si>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</si>
  <si>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</si>
  <si>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</si>
  <si>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</si>
  <si>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</si>
  <si>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</si>
  <si>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</si>
  <si>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</si>
  <si>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</si>
  <si>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</si>
  <si>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</si>
  <si>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</si>
  <si>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</si>
  <si>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</si>
  <si>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</si>
  <si>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</si>
  <si>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</si>
  <si>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</si>
  <si>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</si>
  <si>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</si>
  <si>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</si>
  <si>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</si>
  <si>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</si>
  <si>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</si>
  <si>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</si>
  <si>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</si>
  <si>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</si>
  <si>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</si>
  <si>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</si>
  <si>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</si>
  <si>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</si>
  <si>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</si>
  <si>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</si>
  <si>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</si>
  <si>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</si>
  <si>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</si>
  <si>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</si>
  <si>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</si>
  <si>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</si>
  <si>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</si>
  <si>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</si>
  <si>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</si>
  <si>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</si>
  <si>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</si>
  <si>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</si>
  <si>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</si>
  <si>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</si>
  <si>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</si>
  <si>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</si>
  <si>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</si>
  <si>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</si>
  <si>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</si>
  <si>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</si>
  <si>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</si>
  <si>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</si>
  <si>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</si>
  <si>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</si>
  <si>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</si>
  <si>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</si>
  <si>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</si>
  <si>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</si>
  <si>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</si>
  <si>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</si>
  <si>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</si>
  <si>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</si>
  <si>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</si>
  <si>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</si>
  <si>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</si>
  <si>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</si>
  <si>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</si>
  <si>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</si>
  <si>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</si>
  <si>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</si>
  <si>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</si>
  <si>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</si>
  <si>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</si>
  <si>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</si>
  <si>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</si>
  <si>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</si>
  <si>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</si>
  <si>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</si>
  <si>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</si>
  <si>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</si>
  <si>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</si>
  <si>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</si>
  <si>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</si>
  <si>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</si>
  <si>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</si>
  <si>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</si>
  <si>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</si>
  <si>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</si>
  <si>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</si>
  <si>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</si>
  <si>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</si>
  <si>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</si>
  <si>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</si>
  <si>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</si>
  <si>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</si>
  <si>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</si>
  <si>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</si>
  <si>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</si>
  <si>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</si>
  <si>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</si>
  <si>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</si>
  <si>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</si>
  <si>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</si>
  <si>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</si>
  <si>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</si>
  <si>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</si>
  <si>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</si>
  <si>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</si>
  <si>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</si>
  <si>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</si>
  <si>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</si>
  <si>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</si>
  <si>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</si>
  <si>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</si>
  <si>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</si>
  <si>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</si>
  <si>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</si>
  <si>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</si>
  <si>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</si>
  <si>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</si>
  <si>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</si>
  <si>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</si>
  <si>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</si>
  <si>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</si>
  <si>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</si>
  <si>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</si>
  <si>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</si>
  <si>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</si>
  <si>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</si>
  <si>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</si>
  <si>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</si>
  <si>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</si>
  <si>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</si>
  <si>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</si>
  <si>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</si>
  <si>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</si>
  <si>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</si>
  <si>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</si>
  <si>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</si>
  <si>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</si>
  <si>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</si>
  <si>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</si>
  <si>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</si>
  <si>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</si>
  <si>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</si>
  <si>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</si>
  <si>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</si>
  <si>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</si>
  <si>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</si>
  <si>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</si>
  <si>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</si>
  <si>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</si>
  <si>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</si>
  <si>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</si>
  <si>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</si>
  <si>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</si>
  <si>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</si>
  <si>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</si>
  <si>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</si>
  <si>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</si>
  <si>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</si>
  <si>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</si>
  <si>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</si>
  <si>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</si>
  <si>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</si>
  <si>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</si>
  <si>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</si>
  <si>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</si>
  <si>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</si>
  <si>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</si>
  <si>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</si>
  <si>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</si>
  <si>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</si>
  <si>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</si>
  <si>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</si>
  <si>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</si>
  <si>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</si>
  <si>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</si>
  <si>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</si>
  <si>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</si>
  <si>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</si>
  <si>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</si>
  <si>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</si>
  <si>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</si>
  <si>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</si>
  <si>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</si>
  <si>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</si>
  <si>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</si>
  <si>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</si>
  <si>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</si>
  <si>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</si>
  <si>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</si>
  <si>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</si>
  <si>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</si>
  <si>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</si>
  <si>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</si>
  <si>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</si>
  <si>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</si>
  <si>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</si>
  <si>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</si>
  <si>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</si>
  <si>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</si>
  <si>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</si>
  <si>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</si>
  <si>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</si>
  <si>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</si>
  <si>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</si>
  <si>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</si>
  <si>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</si>
  <si>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</si>
  <si>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</si>
  <si>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</si>
  <si>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</si>
  <si>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</si>
  <si>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</si>
  <si>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</si>
  <si>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</si>
  <si>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</si>
  <si>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</si>
  <si>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</si>
  <si>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</si>
  <si>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</si>
  <si>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</si>
  <si>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</si>
  <si>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</si>
  <si>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</si>
  <si>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</si>
  <si>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</si>
  <si>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</si>
  <si>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</si>
  <si>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</si>
  <si>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</si>
  <si>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</si>
  <si>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</si>
  <si>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</si>
  <si>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</si>
  <si>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</si>
  <si>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</si>
  <si>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</si>
  <si>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</si>
  <si>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</si>
  <si>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</si>
  <si>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</si>
  <si>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</si>
  <si>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</si>
  <si>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</si>
  <si>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</si>
  <si>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</si>
  <si>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</si>
  <si>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</si>
  <si>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</si>
  <si>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</si>
  <si>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</si>
  <si>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</si>
  <si>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</si>
  <si>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</si>
  <si>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</si>
  <si>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</si>
  <si>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</si>
  <si>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</si>
  <si>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</si>
  <si>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</si>
  <si>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</si>
  <si>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</si>
  <si>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</si>
  <si>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</si>
  <si>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</si>
  <si>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</si>
  <si>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</si>
  <si>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</si>
  <si>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</si>
  <si>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</si>
  <si>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</si>
  <si>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</si>
  <si>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</si>
  <si>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</si>
  <si>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</si>
  <si>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</si>
  <si>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</si>
  <si>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</si>
  <si>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</si>
  <si>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</si>
  <si>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</si>
  <si>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</si>
  <si>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</si>
  <si>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</si>
  <si>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</si>
  <si>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</si>
  <si>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</si>
  <si>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</si>
  <si>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</si>
  <si>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</si>
  <si>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</si>
  <si>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</si>
  <si>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</si>
  <si>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</si>
  <si>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</si>
  <si>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</si>
  <si>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</si>
  <si>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</si>
  <si>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</si>
  <si>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</si>
  <si>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</si>
  <si>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</si>
  <si>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</si>
  <si>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</si>
  <si>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</si>
  <si>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</si>
  <si>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</si>
  <si>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</si>
  <si>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</si>
  <si>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</si>
  <si>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</si>
  <si>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</si>
  <si>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</si>
  <si>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</si>
  <si>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</si>
  <si>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</si>
  <si>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</si>
  <si>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</si>
  <si>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</si>
  <si>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</si>
  <si>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</si>
  <si>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</si>
  <si>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</si>
  <si>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</si>
  <si>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</si>
  <si>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</si>
  <si>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</si>
  <si>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</si>
  <si>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</si>
  <si>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</si>
  <si>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</si>
  <si>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</si>
  <si>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</si>
  <si>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</si>
  <si>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</si>
  <si>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</si>
  <si>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</si>
  <si>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</si>
  <si>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</si>
  <si>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</si>
  <si>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</si>
  <si>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</si>
  <si>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</si>
  <si>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</si>
  <si>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</si>
  <si>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</si>
  <si>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</si>
  <si>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</si>
  <si>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</si>
  <si>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</si>
  <si>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</si>
  <si>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</si>
  <si>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</si>
  <si>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</si>
  <si>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</si>
  <si>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</si>
  <si>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</si>
  <si>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</si>
  <si>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</si>
  <si>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</si>
  <si>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</si>
  <si>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</si>
  <si>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</si>
  <si>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</si>
  <si>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</si>
  <si>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</si>
  <si>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</si>
  <si>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</si>
  <si>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</si>
  <si>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</si>
  <si>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</si>
  <si>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</si>
  <si>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</si>
  <si>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</si>
  <si>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</si>
  <si>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</si>
  <si>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</si>
  <si>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</si>
  <si>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</si>
  <si>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</si>
  <si>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</si>
  <si>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</si>
  <si>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</si>
  <si>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</si>
  <si>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</si>
  <si>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</si>
  <si>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</si>
  <si>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</si>
  <si>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</si>
  <si>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</si>
  <si>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</si>
  <si>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</si>
  <si>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</si>
  <si>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</si>
  <si>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</si>
  <si>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</si>
  <si>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</si>
  <si>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</si>
  <si>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</si>
  <si>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</si>
  <si>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</si>
  <si>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</si>
  <si>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</si>
  <si>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</si>
  <si>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</si>
  <si>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</si>
  <si>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</si>
  <si>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</si>
  <si>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</si>
  <si>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</si>
  <si>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</si>
  <si>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</si>
  <si>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</si>
  <si>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</si>
  <si>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</si>
  <si>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</si>
  <si>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</si>
  <si>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</si>
  <si>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</si>
  <si>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</si>
  <si>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</si>
  <si>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</si>
  <si>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</si>
  <si>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</si>
  <si>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</si>
  <si>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</si>
  <si>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</si>
  <si>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</si>
  <si>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</si>
  <si>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</si>
  <si>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</si>
  <si>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</si>
  <si>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</si>
  <si>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</si>
  <si>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</si>
  <si>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</si>
  <si>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</si>
  <si>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</si>
  <si>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</si>
  <si>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</si>
  <si>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</si>
  <si>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</si>
  <si>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</si>
  <si>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</si>
  <si>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</si>
  <si>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</si>
  <si>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</si>
  <si>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</si>
  <si>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</si>
  <si>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</si>
  <si>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</si>
  <si>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</si>
  <si>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</si>
  <si>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</si>
  <si>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</si>
  <si>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</si>
  <si>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</si>
  <si>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</si>
  <si>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</si>
  <si>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</si>
  <si>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</si>
  <si>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</si>
  <si>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</si>
  <si>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</si>
  <si>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</si>
  <si>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</si>
  <si>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</si>
  <si>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</si>
  <si>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</si>
  <si>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</si>
  <si>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</si>
  <si>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</si>
  <si>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</si>
  <si>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</si>
  <si>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</si>
  <si>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</si>
  <si>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</si>
  <si>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</si>
  <si>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</si>
  <si>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</si>
  <si>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</si>
  <si>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</si>
  <si>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</si>
  <si>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</si>
  <si>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</si>
  <si>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</si>
  <si>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</si>
  <si>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</si>
  <si>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</si>
  <si>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</si>
  <si>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</si>
  <si>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</si>
  <si>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</si>
  <si>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</si>
  <si>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</si>
  <si>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</si>
  <si>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</si>
  <si>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</si>
  <si>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</si>
  <si>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</si>
  <si>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</si>
  <si>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</si>
  <si>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</si>
  <si>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</si>
  <si>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</si>
  <si>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</si>
  <si>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</si>
  <si>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</si>
  <si>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</si>
  <si>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</si>
  <si>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</si>
  <si>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</si>
  <si>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</si>
  <si>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</si>
  <si>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</si>
  <si>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</si>
  <si>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</si>
  <si>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</si>
  <si>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</si>
  <si>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</si>
  <si>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</si>
  <si>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</si>
  <si>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</si>
  <si>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</si>
  <si>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</si>
  <si>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</si>
  <si>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</si>
  <si>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</si>
  <si>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</si>
  <si>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</si>
  <si>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</si>
  <si>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</si>
  <si>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</si>
  <si>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</si>
  <si>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</si>
  <si>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</si>
  <si>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</si>
  <si>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</si>
  <si>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</si>
  <si>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</si>
  <si>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</si>
  <si>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</si>
  <si>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</si>
  <si>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</si>
  <si>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</si>
  <si>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</si>
  <si>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</si>
  <si>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</si>
  <si>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</si>
  <si>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</si>
  <si>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</si>
  <si>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</si>
  <si>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</si>
  <si>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</si>
  <si>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</si>
  <si>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</si>
  <si>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</si>
  <si>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</si>
  <si>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</si>
  <si>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</si>
  <si>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</si>
  <si>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</si>
  <si>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</si>
  <si>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</si>
  <si>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</si>
  <si>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</si>
  <si>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</si>
  <si>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</si>
  <si>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</si>
  <si>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</si>
  <si>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</si>
  <si>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</si>
  <si>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</si>
  <si>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</si>
  <si>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</si>
  <si>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</si>
  <si>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</si>
  <si>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</si>
  <si>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</si>
  <si>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</si>
  <si>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</si>
  <si>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</si>
  <si>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</si>
  <si>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</si>
  <si>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</si>
  <si>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</si>
  <si>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</si>
  <si>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</si>
  <si>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</si>
  <si>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</si>
  <si>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</si>
  <si>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</si>
  <si>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</si>
  <si>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</si>
  <si>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</si>
  <si>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</si>
  <si>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</si>
  <si>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</si>
  <si>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</si>
  <si>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</si>
  <si>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</si>
  <si>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</si>
  <si>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</si>
  <si>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</si>
  <si>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</si>
  <si>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</si>
  <si>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</si>
  <si>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</si>
  <si>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</si>
  <si>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</si>
  <si>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</si>
  <si>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</si>
  <si>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</si>
  <si>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</si>
  <si>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</si>
  <si>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</si>
  <si>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</si>
  <si>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</si>
  <si>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</si>
  <si>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</si>
  <si>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</si>
  <si>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</si>
  <si>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</si>
  <si>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</si>
  <si>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</si>
  <si>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</si>
  <si>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</si>
  <si>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</si>
  <si>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</si>
  <si>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</si>
  <si>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</si>
  <si>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</si>
  <si>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</si>
  <si>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</si>
  <si>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</si>
  <si>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</si>
  <si>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</si>
  <si>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</si>
  <si>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</si>
  <si>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</si>
  <si>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</si>
  <si>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</si>
  <si>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</si>
  <si>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</si>
  <si>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</si>
  <si>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</si>
  <si>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</si>
  <si>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</si>
  <si>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</si>
  <si>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</si>
  <si>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</si>
  <si>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</si>
  <si>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</si>
  <si>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</si>
  <si>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</si>
  <si>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</si>
  <si>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</si>
  <si>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</si>
  <si>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</si>
  <si>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</si>
  <si>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</si>
  <si>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</si>
  <si>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</si>
  <si>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</si>
  <si>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</si>
  <si>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</si>
  <si>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</si>
  <si>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</si>
  <si>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</si>
  <si>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</si>
  <si>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</si>
  <si>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</si>
  <si>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</si>
  <si>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</si>
  <si>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</si>
  <si>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</si>
  <si>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</si>
  <si>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</si>
  <si>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</si>
  <si>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</si>
  <si>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</si>
  <si>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</si>
  <si>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</si>
  <si>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</si>
  <si>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</si>
  <si>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</si>
  <si>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</si>
  <si>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</si>
  <si>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</si>
  <si>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</si>
  <si>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</si>
  <si>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</si>
  <si>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</si>
  <si>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</si>
  <si>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</si>
  <si>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</si>
  <si>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</si>
  <si>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</si>
  <si>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</si>
  <si>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</si>
  <si>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</si>
  <si>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</si>
  <si>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</si>
  <si>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</si>
  <si>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</si>
  <si>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</si>
  <si>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</si>
  <si>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</si>
  <si>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</si>
  <si>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</si>
  <si>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</si>
  <si>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</si>
  <si>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</si>
  <si>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</si>
  <si>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</si>
  <si>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</si>
  <si>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</si>
  <si>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</si>
  <si>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</si>
  <si>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</si>
  <si>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</si>
  <si>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</si>
  <si>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</si>
  <si>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</si>
  <si>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</si>
  <si>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</si>
  <si>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</si>
  <si>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</si>
  <si>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</si>
  <si>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</si>
  <si>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</si>
  <si>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</si>
  <si>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</si>
  <si>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</si>
  <si>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</si>
  <si>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</si>
  <si>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</si>
  <si>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</si>
  <si>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</si>
  <si>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</si>
  <si>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</si>
  <si>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</si>
  <si>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</si>
  <si>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</si>
  <si>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</si>
  <si>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</si>
  <si>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</si>
  <si>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</si>
  <si>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</si>
  <si>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</si>
  <si>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</si>
  <si>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</si>
  <si>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</si>
  <si>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</si>
  <si>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</si>
  <si>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</si>
  <si>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</si>
  <si>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</si>
  <si>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</si>
  <si>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</si>
  <si>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</si>
  <si>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</si>
  <si>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</si>
  <si>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</si>
  <si>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</si>
  <si>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</si>
  <si>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</si>
  <si>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</si>
  <si>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</si>
  <si>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</si>
  <si>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</si>
  <si>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</si>
  <si>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</si>
  <si>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</si>
  <si>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</si>
  <si>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</si>
  <si>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</si>
  <si>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</si>
  <si>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</si>
  <si>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</si>
  <si>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</si>
  <si>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</si>
  <si>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</si>
  <si>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</si>
  <si>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</si>
  <si>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</si>
  <si>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</si>
  <si>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</si>
  <si>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</si>
  <si>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</si>
  <si>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</si>
  <si>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</si>
  <si>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</si>
  <si>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</si>
  <si>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</si>
  <si>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</si>
  <si>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</si>
  <si>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</si>
  <si>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</si>
  <si>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</si>
  <si>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</si>
  <si>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</si>
  <si>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</si>
  <si>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</si>
  <si>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</si>
  <si>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</si>
  <si>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</si>
  <si>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</si>
  <si>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</si>
  <si>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</si>
  <si>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</si>
  <si>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</si>
  <si>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</si>
  <si>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</si>
  <si>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</si>
  <si>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</si>
  <si>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</si>
  <si>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</si>
  <si>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</si>
  <si>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</si>
  <si>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</si>
  <si>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</si>
  <si>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</si>
  <si>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</si>
  <si>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</si>
  <si>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</si>
  <si>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</si>
  <si>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</si>
  <si>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</si>
  <si>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</si>
  <si>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</si>
  <si>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</si>
  <si>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</si>
  <si>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</si>
  <si>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</si>
  <si>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</si>
  <si>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</si>
  <si>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</si>
  <si>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</si>
  <si>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</si>
  <si>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</si>
  <si>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</si>
  <si>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</si>
  <si>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</si>
  <si>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</si>
  <si>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</si>
  <si>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</si>
  <si>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</si>
  <si>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</si>
  <si>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</si>
  <si>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</si>
  <si>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</si>
  <si>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</si>
  <si>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</si>
  <si>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</si>
  <si>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</si>
  <si>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</si>
  <si>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</si>
  <si>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</si>
  <si>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</si>
  <si>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</si>
  <si>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</si>
  <si>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</si>
  <si>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</si>
  <si>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</si>
  <si>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</si>
  <si>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</si>
  <si>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</si>
  <si>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</si>
  <si>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</si>
  <si>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</si>
  <si>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</si>
  <si>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</si>
  <si>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</si>
  <si>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</si>
  <si>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</si>
  <si>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</si>
  <si>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</si>
  <si>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</si>
  <si>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</si>
  <si>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</si>
  <si>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</si>
  <si>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</si>
  <si>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</si>
  <si>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</si>
  <si>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</si>
  <si>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</si>
  <si>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</si>
  <si>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</si>
  <si>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</si>
  <si>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</si>
  <si>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</si>
  <si>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</si>
  <si>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</si>
  <si>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</si>
  <si>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</si>
  <si>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</si>
  <si>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</si>
  <si>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</si>
  <si>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</si>
  <si>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</si>
  <si>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</si>
  <si>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</si>
  <si>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</si>
  <si>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</si>
  <si>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</si>
  <si>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</si>
  <si>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</si>
  <si>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</si>
  <si>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</si>
  <si>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</si>
  <si>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</si>
  <si>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</si>
  <si>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</si>
  <si>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</si>
  <si>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</si>
  <si>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</si>
  <si>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</si>
  <si>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</si>
  <si>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</si>
  <si>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</si>
  <si>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</si>
  <si>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</si>
  <si>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</si>
  <si>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</si>
  <si>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</si>
  <si>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</si>
  <si>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</si>
  <si>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</si>
  <si>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</si>
  <si>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</si>
  <si>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</si>
  <si>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</si>
  <si>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</si>
  <si>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</si>
  <si>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</si>
  <si>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</si>
  <si>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</si>
  <si>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</si>
  <si>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</si>
  <si>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</si>
  <si>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</si>
  <si>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</si>
  <si>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</si>
  <si>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</si>
  <si>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</si>
  <si>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</si>
  <si>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</si>
  <si>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</si>
  <si>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</si>
  <si>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</si>
  <si>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</si>
  <si>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</si>
  <si>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</si>
  <si>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</si>
  <si>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</si>
  <si>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</si>
  <si>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</si>
  <si>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</si>
  <si>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</si>
  <si>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</si>
  <si>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</si>
  <si>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</si>
  <si>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</si>
  <si>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</si>
  <si>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</si>
  <si>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</si>
  <si>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</si>
  <si>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</si>
  <si>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</si>
  <si>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</si>
  <si>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</si>
  <si>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</si>
  <si>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</si>
  <si>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</si>
  <si>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</si>
  <si>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</si>
  <si>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</si>
  <si>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</si>
  <si>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</si>
  <si>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</si>
  <si>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</si>
  <si>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</si>
  <si>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</si>
  <si>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</si>
  <si>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</si>
  <si>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</si>
  <si>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</si>
  <si>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</si>
  <si>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</si>
  <si>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</si>
  <si>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</si>
  <si>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</si>
  <si>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</si>
  <si>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</si>
  <si>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</si>
  <si>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</si>
  <si>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</si>
  <si>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</si>
  <si>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</si>
  <si>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</si>
  <si>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</si>
  <si>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</si>
  <si>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</si>
  <si>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</si>
  <si>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</si>
  <si>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</si>
  <si>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</si>
  <si>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</si>
  <si>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</si>
  <si>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</si>
  <si>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</si>
  <si>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</si>
  <si>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</si>
  <si>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</si>
  <si>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</si>
  <si>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</si>
  <si>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</si>
  <si>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</si>
  <si>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</si>
  <si>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</si>
  <si>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</si>
  <si>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</si>
  <si>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</si>
  <si>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</si>
  <si>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</si>
  <si>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</si>
  <si>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</si>
  <si>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</si>
  <si>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</si>
  <si>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</si>
  <si>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</si>
  <si>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</si>
  <si>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</si>
  <si>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</si>
  <si>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</si>
  <si>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</si>
  <si>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</si>
  <si>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</si>
  <si>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</si>
  <si>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</si>
  <si>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</si>
  <si>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</si>
  <si>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</si>
  <si>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</si>
  <si>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</si>
  <si>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</si>
  <si>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</si>
  <si>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</si>
  <si>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</si>
  <si>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</si>
  <si>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</si>
  <si>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</si>
  <si>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</si>
  <si>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</si>
  <si>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</si>
  <si>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</si>
  <si>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</si>
  <si>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</si>
  <si>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</si>
  <si>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</si>
  <si>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</si>
  <si>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</si>
  <si>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</si>
  <si>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</si>
  <si>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</si>
  <si>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</si>
  <si>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</si>
  <si>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</si>
  <si>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</si>
  <si>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</si>
  <si>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</si>
  <si>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</si>
  <si>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</si>
  <si>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</si>
  <si>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</si>
  <si>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</si>
  <si>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</si>
  <si>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</si>
  <si>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</si>
  <si>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</si>
  <si>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</si>
  <si>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</si>
  <si>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</si>
  <si>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</si>
  <si>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</si>
  <si>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</si>
  <si>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</si>
  <si>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</si>
  <si>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</si>
  <si>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</si>
  <si>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</si>
  <si>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</si>
  <si>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</si>
  <si>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</si>
  <si>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</si>
  <si>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</si>
  <si>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</si>
  <si>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</si>
  <si>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</si>
  <si>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</si>
  <si>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</si>
  <si>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</si>
  <si>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</si>
  <si>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</si>
  <si>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</si>
  <si>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</si>
  <si>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</si>
  <si>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</si>
  <si>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</si>
  <si>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</si>
  <si>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</si>
  <si>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</si>
  <si>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</si>
  <si>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</si>
  <si>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</si>
  <si>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</si>
  <si>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</si>
  <si>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</si>
  <si>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</si>
  <si>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</si>
  <si>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</si>
  <si>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</si>
  <si>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</si>
  <si>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</si>
  <si>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</si>
  <si>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</si>
  <si>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</si>
  <si>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</si>
  <si>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</si>
  <si>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</si>
  <si>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</si>
  <si>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</si>
  <si>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</si>
  <si>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</si>
  <si>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</si>
  <si>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</si>
  <si>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</si>
  <si>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</si>
  <si>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</si>
  <si>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</si>
  <si>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</si>
  <si>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</si>
  <si>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</si>
  <si>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</si>
  <si>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</si>
  <si>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</si>
  <si>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</si>
  <si>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</si>
  <si>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</si>
  <si>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</si>
  <si>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</si>
  <si>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</si>
  <si>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</si>
  <si>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</si>
  <si>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</si>
  <si>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</si>
  <si>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</si>
  <si>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</si>
  <si>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</si>
  <si>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</si>
  <si>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</si>
  <si>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</si>
  <si>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</si>
  <si>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</si>
  <si>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</si>
  <si>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</si>
  <si>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</si>
  <si>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</si>
  <si>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</si>
  <si>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</si>
  <si>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</si>
  <si>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</si>
  <si>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</si>
  <si>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</si>
  <si>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</si>
  <si>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</si>
  <si>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</si>
  <si>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</si>
  <si>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</si>
  <si>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</si>
  <si>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</si>
  <si>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</si>
  <si>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</si>
  <si>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</si>
  <si>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</si>
  <si>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</si>
  <si>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</si>
  <si>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</si>
  <si>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</si>
  <si>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</si>
  <si>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</si>
  <si>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</si>
  <si>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</si>
  <si>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</si>
  <si>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</si>
  <si>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</si>
  <si>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</si>
  <si>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</si>
  <si>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</si>
  <si>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</si>
  <si>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</si>
  <si>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</si>
  <si>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</si>
  <si>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</si>
  <si>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</si>
  <si>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</si>
  <si>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</si>
  <si>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</si>
  <si>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</si>
  <si>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</si>
  <si>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</si>
  <si>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</si>
  <si>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</si>
  <si>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</si>
  <si>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</si>
  <si>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</si>
  <si>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</si>
  <si>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</si>
  <si>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</si>
  <si>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</si>
  <si>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</si>
  <si>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</si>
  <si>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</si>
  <si>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</si>
  <si>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</si>
  <si>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</si>
  <si>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</si>
  <si>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</si>
  <si>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</si>
  <si>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</si>
  <si>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</si>
  <si>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</si>
  <si>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</si>
  <si>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</si>
  <si>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</si>
  <si>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</si>
  <si>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</si>
  <si>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</si>
  <si>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</si>
  <si>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</si>
  <si>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</si>
  <si>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</si>
  <si>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</si>
  <si>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</si>
  <si>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</si>
  <si>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</si>
  <si>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</si>
  <si>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</si>
  <si>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</si>
  <si>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</si>
  <si>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</si>
  <si>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</si>
  <si>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</si>
  <si>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</si>
  <si>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</si>
  <si>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</si>
  <si>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</si>
  <si>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</si>
  <si>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</si>
  <si>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</si>
  <si>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</si>
  <si>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</si>
  <si>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</si>
  <si>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</si>
  <si>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</si>
  <si>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</si>
  <si>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</si>
  <si>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</si>
  <si>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</si>
  <si>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</si>
  <si>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</si>
  <si>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</si>
  <si>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</si>
  <si>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</si>
  <si>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</si>
  <si>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</si>
  <si>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</si>
  <si>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</si>
  <si>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</si>
  <si>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</si>
  <si>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</si>
  <si>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</si>
  <si>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</si>
  <si>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</si>
  <si>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</si>
  <si>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</si>
  <si>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</si>
  <si>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</si>
  <si>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</si>
  <si>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</si>
  <si>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</si>
  <si>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</si>
  <si>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</si>
  <si>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</si>
  <si>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</si>
  <si>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</si>
  <si>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</si>
  <si>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</si>
  <si>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</si>
  <si>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</si>
  <si>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</si>
  <si>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</si>
  <si>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</si>
  <si>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</si>
  <si>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</si>
  <si>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</si>
  <si>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</si>
  <si>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</si>
  <si>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</si>
  <si>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</si>
  <si>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</si>
  <si>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</si>
  <si>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</si>
  <si>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</si>
  <si>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</si>
  <si>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</si>
  <si>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</si>
  <si>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</si>
  <si>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</si>
  <si>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</si>
  <si>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</si>
  <si>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</si>
  <si>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</si>
  <si>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</si>
  <si>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</si>
  <si>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</si>
  <si>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</si>
  <si>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</si>
  <si>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</si>
  <si>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</si>
  <si>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</si>
  <si>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</si>
  <si>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</si>
  <si>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</si>
  <si>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</si>
  <si>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</si>
  <si>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</si>
  <si>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</si>
  <si>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</si>
  <si>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</si>
  <si>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</si>
  <si>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</si>
  <si>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</si>
  <si>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</si>
  <si>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</si>
  <si>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</si>
  <si>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</si>
  <si>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</si>
  <si>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</si>
  <si>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</si>
  <si>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</si>
  <si>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</si>
  <si>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</si>
  <si>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</si>
  <si>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</si>
  <si>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</si>
  <si>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</si>
  <si>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</si>
  <si>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</si>
  <si>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</si>
  <si>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</si>
  <si>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</si>
  <si>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</si>
  <si>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</si>
  <si>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</si>
  <si>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</si>
  <si>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</si>
  <si>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</si>
  <si>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</si>
  <si>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</si>
  <si>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</si>
  <si>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</si>
  <si>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</si>
  <si>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</si>
  <si>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</si>
  <si>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</si>
  <si>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</si>
  <si>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</si>
  <si>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</si>
  <si>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</si>
  <si>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</si>
  <si>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</si>
  <si>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</si>
  <si>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</si>
  <si>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</si>
  <si>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</si>
  <si>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</si>
  <si>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</si>
  <si>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</si>
  <si>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</si>
  <si>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</si>
  <si>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</si>
  <si>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</si>
  <si>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</si>
  <si>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</si>
  <si>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</si>
  <si>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</si>
  <si>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</si>
  <si>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</si>
  <si>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</si>
  <si>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</si>
  <si>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</si>
  <si>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</si>
  <si>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</si>
  <si>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</si>
  <si>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</si>
  <si>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</si>
  <si>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</si>
  <si>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</si>
  <si>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</si>
  <si>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</si>
  <si>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</si>
  <si>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</si>
  <si>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</si>
  <si>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</si>
  <si>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</si>
  <si>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</si>
  <si>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</si>
  <si>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</si>
  <si>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</si>
  <si>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</si>
  <si>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</si>
  <si>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</si>
  <si>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</si>
  <si>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</si>
  <si>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</si>
  <si>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</si>
  <si>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</si>
  <si>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</si>
  <si>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</si>
  <si>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</si>
  <si>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</si>
  <si>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</si>
  <si>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</si>
  <si>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</si>
  <si>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</si>
  <si>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</si>
  <si>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</si>
  <si>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</si>
  <si>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</si>
  <si>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</si>
  <si>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</si>
  <si>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</si>
  <si>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</si>
  <si>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</si>
  <si>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</si>
  <si>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</si>
  <si>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</si>
  <si>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</si>
  <si>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</si>
  <si>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</si>
  <si>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</si>
  <si>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</si>
  <si>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</si>
  <si>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</si>
  <si>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</si>
  <si>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</si>
  <si>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</si>
  <si>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</si>
  <si>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</si>
  <si>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</si>
  <si>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</si>
  <si>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</si>
  <si>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</si>
  <si>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</si>
  <si>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Grand Total</t>
  </si>
  <si>
    <t>2019</t>
  </si>
  <si>
    <t>Mar</t>
  </si>
  <si>
    <t>May</t>
  </si>
  <si>
    <t>Jun</t>
  </si>
  <si>
    <t>Jul</t>
  </si>
  <si>
    <t>Aug</t>
  </si>
  <si>
    <t>Dec</t>
  </si>
  <si>
    <t>Column Labels</t>
  </si>
  <si>
    <t>Arabica</t>
  </si>
  <si>
    <t>Excelsa</t>
  </si>
  <si>
    <t>Liberica</t>
  </si>
  <si>
    <t>Robusta</t>
  </si>
  <si>
    <t>Coffee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</si>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</sst>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09]* #,##0.00_ ;_-[$$-409]* \-#,##0.00\ ;_-[$$-409]* &quot;-&quot;??_ ;_-@_ "/>
    <numFmt numFmtId="168" formatCode="dd/mmm/yyyy"/>
    <numFmt numFmtId="170" formatCode="_-[$$-409]* #,##0_ ;_-[$$-409]* \-#,##0\ ;_-[$$-409]* &quot;-&quot;??_ ;_-@_ "/>
  </numFmts>
  <fonts count="3" x14ac:knownFonts="1">
    <font>
      <sz val="11"/>
      <color theme="1"/>
      <name val="Calibri"/>
      <family val="2"/>
      <scheme val="minor"/>
    </font>
    <font>
      <sz val="11"/>
      <color indexed="8"/>
      <name val="Calibri"/>
      <family val="2"/>
    </font>
    <font>
      <b/>
      <sz val="26"/>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8" fontId="1" fillId="0" borderId="0" xfId="0" applyNumberFormat="1" applyFont="1" applyAlignment="1">
      <alignment vertical="center"/>
    </xf>
    <xf numFmtId="170" fontId="0" fillId="0" borderId="0" xfId="0" applyNumberFormat="1"/>
    <xf numFmtId="0" fontId="2" fillId="2" borderId="0" xfId="0" applyFont="1" applyFill="1" applyAlignment="1">
      <alignment horizontal="center" vertical="center"/>
    </xf>
  </cellXfs>
  <cellStyles count="1">
    <cellStyle name="Normal" xfId="0" builtinId="0"/>
  </cellStyles>
  <dxfs count="40">
    <dxf>
      <numFmt numFmtId="170" formatCode="_-[$$-409]* #,##0_ ;_-[$$-409]* \-#,##0\ ;_-[$$-409]* &quot;-&quot;??_ ;_-@_ "/>
    </dxf>
    <dxf>
      <numFmt numFmtId="165" formatCode="_-[$$-409]* #,##0.00_ ;_-[$$-409]* \-#,##0.00\ ;_-[$$-409]* &quot;-&quot;??_ ;_-@_ "/>
    </dxf>
    <dxf>
      <numFmt numFmtId="170" formatCode="_-[$$-409]* #,##0_ ;_-[$$-409]* \-#,##0\ ;_-[$$-409]* &quot;-&quot;??_ ;_-@_ "/>
    </dxf>
    <dxf>
      <numFmt numFmtId="170" formatCode="_-[$$-409]* #,##0_ ;_-[$$-409]* \-#,##0\ ;_-[$$-409]* &quot;-&quot;??_ ;_-@_ "/>
    </dxf>
    <dxf>
      <numFmt numFmtId="165" formatCode="_-[$$-409]* #,##0.00_ ;_-[$$-409]* \-#,##0.00\ ;_-[$$-409]* &quot;-&quot;??_ ;_-@_ "/>
    </dxf>
    <dxf>
      <numFmt numFmtId="170" formatCode="_-[$$-409]* #,##0_ ;_-[$$-409]* \-#,##0\ ;_-[$$-409]* &quot;-&quot;??_ ;_-@_ "/>
    </dxf>
    <dxf>
      <numFmt numFmtId="170" formatCode="_-[$$-409]* #,##0_ ;_-[$$-409]* \-#,##0\ ;_-[$$-409]* &quot;-&quot;??_ ;_-@_ "/>
    </dxf>
    <dxf>
      <numFmt numFmtId="165" formatCode="_-[$$-409]* #,##0.00_ ;_-[$$-409]* \-#,##0.00\ ;_-[$$-409]* &quot;-&quot;??_ ;_-@_ "/>
    </dxf>
    <dxf>
      <numFmt numFmtId="170" formatCode="_-[$$-409]* #,##0_ ;_-[$$-409]* \-#,##0\ ;_-[$$-409]* &quot;-&quot;??_ ;_-@_ "/>
    </dxf>
    <dxf>
      <numFmt numFmtId="170" formatCode="_-[$$-409]* #,##0_ ;_-[$$-409]* \-#,##0\ ;_-[$$-409]* &quot;-&quot;??_ ;_-@_ "/>
    </dxf>
    <dxf>
      <numFmt numFmtId="165" formatCode="_-[$$-409]* #,##0.00_ ;_-[$$-409]* \-#,##0.00\ ;_-[$$-409]* &quot;-&quot;??_ ;_-@_ "/>
    </dxf>
    <dxf>
      <numFmt numFmtId="170" formatCode="_-[$$-409]* #,##0_ ;_-[$$-409]* \-#,##0\ ;_-[$$-409]* &quot;-&quot;??_ ;_-@_ "/>
    </dxf>
    <dxf>
      <numFmt numFmtId="170" formatCode="_-[$$-409]* #,##0_ ;_-[$$-409]* \-#,##0\ ;_-[$$-409]* &quot;-&quot;??_ ;_-@_ "/>
    </dxf>
    <dxf>
      <numFmt numFmtId="165" formatCode="_-[$$-409]* #,##0.00_ ;_-[$$-409]* \-#,##0.00\ ;_-[$$-409]* &quot;-&quot;??_ ;_-@_ "/>
    </dxf>
    <dxf>
      <numFmt numFmtId="170" formatCode="_-[$$-409]* #,##0_ ;_-[$$-409]* \-#,##0\ ;_-[$$-409]* &quot;-&quot;??_ ;_-@_ "/>
    </dxf>
    <dxf>
      <numFmt numFmtId="170" formatCode="_-[$$-409]* #,##0_ ;_-[$$-409]* \-#,##0\ ;_-[$$-409]* &quot;-&quot;??_ ;_-@_ "/>
    </dxf>
    <dxf>
      <numFmt numFmtId="165" formatCode="_-[$$-409]* #,##0.00_ ;_-[$$-409]* \-#,##0.00\ ;_-[$$-409]* &quot;-&quot;??_ ;_-@_ "/>
    </dxf>
    <dxf>
      <numFmt numFmtId="170" formatCode="_-[$$-409]* #,##0_ ;_-[$$-409]* \-#,##0\ ;_-[$$-409]* &quot;-&quot;??_ ;_-@_ "/>
    </dxf>
    <dxf>
      <numFmt numFmtId="170" formatCode="_-[$$-409]* #,##0_ ;_-[$$-409]* \-#,##0\ ;_-[$$-409]* &quot;-&quot;??_ ;_-@_ "/>
    </dxf>
    <dxf>
      <numFmt numFmtId="165" formatCode="_-[$$-409]* #,##0.00_ ;_-[$$-409]* \-#,##0.00\ ;_-[$$-409]* &quot;-&quot;??_ ;_-@_ "/>
    </dxf>
    <dxf>
      <numFmt numFmtId="170" formatCode="_-[$$-409]* #,##0_ ;_-[$$-409]* \-#,##0\ ;_-[$$-409]* &quot;-&quot;??_ ;_-@_ "/>
    </dxf>
    <dxf>
      <numFmt numFmtId="170" formatCode="_-[$$-409]* #,##0_ ;_-[$$-409]* \-#,##0\ ;_-[$$-409]* &quot;-&quot;??_ ;_-@_ "/>
    </dxf>
    <dxf>
      <font>
        <b/>
        <i val="0"/>
        <color theme="0"/>
        <name val="Calibri"/>
        <family val="2"/>
        <scheme val="minor"/>
      </font>
    </dxf>
    <dxf>
      <fill>
        <patternFill>
          <bgColor theme="3" tint="-0.24994659260841701"/>
        </patternFill>
      </fill>
    </dxf>
    <dxf>
      <numFmt numFmtId="0" formatCode="General"/>
    </dxf>
    <dxf>
      <font>
        <b/>
        <i val="0"/>
        <sz val="11"/>
        <color theme="0"/>
        <name val="Calibri"/>
        <family val="2"/>
        <scheme val="minor"/>
      </font>
      <fill>
        <patternFill>
          <bgColor theme="3" tint="-0.24994659260841701"/>
        </patternFill>
      </fill>
    </dxf>
    <dxf>
      <font>
        <b/>
        <i val="0"/>
        <color theme="3" tint="0.39994506668294322"/>
        <name val="Calibri"/>
        <family val="2"/>
        <scheme val="minor"/>
      </font>
      <fill>
        <patternFill patternType="solid">
          <fgColor theme="0"/>
          <bgColor theme="3"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numFmt numFmtId="170" formatCode="_-[$$-409]* #,##0_ ;_-[$$-409]* \-#,##0\ ;_-[$$-409]* &quot;-&quot;??_ ;_-@_ "/>
    </dxf>
    <dxf>
      <numFmt numFmtId="165" formatCode="_-[$$-409]* #,##0.00_ ;_-[$$-409]* \-#,##0.00\ ;_-[$$-409]* &quot;-&quot;??_ ;_-@_ "/>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_-[$$-409]* #,##0.00_ ;_-[$$-409]* \-#,##0.00\ ;_-[$$-409]* &quot;-&quot;??_ ;_-@_ "/>
    </dxf>
    <dxf>
      <numFmt numFmtId="165"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8" xr9:uid="{E8DA989F-2D86-4E57-B276-3D46C373182A}">
      <tableStyleElement type="wholeTable" dxfId="23"/>
      <tableStyleElement type="headerRow" dxfId="22"/>
    </tableStyle>
    <tableStyle name="Timeline Style 1" pivot="0" table="0" count="8" xr9:uid="{A6073B58-026C-4646-B4B4-FF92C0ECC28A}">
      <tableStyleElement type="wholeTable" dxfId="26"/>
      <tableStyleElement type="headerRow" dxfId="25"/>
    </tableStyle>
  </tableStyles>
  <colors>
    <mruColors>
      <color rgb="FF4D5F77"/>
      <color rgb="FFF4F1FD"/>
      <color rgb="FFFF6600"/>
    </mruColors>
  </colors>
  <extLst>
    <ext xmlns:x14="http://schemas.microsoft.com/office/spreadsheetml/2009/9/main" uri="{46F421CA-312F-682f-3DD2-61675219B42D}">
      <x14:dxfs count="6">
        <dxf>
          <fill>
            <patternFill>
              <bgColor theme="0" tint="-0.14996795556505021"/>
            </patternFill>
          </fill>
        </dxf>
        <dxf>
          <fill>
            <patternFill>
              <bgColor theme="0" tint="-0.14996795556505021"/>
            </patternFill>
          </fill>
        </dxf>
        <dxf>
          <fill>
            <patternFill>
              <bgColor theme="9"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hoveredUnselectedItemWithData" dxfId="1"/>
            <x14:slicerStyleElement type="hoveredSelectedItemWithData" dxfId="2"/>
            <x14:slicerStyleElement type="hoveredUn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0.14996795556505021"/>
            </patternFill>
          </fill>
        </dxf>
        <dxf>
          <fill>
            <patternFill patternType="solid">
              <fgColor theme="0"/>
              <bgColor theme="9"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Over Time!Total Sales Over Time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Time'!$B$3:$B$4</c:f>
              <c:strCache>
                <c:ptCount val="1"/>
                <c:pt idx="0">
                  <c:v>Arabica</c:v>
                </c:pt>
              </c:strCache>
            </c:strRef>
          </c:tx>
          <c:spPr>
            <a:ln w="28575" cap="rnd">
              <a:solidFill>
                <a:schemeClr val="accent1"/>
              </a:solidFill>
              <a:round/>
            </a:ln>
            <a:effectLst/>
          </c:spPr>
          <c:marker>
            <c:symbol val="none"/>
          </c:marker>
          <c:cat>
            <c:multiLvlStrRef>
              <c:f>'Total Sales Over Time'!$A$5:$A$11</c:f>
              <c:multiLvlStrCache>
                <c:ptCount val="6"/>
                <c:lvl>
                  <c:pt idx="0">
                    <c:v>Mar</c:v>
                  </c:pt>
                  <c:pt idx="1">
                    <c:v>May</c:v>
                  </c:pt>
                  <c:pt idx="2">
                    <c:v>Jun</c:v>
                  </c:pt>
                  <c:pt idx="3">
                    <c:v>Jul</c:v>
                  </c:pt>
                  <c:pt idx="4">
                    <c:v>Aug</c:v>
                  </c:pt>
                  <c:pt idx="5">
                    <c:v>Dec</c:v>
                  </c:pt>
                </c:lvl>
                <c:lvl>
                  <c:pt idx="0">
                    <c:v>2019</c:v>
                  </c:pt>
                </c:lvl>
              </c:multiLvlStrCache>
            </c:multiLvlStrRef>
          </c:cat>
          <c:val>
            <c:numRef>
              <c:f>'Total Sales Over Time'!$B$5:$B$11</c:f>
              <c:numCache>
                <c:formatCode>General</c:formatCode>
                <c:ptCount val="6"/>
                <c:pt idx="3">
                  <c:v>11.94</c:v>
                </c:pt>
                <c:pt idx="5">
                  <c:v>2.9849999999999999</c:v>
                </c:pt>
              </c:numCache>
            </c:numRef>
          </c:val>
          <c:smooth val="0"/>
          <c:extLst>
            <c:ext xmlns:c16="http://schemas.microsoft.com/office/drawing/2014/chart" uri="{C3380CC4-5D6E-409C-BE32-E72D297353CC}">
              <c16:uniqueId val="{0000000A-A424-4FE3-A3FB-5397F75D17A8}"/>
            </c:ext>
          </c:extLst>
        </c:ser>
        <c:ser>
          <c:idx val="1"/>
          <c:order val="1"/>
          <c:tx>
            <c:strRef>
              <c:f>'Total Sales Over Time'!$C$3:$C$4</c:f>
              <c:strCache>
                <c:ptCount val="1"/>
                <c:pt idx="0">
                  <c:v>Excelsa</c:v>
                </c:pt>
              </c:strCache>
            </c:strRef>
          </c:tx>
          <c:spPr>
            <a:ln w="28575" cap="rnd">
              <a:solidFill>
                <a:srgbClr val="92D050"/>
              </a:solidFill>
              <a:round/>
            </a:ln>
            <a:effectLst/>
          </c:spPr>
          <c:marker>
            <c:symbol val="none"/>
          </c:marker>
          <c:cat>
            <c:multiLvlStrRef>
              <c:f>'Total Sales Over Time'!$A$5:$A$11</c:f>
              <c:multiLvlStrCache>
                <c:ptCount val="6"/>
                <c:lvl>
                  <c:pt idx="0">
                    <c:v>Mar</c:v>
                  </c:pt>
                  <c:pt idx="1">
                    <c:v>May</c:v>
                  </c:pt>
                  <c:pt idx="2">
                    <c:v>Jun</c:v>
                  </c:pt>
                  <c:pt idx="3">
                    <c:v>Jul</c:v>
                  </c:pt>
                  <c:pt idx="4">
                    <c:v>Aug</c:v>
                  </c:pt>
                  <c:pt idx="5">
                    <c:v>Dec</c:v>
                  </c:pt>
                </c:lvl>
                <c:lvl>
                  <c:pt idx="0">
                    <c:v>2019</c:v>
                  </c:pt>
                </c:lvl>
              </c:multiLvlStrCache>
            </c:multiLvlStrRef>
          </c:cat>
          <c:val>
            <c:numRef>
              <c:f>'Total Sales Over Time'!$C$5:$C$11</c:f>
              <c:numCache>
                <c:formatCode>General</c:formatCode>
                <c:ptCount val="6"/>
                <c:pt idx="1">
                  <c:v>7.29</c:v>
                </c:pt>
                <c:pt idx="2">
                  <c:v>10.935</c:v>
                </c:pt>
              </c:numCache>
            </c:numRef>
          </c:val>
          <c:smooth val="0"/>
          <c:extLst>
            <c:ext xmlns:c16="http://schemas.microsoft.com/office/drawing/2014/chart" uri="{C3380CC4-5D6E-409C-BE32-E72D297353CC}">
              <c16:uniqueId val="{0000000B-A424-4FE3-A3FB-5397F75D17A8}"/>
            </c:ext>
          </c:extLst>
        </c:ser>
        <c:ser>
          <c:idx val="2"/>
          <c:order val="2"/>
          <c:tx>
            <c:strRef>
              <c:f>'Total Sales Over Time'!$D$3:$D$4</c:f>
              <c:strCache>
                <c:ptCount val="1"/>
                <c:pt idx="0">
                  <c:v>Liberica</c:v>
                </c:pt>
              </c:strCache>
            </c:strRef>
          </c:tx>
          <c:spPr>
            <a:ln w="28575" cap="rnd">
              <a:solidFill>
                <a:srgbClr val="002060"/>
              </a:solidFill>
              <a:round/>
            </a:ln>
            <a:effectLst/>
          </c:spPr>
          <c:marker>
            <c:symbol val="none"/>
          </c:marker>
          <c:cat>
            <c:multiLvlStrRef>
              <c:f>'Total Sales Over Time'!$A$5:$A$11</c:f>
              <c:multiLvlStrCache>
                <c:ptCount val="6"/>
                <c:lvl>
                  <c:pt idx="0">
                    <c:v>Mar</c:v>
                  </c:pt>
                  <c:pt idx="1">
                    <c:v>May</c:v>
                  </c:pt>
                  <c:pt idx="2">
                    <c:v>Jun</c:v>
                  </c:pt>
                  <c:pt idx="3">
                    <c:v>Jul</c:v>
                  </c:pt>
                  <c:pt idx="4">
                    <c:v>Aug</c:v>
                  </c:pt>
                  <c:pt idx="5">
                    <c:v>Dec</c:v>
                  </c:pt>
                </c:lvl>
                <c:lvl>
                  <c:pt idx="0">
                    <c:v>2019</c:v>
                  </c:pt>
                </c:lvl>
              </c:multiLvlStrCache>
            </c:multiLvlStrRef>
          </c:cat>
          <c:val>
            <c:numRef>
              <c:f>'Total Sales Over Time'!$D$5:$D$11</c:f>
              <c:numCache>
                <c:formatCode>General</c:formatCode>
                <c:ptCount val="6"/>
                <c:pt idx="5">
                  <c:v>23.31</c:v>
                </c:pt>
              </c:numCache>
            </c:numRef>
          </c:val>
          <c:smooth val="0"/>
          <c:extLst>
            <c:ext xmlns:c16="http://schemas.microsoft.com/office/drawing/2014/chart" uri="{C3380CC4-5D6E-409C-BE32-E72D297353CC}">
              <c16:uniqueId val="{0000000C-A424-4FE3-A3FB-5397F75D17A8}"/>
            </c:ext>
          </c:extLst>
        </c:ser>
        <c:ser>
          <c:idx val="3"/>
          <c:order val="3"/>
          <c:tx>
            <c:strRef>
              <c:f>'Total Sales Over Time'!$E$3:$E$4</c:f>
              <c:strCache>
                <c:ptCount val="1"/>
                <c:pt idx="0">
                  <c:v>Robusta</c:v>
                </c:pt>
              </c:strCache>
            </c:strRef>
          </c:tx>
          <c:spPr>
            <a:ln w="28575" cap="rnd">
              <a:solidFill>
                <a:schemeClr val="accent4"/>
              </a:solidFill>
              <a:round/>
            </a:ln>
            <a:effectLst/>
          </c:spPr>
          <c:marker>
            <c:symbol val="none"/>
          </c:marker>
          <c:cat>
            <c:multiLvlStrRef>
              <c:f>'Total Sales Over Time'!$A$5:$A$11</c:f>
              <c:multiLvlStrCache>
                <c:ptCount val="6"/>
                <c:lvl>
                  <c:pt idx="0">
                    <c:v>Mar</c:v>
                  </c:pt>
                  <c:pt idx="1">
                    <c:v>May</c:v>
                  </c:pt>
                  <c:pt idx="2">
                    <c:v>Jun</c:v>
                  </c:pt>
                  <c:pt idx="3">
                    <c:v>Jul</c:v>
                  </c:pt>
                  <c:pt idx="4">
                    <c:v>Aug</c:v>
                  </c:pt>
                  <c:pt idx="5">
                    <c:v>Dec</c:v>
                  </c:pt>
                </c:lvl>
                <c:lvl>
                  <c:pt idx="0">
                    <c:v>2019</c:v>
                  </c:pt>
                </c:lvl>
              </c:multiLvlStrCache>
            </c:multiLvlStrRef>
          </c:cat>
          <c:val>
            <c:numRef>
              <c:f>'Total Sales Over Time'!$E$5:$E$11</c:f>
              <c:numCache>
                <c:formatCode>General</c:formatCode>
                <c:ptCount val="6"/>
                <c:pt idx="0">
                  <c:v>8.0549999999999997</c:v>
                </c:pt>
                <c:pt idx="2">
                  <c:v>16.11</c:v>
                </c:pt>
                <c:pt idx="4">
                  <c:v>13.424999999999997</c:v>
                </c:pt>
              </c:numCache>
            </c:numRef>
          </c:val>
          <c:smooth val="0"/>
          <c:extLst>
            <c:ext xmlns:c16="http://schemas.microsoft.com/office/drawing/2014/chart" uri="{C3380CC4-5D6E-409C-BE32-E72D297353CC}">
              <c16:uniqueId val="{0000000E-A424-4FE3-A3FB-5397F75D17A8}"/>
            </c:ext>
          </c:extLst>
        </c:ser>
        <c:dLbls>
          <c:showLegendKey val="0"/>
          <c:showVal val="0"/>
          <c:showCatName val="0"/>
          <c:showSerName val="0"/>
          <c:showPercent val="0"/>
          <c:showBubbleSize val="0"/>
        </c:dLbls>
        <c:smooth val="0"/>
        <c:axId val="1983635008"/>
        <c:axId val="2019559072"/>
      </c:lineChart>
      <c:catAx>
        <c:axId val="198363500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559072"/>
        <c:crosses val="autoZero"/>
        <c:auto val="1"/>
        <c:lblAlgn val="ctr"/>
        <c:lblOffset val="100"/>
        <c:noMultiLvlLbl val="0"/>
      </c:catAx>
      <c:valAx>
        <c:axId val="201955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3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1FD"/>
    </a:solidFill>
    <a:ln w="952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Over Time!Total Sales Over Time</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Time'!$B$3:$B$4</c:f>
              <c:strCache>
                <c:ptCount val="1"/>
                <c:pt idx="0">
                  <c:v>Arabica</c:v>
                </c:pt>
              </c:strCache>
            </c:strRef>
          </c:tx>
          <c:spPr>
            <a:ln w="28575" cap="rnd">
              <a:solidFill>
                <a:schemeClr val="accent1"/>
              </a:solidFill>
              <a:round/>
            </a:ln>
            <a:effectLst/>
          </c:spPr>
          <c:marker>
            <c:symbol val="none"/>
          </c:marker>
          <c:cat>
            <c:multiLvlStrRef>
              <c:f>'Total Sales Over Time'!$A$5:$A$11</c:f>
              <c:multiLvlStrCache>
                <c:ptCount val="6"/>
                <c:lvl>
                  <c:pt idx="0">
                    <c:v>Mar</c:v>
                  </c:pt>
                  <c:pt idx="1">
                    <c:v>May</c:v>
                  </c:pt>
                  <c:pt idx="2">
                    <c:v>Jun</c:v>
                  </c:pt>
                  <c:pt idx="3">
                    <c:v>Jul</c:v>
                  </c:pt>
                  <c:pt idx="4">
                    <c:v>Aug</c:v>
                  </c:pt>
                  <c:pt idx="5">
                    <c:v>Dec</c:v>
                  </c:pt>
                </c:lvl>
                <c:lvl>
                  <c:pt idx="0">
                    <c:v>2019</c:v>
                  </c:pt>
                </c:lvl>
              </c:multiLvlStrCache>
            </c:multiLvlStrRef>
          </c:cat>
          <c:val>
            <c:numRef>
              <c:f>'Total Sales Over Time'!$B$5:$B$11</c:f>
              <c:numCache>
                <c:formatCode>General</c:formatCode>
                <c:ptCount val="6"/>
                <c:pt idx="3">
                  <c:v>11.94</c:v>
                </c:pt>
                <c:pt idx="5">
                  <c:v>2.9849999999999999</c:v>
                </c:pt>
              </c:numCache>
            </c:numRef>
          </c:val>
          <c:smooth val="0"/>
          <c:extLst>
            <c:ext xmlns:c16="http://schemas.microsoft.com/office/drawing/2014/chart" uri="{C3380CC4-5D6E-409C-BE32-E72D297353CC}">
              <c16:uniqueId val="{00000007-331B-4098-8EFF-23AEA5648399}"/>
            </c:ext>
          </c:extLst>
        </c:ser>
        <c:ser>
          <c:idx val="1"/>
          <c:order val="1"/>
          <c:tx>
            <c:strRef>
              <c:f>'Total Sales Over Time'!$C$3:$C$4</c:f>
              <c:strCache>
                <c:ptCount val="1"/>
                <c:pt idx="0">
                  <c:v>Excelsa</c:v>
                </c:pt>
              </c:strCache>
            </c:strRef>
          </c:tx>
          <c:spPr>
            <a:ln w="28575" cap="rnd">
              <a:solidFill>
                <a:srgbClr val="92D050"/>
              </a:solidFill>
              <a:round/>
            </a:ln>
            <a:effectLst/>
          </c:spPr>
          <c:marker>
            <c:symbol val="none"/>
          </c:marker>
          <c:cat>
            <c:multiLvlStrRef>
              <c:f>'Total Sales Over Time'!$A$5:$A$11</c:f>
              <c:multiLvlStrCache>
                <c:ptCount val="6"/>
                <c:lvl>
                  <c:pt idx="0">
                    <c:v>Mar</c:v>
                  </c:pt>
                  <c:pt idx="1">
                    <c:v>May</c:v>
                  </c:pt>
                  <c:pt idx="2">
                    <c:v>Jun</c:v>
                  </c:pt>
                  <c:pt idx="3">
                    <c:v>Jul</c:v>
                  </c:pt>
                  <c:pt idx="4">
                    <c:v>Aug</c:v>
                  </c:pt>
                  <c:pt idx="5">
                    <c:v>Dec</c:v>
                  </c:pt>
                </c:lvl>
                <c:lvl>
                  <c:pt idx="0">
                    <c:v>2019</c:v>
                  </c:pt>
                </c:lvl>
              </c:multiLvlStrCache>
            </c:multiLvlStrRef>
          </c:cat>
          <c:val>
            <c:numRef>
              <c:f>'Total Sales Over Time'!$C$5:$C$11</c:f>
              <c:numCache>
                <c:formatCode>General</c:formatCode>
                <c:ptCount val="6"/>
                <c:pt idx="1">
                  <c:v>7.29</c:v>
                </c:pt>
                <c:pt idx="2">
                  <c:v>10.935</c:v>
                </c:pt>
              </c:numCache>
            </c:numRef>
          </c:val>
          <c:smooth val="0"/>
          <c:extLst>
            <c:ext xmlns:c16="http://schemas.microsoft.com/office/drawing/2014/chart" uri="{C3380CC4-5D6E-409C-BE32-E72D297353CC}">
              <c16:uniqueId val="{00000008-331B-4098-8EFF-23AEA5648399}"/>
            </c:ext>
          </c:extLst>
        </c:ser>
        <c:ser>
          <c:idx val="2"/>
          <c:order val="2"/>
          <c:tx>
            <c:strRef>
              <c:f>'Total Sales Over Time'!$D$3:$D$4</c:f>
              <c:strCache>
                <c:ptCount val="1"/>
                <c:pt idx="0">
                  <c:v>Liberica</c:v>
                </c:pt>
              </c:strCache>
            </c:strRef>
          </c:tx>
          <c:spPr>
            <a:ln w="28575" cap="rnd">
              <a:solidFill>
                <a:srgbClr val="002060"/>
              </a:solidFill>
              <a:round/>
            </a:ln>
            <a:effectLst/>
          </c:spPr>
          <c:marker>
            <c:symbol val="none"/>
          </c:marker>
          <c:cat>
            <c:multiLvlStrRef>
              <c:f>'Total Sales Over Time'!$A$5:$A$11</c:f>
              <c:multiLvlStrCache>
                <c:ptCount val="6"/>
                <c:lvl>
                  <c:pt idx="0">
                    <c:v>Mar</c:v>
                  </c:pt>
                  <c:pt idx="1">
                    <c:v>May</c:v>
                  </c:pt>
                  <c:pt idx="2">
                    <c:v>Jun</c:v>
                  </c:pt>
                  <c:pt idx="3">
                    <c:v>Jul</c:v>
                  </c:pt>
                  <c:pt idx="4">
                    <c:v>Aug</c:v>
                  </c:pt>
                  <c:pt idx="5">
                    <c:v>Dec</c:v>
                  </c:pt>
                </c:lvl>
                <c:lvl>
                  <c:pt idx="0">
                    <c:v>2019</c:v>
                  </c:pt>
                </c:lvl>
              </c:multiLvlStrCache>
            </c:multiLvlStrRef>
          </c:cat>
          <c:val>
            <c:numRef>
              <c:f>'Total Sales Over Time'!$D$5:$D$11</c:f>
              <c:numCache>
                <c:formatCode>General</c:formatCode>
                <c:ptCount val="6"/>
                <c:pt idx="5">
                  <c:v>23.31</c:v>
                </c:pt>
              </c:numCache>
            </c:numRef>
          </c:val>
          <c:smooth val="0"/>
          <c:extLst>
            <c:ext xmlns:c16="http://schemas.microsoft.com/office/drawing/2014/chart" uri="{C3380CC4-5D6E-409C-BE32-E72D297353CC}">
              <c16:uniqueId val="{00000009-331B-4098-8EFF-23AEA5648399}"/>
            </c:ext>
          </c:extLst>
        </c:ser>
        <c:ser>
          <c:idx val="3"/>
          <c:order val="3"/>
          <c:tx>
            <c:strRef>
              <c:f>'Total Sales Over Time'!$E$3:$E$4</c:f>
              <c:strCache>
                <c:ptCount val="1"/>
                <c:pt idx="0">
                  <c:v>Robusta</c:v>
                </c:pt>
              </c:strCache>
            </c:strRef>
          </c:tx>
          <c:spPr>
            <a:ln w="28575" cap="rnd">
              <a:solidFill>
                <a:schemeClr val="accent4"/>
              </a:solidFill>
              <a:round/>
            </a:ln>
            <a:effectLst/>
          </c:spPr>
          <c:marker>
            <c:symbol val="none"/>
          </c:marker>
          <c:cat>
            <c:multiLvlStrRef>
              <c:f>'Total Sales Over Time'!$A$5:$A$11</c:f>
              <c:multiLvlStrCache>
                <c:ptCount val="6"/>
                <c:lvl>
                  <c:pt idx="0">
                    <c:v>Mar</c:v>
                  </c:pt>
                  <c:pt idx="1">
                    <c:v>May</c:v>
                  </c:pt>
                  <c:pt idx="2">
                    <c:v>Jun</c:v>
                  </c:pt>
                  <c:pt idx="3">
                    <c:v>Jul</c:v>
                  </c:pt>
                  <c:pt idx="4">
                    <c:v>Aug</c:v>
                  </c:pt>
                  <c:pt idx="5">
                    <c:v>Dec</c:v>
                  </c:pt>
                </c:lvl>
                <c:lvl>
                  <c:pt idx="0">
                    <c:v>2019</c:v>
                  </c:pt>
                </c:lvl>
              </c:multiLvlStrCache>
            </c:multiLvlStrRef>
          </c:cat>
          <c:val>
            <c:numRef>
              <c:f>'Total Sales Over Time'!$E$5:$E$11</c:f>
              <c:numCache>
                <c:formatCode>General</c:formatCode>
                <c:ptCount val="6"/>
                <c:pt idx="0">
                  <c:v>8.0549999999999997</c:v>
                </c:pt>
                <c:pt idx="2">
                  <c:v>16.11</c:v>
                </c:pt>
                <c:pt idx="4">
                  <c:v>13.424999999999997</c:v>
                </c:pt>
              </c:numCache>
            </c:numRef>
          </c:val>
          <c:smooth val="0"/>
          <c:extLst>
            <c:ext xmlns:c16="http://schemas.microsoft.com/office/drawing/2014/chart" uri="{C3380CC4-5D6E-409C-BE32-E72D297353CC}">
              <c16:uniqueId val="{0000000B-331B-4098-8EFF-23AEA5648399}"/>
            </c:ext>
          </c:extLst>
        </c:ser>
        <c:dLbls>
          <c:showLegendKey val="0"/>
          <c:showVal val="0"/>
          <c:showCatName val="0"/>
          <c:showSerName val="0"/>
          <c:showPercent val="0"/>
          <c:showBubbleSize val="0"/>
        </c:dLbls>
        <c:smooth val="0"/>
        <c:axId val="1983635008"/>
        <c:axId val="2019559072"/>
      </c:lineChart>
      <c:catAx>
        <c:axId val="198363500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559072"/>
        <c:crosses val="autoZero"/>
        <c:auto val="1"/>
        <c:lblAlgn val="ctr"/>
        <c:lblOffset val="100"/>
        <c:noMultiLvlLbl val="0"/>
      </c:catAx>
      <c:valAx>
        <c:axId val="201955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3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alpha val="20000"/>
      </a:schemeClr>
    </a:soli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Country!Sales By Counrty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solidFill>
              <a:schemeClr val="tx2">
                <a:lumMod val="75000"/>
              </a:schemeClr>
            </a:solidFill>
          </a:ln>
          <a:effectLst/>
        </c:spPr>
      </c:pivotFmt>
      <c:pivotFmt>
        <c:idx val="2"/>
        <c:spPr>
          <a:solidFill>
            <a:schemeClr val="tx2">
              <a:lumMod val="60000"/>
              <a:lumOff val="40000"/>
            </a:schemeClr>
          </a:solidFill>
          <a:ln>
            <a:solidFill>
              <a:schemeClr val="tx2">
                <a:lumMod val="60000"/>
                <a:lumOff val="40000"/>
              </a:schemeClr>
            </a:solidFill>
          </a:ln>
          <a:effectLst/>
        </c:spPr>
      </c:pivotFmt>
      <c:pivotFmt>
        <c:idx val="3"/>
        <c:spPr>
          <a:solidFill>
            <a:schemeClr val="tx2">
              <a:lumMod val="40000"/>
              <a:lumOff val="60000"/>
            </a:schemeClr>
          </a:solidFill>
          <a:ln>
            <a:solidFill>
              <a:schemeClr val="tx2">
                <a:lumMod val="40000"/>
                <a:lumOff val="60000"/>
              </a:schemeClr>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solidFill>
              <a:schemeClr val="tx2">
                <a:lumMod val="60000"/>
                <a:lumOff val="40000"/>
              </a:schemeClr>
            </a:solidFill>
          </a:ln>
          <a:effectLst/>
        </c:spPr>
      </c:pivotFmt>
      <c:pivotFmt>
        <c:idx val="6"/>
        <c:spPr>
          <a:solidFill>
            <a:schemeClr val="tx2">
              <a:lumMod val="40000"/>
              <a:lumOff val="60000"/>
            </a:schemeClr>
          </a:solidFill>
          <a:ln>
            <a:solidFill>
              <a:schemeClr val="tx2">
                <a:lumMod val="40000"/>
                <a:lumOff val="60000"/>
              </a:schemeClr>
            </a:solidFill>
          </a:ln>
          <a:effectLst/>
        </c:spPr>
      </c:pivotFmt>
      <c:pivotFmt>
        <c:idx val="7"/>
        <c:spPr>
          <a:solidFill>
            <a:schemeClr val="tx2">
              <a:lumMod val="75000"/>
            </a:schemeClr>
          </a:solidFill>
          <a:ln>
            <a:solidFill>
              <a:schemeClr val="tx2">
                <a:lumMod val="75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40000"/>
              <a:lumOff val="60000"/>
            </a:schemeClr>
          </a:solidFill>
          <a:ln>
            <a:solidFill>
              <a:schemeClr val="tx2">
                <a:lumMod val="40000"/>
                <a:lumOff val="60000"/>
              </a:schemeClr>
            </a:solidFill>
          </a:ln>
          <a:effectLst/>
        </c:spPr>
      </c:pivotFmt>
      <c:pivotFmt>
        <c:idx val="10"/>
        <c:spPr>
          <a:solidFill>
            <a:schemeClr val="tx2">
              <a:lumMod val="60000"/>
              <a:lumOff val="40000"/>
            </a:schemeClr>
          </a:solidFill>
          <a:ln>
            <a:solidFill>
              <a:schemeClr val="tx2">
                <a:lumMod val="60000"/>
                <a:lumOff val="40000"/>
              </a:schemeClr>
            </a:solidFill>
          </a:ln>
          <a:effectLst/>
        </c:spPr>
      </c:pivotFmt>
      <c:pivotFmt>
        <c:idx val="11"/>
        <c:spPr>
          <a:solidFill>
            <a:schemeClr val="tx2">
              <a:lumMod val="75000"/>
            </a:schemeClr>
          </a:solidFill>
          <a:ln>
            <a:solidFill>
              <a:schemeClr val="tx2">
                <a:lumMod val="75000"/>
              </a:schemeClr>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tx2">
                  <a:lumMod val="60000"/>
                  <a:lumOff val="40000"/>
                </a:schemeClr>
              </a:solidFill>
              <a:ln>
                <a:solidFill>
                  <a:schemeClr val="tx2">
                    <a:lumMod val="60000"/>
                    <a:lumOff val="40000"/>
                  </a:schemeClr>
                </a:solidFill>
              </a:ln>
              <a:effectLst/>
            </c:spPr>
            <c:extLst>
              <c:ext xmlns:c16="http://schemas.microsoft.com/office/drawing/2014/chart" uri="{C3380CC4-5D6E-409C-BE32-E72D297353CC}">
                <c16:uniqueId val="{00000001-C3BD-421B-9E29-7B3F2E9B1BDD}"/>
              </c:ext>
            </c:extLst>
          </c:dPt>
          <c:dPt>
            <c:idx val="1"/>
            <c:invertIfNegative val="0"/>
            <c:bubble3D val="0"/>
            <c:spPr>
              <a:solidFill>
                <a:schemeClr val="tx2">
                  <a:lumMod val="75000"/>
                </a:schemeClr>
              </a:solidFill>
              <a:ln>
                <a:solidFill>
                  <a:schemeClr val="tx2">
                    <a:lumMod val="75000"/>
                  </a:schemeClr>
                </a:solidFill>
              </a:ln>
              <a:effectLst/>
            </c:spPr>
            <c:extLst>
              <c:ext xmlns:c16="http://schemas.microsoft.com/office/drawing/2014/chart" uri="{C3380CC4-5D6E-409C-BE32-E72D297353CC}">
                <c16:uniqueId val="{00000003-C3BD-421B-9E29-7B3F2E9B1BDD}"/>
              </c:ext>
            </c:extLst>
          </c:dPt>
          <c:dPt>
            <c:idx val="2"/>
            <c:invertIfNegative val="0"/>
            <c:bubble3D val="0"/>
            <c:extLst>
              <c:ext xmlns:c16="http://schemas.microsoft.com/office/drawing/2014/chart" uri="{C3380CC4-5D6E-409C-BE32-E72D297353CC}">
                <c16:uniqueId val="{00000005-C3BD-421B-9E29-7B3F2E9B1B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2"/>
                <c:pt idx="0">
                  <c:v>Ireland</c:v>
                </c:pt>
                <c:pt idx="1">
                  <c:v>United States</c:v>
                </c:pt>
              </c:strCache>
            </c:strRef>
          </c:cat>
          <c:val>
            <c:numRef>
              <c:f>'Sales By Country'!$B$4:$B$6</c:f>
              <c:numCache>
                <c:formatCode>_-[$$-409]* #,##0_ ;_-[$$-409]* \-#,##0\ ;_-[$$-409]* "-"??_ ;_-@_ </c:formatCode>
                <c:ptCount val="2"/>
                <c:pt idx="0">
                  <c:v>11.04</c:v>
                </c:pt>
                <c:pt idx="1">
                  <c:v>83.01</c:v>
                </c:pt>
              </c:numCache>
            </c:numRef>
          </c:val>
          <c:extLst>
            <c:ext xmlns:c16="http://schemas.microsoft.com/office/drawing/2014/chart" uri="{C3380CC4-5D6E-409C-BE32-E72D297353CC}">
              <c16:uniqueId val="{00000006-C3BD-421B-9E29-7B3F2E9B1BDD}"/>
            </c:ext>
          </c:extLst>
        </c:ser>
        <c:dLbls>
          <c:dLblPos val="outEnd"/>
          <c:showLegendKey val="0"/>
          <c:showVal val="1"/>
          <c:showCatName val="0"/>
          <c:showSerName val="0"/>
          <c:showPercent val="0"/>
          <c:showBubbleSize val="0"/>
        </c:dLbls>
        <c:gapWidth val="160"/>
        <c:axId val="576310304"/>
        <c:axId val="576324224"/>
      </c:barChart>
      <c:catAx>
        <c:axId val="57631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24224"/>
        <c:crosses val="autoZero"/>
        <c:auto val="1"/>
        <c:lblAlgn val="ctr"/>
        <c:lblOffset val="100"/>
        <c:noMultiLvlLbl val="0"/>
      </c:catAx>
      <c:valAx>
        <c:axId val="57632422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1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alpha val="2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Customer!Top 5 Customer</c:name>
    <c:fmtId val="8"/>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1"/>
              <a:t>Top 5</a:t>
            </a:r>
            <a:r>
              <a:rPr lang="en-US" sz="1400" b="1" baseline="0"/>
              <a:t> Customer</a:t>
            </a:r>
            <a:endParaRPr lang="en-US" sz="1400" b="1"/>
          </a:p>
        </c:rich>
      </c:tx>
      <c:layout>
        <c:manualLayout>
          <c:xMode val="edge"/>
          <c:yMode val="edge"/>
          <c:x val="0.40825979799205198"/>
          <c:y val="8.765445186080081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pivotFmt>
      <c:pivotFmt>
        <c:idx val="2"/>
        <c:spPr>
          <a:solidFill>
            <a:schemeClr val="tx2">
              <a:lumMod val="75000"/>
              <a:alpha val="90000"/>
            </a:schemeClr>
          </a:solidFill>
          <a:ln>
            <a:noFill/>
          </a:ln>
          <a:effectLst/>
        </c:spPr>
      </c:pivotFmt>
      <c:pivotFmt>
        <c:idx val="3"/>
        <c:spPr>
          <a:solidFill>
            <a:schemeClr val="tx2">
              <a:lumMod val="75000"/>
              <a:alpha val="80000"/>
            </a:schemeClr>
          </a:solidFill>
          <a:ln>
            <a:noFill/>
          </a:ln>
          <a:effectLst/>
        </c:spPr>
      </c:pivotFmt>
      <c:pivotFmt>
        <c:idx val="4"/>
        <c:spPr>
          <a:solidFill>
            <a:schemeClr val="tx2">
              <a:lumMod val="75000"/>
              <a:alpha val="70000"/>
            </a:schemeClr>
          </a:solidFill>
          <a:ln>
            <a:noFill/>
          </a:ln>
          <a:effectLst/>
        </c:spPr>
      </c:pivotFmt>
      <c:pivotFmt>
        <c:idx val="5"/>
        <c:spPr>
          <a:solidFill>
            <a:schemeClr val="tx2">
              <a:lumMod val="75000"/>
              <a:alpha val="60000"/>
            </a:schemeClr>
          </a:solidFill>
          <a:ln>
            <a:noFill/>
          </a:ln>
          <a:effectLst/>
        </c:spPr>
      </c:pivotFmt>
      <c:pivotFmt>
        <c:idx val="6"/>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alpha val="60000"/>
            </a:schemeClr>
          </a:solidFill>
          <a:ln>
            <a:noFill/>
          </a:ln>
          <a:effectLst/>
        </c:spPr>
      </c:pivotFmt>
      <c:pivotFmt>
        <c:idx val="8"/>
        <c:spPr>
          <a:solidFill>
            <a:schemeClr val="tx2">
              <a:lumMod val="75000"/>
              <a:alpha val="70000"/>
            </a:schemeClr>
          </a:solidFill>
          <a:ln>
            <a:noFill/>
          </a:ln>
          <a:effectLst/>
        </c:spPr>
      </c:pivotFmt>
      <c:pivotFmt>
        <c:idx val="9"/>
        <c:spPr>
          <a:solidFill>
            <a:schemeClr val="tx2">
              <a:lumMod val="75000"/>
              <a:alpha val="80000"/>
            </a:schemeClr>
          </a:solidFill>
          <a:ln>
            <a:noFill/>
          </a:ln>
          <a:effectLst/>
        </c:spPr>
      </c:pivotFmt>
      <c:pivotFmt>
        <c:idx val="10"/>
        <c:spPr>
          <a:solidFill>
            <a:schemeClr val="tx2">
              <a:lumMod val="75000"/>
              <a:alpha val="90000"/>
            </a:schemeClr>
          </a:solidFill>
          <a:ln>
            <a:noFill/>
          </a:ln>
          <a:effectLst/>
        </c:spPr>
      </c:pivotFmt>
      <c:pivotFmt>
        <c:idx val="11"/>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75000"/>
              <a:alpha val="60000"/>
            </a:schemeClr>
          </a:solidFill>
          <a:ln>
            <a:noFill/>
          </a:ln>
          <a:effectLst/>
        </c:spPr>
      </c:pivotFmt>
      <c:pivotFmt>
        <c:idx val="13"/>
        <c:spPr>
          <a:solidFill>
            <a:schemeClr val="tx2">
              <a:lumMod val="75000"/>
              <a:alpha val="70000"/>
            </a:schemeClr>
          </a:solidFill>
          <a:ln>
            <a:noFill/>
          </a:ln>
          <a:effectLst/>
        </c:spPr>
      </c:pivotFmt>
      <c:pivotFmt>
        <c:idx val="14"/>
        <c:spPr>
          <a:solidFill>
            <a:schemeClr val="tx2">
              <a:lumMod val="75000"/>
              <a:alpha val="80000"/>
            </a:schemeClr>
          </a:solidFill>
          <a:ln>
            <a:noFill/>
          </a:ln>
          <a:effectLst/>
        </c:spPr>
      </c:pivotFmt>
      <c:pivotFmt>
        <c:idx val="15"/>
        <c:spPr>
          <a:solidFill>
            <a:schemeClr val="tx2">
              <a:lumMod val="75000"/>
              <a:alpha val="90000"/>
            </a:schemeClr>
          </a:solidFill>
          <a:ln>
            <a:noFill/>
          </a:ln>
          <a:effectLst/>
        </c:spPr>
      </c:pivotFmt>
    </c:pivotFmts>
    <c:plotArea>
      <c:layout/>
      <c:barChart>
        <c:barDir val="bar"/>
        <c:grouping val="clustered"/>
        <c:varyColors val="0"/>
        <c:ser>
          <c:idx val="0"/>
          <c:order val="0"/>
          <c:tx>
            <c:strRef>
              <c:f>'Top 5 Customer'!$B$3</c:f>
              <c:strCache>
                <c:ptCount val="1"/>
                <c:pt idx="0">
                  <c:v>Total</c:v>
                </c:pt>
              </c:strCache>
            </c:strRef>
          </c:tx>
          <c:spPr>
            <a:solidFill>
              <a:schemeClr val="tx2">
                <a:lumMod val="75000"/>
              </a:schemeClr>
            </a:solidFill>
            <a:ln>
              <a:noFill/>
            </a:ln>
            <a:effectLst/>
          </c:spPr>
          <c:invertIfNegative val="0"/>
          <c:dPt>
            <c:idx val="0"/>
            <c:invertIfNegative val="0"/>
            <c:bubble3D val="0"/>
            <c:extLst>
              <c:ext xmlns:c16="http://schemas.microsoft.com/office/drawing/2014/chart" uri="{C3380CC4-5D6E-409C-BE32-E72D297353CC}">
                <c16:uniqueId val="{00000001-4051-43E3-8830-1A2B825F84DC}"/>
              </c:ext>
            </c:extLst>
          </c:dPt>
          <c:dPt>
            <c:idx val="1"/>
            <c:invertIfNegative val="0"/>
            <c:bubble3D val="0"/>
            <c:extLst>
              <c:ext xmlns:c16="http://schemas.microsoft.com/office/drawing/2014/chart" uri="{C3380CC4-5D6E-409C-BE32-E72D297353CC}">
                <c16:uniqueId val="{00000003-4051-43E3-8830-1A2B825F84DC}"/>
              </c:ext>
            </c:extLst>
          </c:dPt>
          <c:dPt>
            <c:idx val="2"/>
            <c:invertIfNegative val="0"/>
            <c:bubble3D val="0"/>
            <c:extLst>
              <c:ext xmlns:c16="http://schemas.microsoft.com/office/drawing/2014/chart" uri="{C3380CC4-5D6E-409C-BE32-E72D297353CC}">
                <c16:uniqueId val="{00000005-4051-43E3-8830-1A2B825F84DC}"/>
              </c:ext>
            </c:extLst>
          </c:dPt>
          <c:dPt>
            <c:idx val="3"/>
            <c:invertIfNegative val="0"/>
            <c:bubble3D val="0"/>
            <c:extLst>
              <c:ext xmlns:c16="http://schemas.microsoft.com/office/drawing/2014/chart" uri="{C3380CC4-5D6E-409C-BE32-E72D297353CC}">
                <c16:uniqueId val="{00000007-4051-43E3-8830-1A2B825F84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Brittani Thoresbie</c:v>
                </c:pt>
                <c:pt idx="1">
                  <c:v>Jeffrey Dufaire</c:v>
                </c:pt>
                <c:pt idx="2">
                  <c:v>Alica Kift</c:v>
                </c:pt>
                <c:pt idx="3">
                  <c:v>Gerardo Schonfeld</c:v>
                </c:pt>
                <c:pt idx="4">
                  <c:v>Ilka Gurnee</c:v>
                </c:pt>
              </c:strCache>
            </c:strRef>
          </c:cat>
          <c:val>
            <c:numRef>
              <c:f>'Top 5 Customer'!$B$4:$B$9</c:f>
              <c:numCache>
                <c:formatCode>_-[$$-409]* #,##0_ ;_-[$$-409]* \-#,##0\ ;_-[$$-409]* "-"??_ ;_-@_ </c:formatCode>
                <c:ptCount val="5"/>
                <c:pt idx="0">
                  <c:v>10.935</c:v>
                </c:pt>
                <c:pt idx="1">
                  <c:v>11.94</c:v>
                </c:pt>
                <c:pt idx="2">
                  <c:v>13.424999999999997</c:v>
                </c:pt>
                <c:pt idx="3">
                  <c:v>16.11</c:v>
                </c:pt>
                <c:pt idx="4">
                  <c:v>23.31</c:v>
                </c:pt>
              </c:numCache>
            </c:numRef>
          </c:val>
          <c:extLst>
            <c:ext xmlns:c16="http://schemas.microsoft.com/office/drawing/2014/chart" uri="{C3380CC4-5D6E-409C-BE32-E72D297353CC}">
              <c16:uniqueId val="{00000008-4051-43E3-8830-1A2B825F84DC}"/>
            </c:ext>
          </c:extLst>
        </c:ser>
        <c:dLbls>
          <c:dLblPos val="outEnd"/>
          <c:showLegendKey val="0"/>
          <c:showVal val="1"/>
          <c:showCatName val="0"/>
          <c:showSerName val="0"/>
          <c:showPercent val="0"/>
          <c:showBubbleSize val="0"/>
        </c:dLbls>
        <c:gapWidth val="160"/>
        <c:axId val="222038384"/>
        <c:axId val="222042224"/>
      </c:barChart>
      <c:catAx>
        <c:axId val="2220383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42224"/>
        <c:crosses val="autoZero"/>
        <c:auto val="1"/>
        <c:lblAlgn val="ctr"/>
        <c:lblOffset val="100"/>
        <c:noMultiLvlLbl val="0"/>
      </c:catAx>
      <c:valAx>
        <c:axId val="22204222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3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Country!Sales By Counrty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solidFill>
              <a:schemeClr val="tx2">
                <a:lumMod val="75000"/>
              </a:schemeClr>
            </a:solidFill>
          </a:ln>
          <a:effectLst/>
        </c:spPr>
      </c:pivotFmt>
      <c:pivotFmt>
        <c:idx val="2"/>
        <c:spPr>
          <a:solidFill>
            <a:schemeClr val="tx2">
              <a:lumMod val="60000"/>
              <a:lumOff val="40000"/>
            </a:schemeClr>
          </a:solidFill>
          <a:ln>
            <a:solidFill>
              <a:schemeClr val="tx2">
                <a:lumMod val="60000"/>
                <a:lumOff val="40000"/>
              </a:schemeClr>
            </a:solidFill>
          </a:ln>
          <a:effectLst/>
        </c:spPr>
      </c:pivotFmt>
      <c:pivotFmt>
        <c:idx val="3"/>
        <c:spPr>
          <a:solidFill>
            <a:schemeClr val="tx2">
              <a:lumMod val="40000"/>
              <a:lumOff val="60000"/>
            </a:schemeClr>
          </a:solidFill>
          <a:ln>
            <a:solidFill>
              <a:schemeClr val="tx2">
                <a:lumMod val="40000"/>
                <a:lumOff val="60000"/>
              </a:schemeClr>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tx2">
                  <a:lumMod val="40000"/>
                  <a:lumOff val="60000"/>
                </a:schemeClr>
              </a:solidFill>
              <a:ln>
                <a:solidFill>
                  <a:schemeClr val="tx2">
                    <a:lumMod val="40000"/>
                    <a:lumOff val="60000"/>
                  </a:schemeClr>
                </a:solidFill>
              </a:ln>
              <a:effectLst/>
            </c:spPr>
            <c:extLst>
              <c:ext xmlns:c16="http://schemas.microsoft.com/office/drawing/2014/chart" uri="{C3380CC4-5D6E-409C-BE32-E72D297353CC}">
                <c16:uniqueId val="{00000004-0303-4485-9977-DAE2D6E10C4A}"/>
              </c:ext>
            </c:extLst>
          </c:dPt>
          <c:dPt>
            <c:idx val="1"/>
            <c:invertIfNegative val="0"/>
            <c:bubble3D val="0"/>
            <c:spPr>
              <a:solidFill>
                <a:schemeClr val="tx2">
                  <a:lumMod val="75000"/>
                </a:schemeClr>
              </a:solidFill>
              <a:ln>
                <a:solidFill>
                  <a:schemeClr val="tx2">
                    <a:lumMod val="75000"/>
                  </a:schemeClr>
                </a:solidFill>
              </a:ln>
              <a:effectLst/>
            </c:spPr>
            <c:extLst>
              <c:ext xmlns:c16="http://schemas.microsoft.com/office/drawing/2014/chart" uri="{C3380CC4-5D6E-409C-BE32-E72D297353CC}">
                <c16:uniqueId val="{00000003-0303-4485-9977-DAE2D6E10C4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2"/>
                <c:pt idx="0">
                  <c:v>Ireland</c:v>
                </c:pt>
                <c:pt idx="1">
                  <c:v>United States</c:v>
                </c:pt>
              </c:strCache>
            </c:strRef>
          </c:cat>
          <c:val>
            <c:numRef>
              <c:f>'Sales By Country'!$B$4:$B$6</c:f>
              <c:numCache>
                <c:formatCode>_-[$$-409]* #,##0_ ;_-[$$-409]* \-#,##0\ ;_-[$$-409]* "-"??_ ;_-@_ </c:formatCode>
                <c:ptCount val="2"/>
                <c:pt idx="0">
                  <c:v>11.04</c:v>
                </c:pt>
                <c:pt idx="1">
                  <c:v>83.01</c:v>
                </c:pt>
              </c:numCache>
            </c:numRef>
          </c:val>
          <c:extLst>
            <c:ext xmlns:c16="http://schemas.microsoft.com/office/drawing/2014/chart" uri="{C3380CC4-5D6E-409C-BE32-E72D297353CC}">
              <c16:uniqueId val="{00000000-0303-4485-9977-DAE2D6E10C4A}"/>
            </c:ext>
          </c:extLst>
        </c:ser>
        <c:dLbls>
          <c:dLblPos val="outEnd"/>
          <c:showLegendKey val="0"/>
          <c:showVal val="1"/>
          <c:showCatName val="0"/>
          <c:showSerName val="0"/>
          <c:showPercent val="0"/>
          <c:showBubbleSize val="0"/>
        </c:dLbls>
        <c:gapWidth val="182"/>
        <c:axId val="576310304"/>
        <c:axId val="576324224"/>
      </c:barChart>
      <c:catAx>
        <c:axId val="57631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24224"/>
        <c:crosses val="autoZero"/>
        <c:auto val="1"/>
        <c:lblAlgn val="ctr"/>
        <c:lblOffset val="100"/>
        <c:noMultiLvlLbl val="0"/>
      </c:catAx>
      <c:valAx>
        <c:axId val="57632422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1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Customer!Top 5 Customer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Top 5</a:t>
            </a:r>
            <a:r>
              <a:rPr lang="en-US" sz="1400" b="1" baseline="0"/>
              <a:t> Customer</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tx2">
              <a:lumMod val="75000"/>
              <a:alpha val="90000"/>
            </a:schemeClr>
          </a:solidFill>
          <a:ln>
            <a:noFill/>
          </a:ln>
          <a:effectLst/>
        </c:spPr>
      </c:pivotFmt>
      <c:pivotFmt>
        <c:idx val="3"/>
        <c:spPr>
          <a:solidFill>
            <a:schemeClr val="tx2">
              <a:lumMod val="75000"/>
              <a:alpha val="80000"/>
            </a:schemeClr>
          </a:solidFill>
          <a:ln>
            <a:noFill/>
          </a:ln>
          <a:effectLst/>
        </c:spPr>
      </c:pivotFmt>
      <c:pivotFmt>
        <c:idx val="4"/>
        <c:spPr>
          <a:solidFill>
            <a:schemeClr val="tx2">
              <a:lumMod val="75000"/>
              <a:alpha val="70000"/>
            </a:schemeClr>
          </a:solidFill>
          <a:ln>
            <a:noFill/>
          </a:ln>
          <a:effectLst/>
        </c:spPr>
      </c:pivotFmt>
      <c:pivotFmt>
        <c:idx val="5"/>
        <c:spPr>
          <a:solidFill>
            <a:schemeClr val="tx2">
              <a:lumMod val="75000"/>
              <a:alpha val="60000"/>
            </a:schemeClr>
          </a:solidFill>
          <a:ln>
            <a:noFill/>
          </a:ln>
          <a:effectLst/>
        </c:spPr>
      </c:pivotFmt>
    </c:pivotFmts>
    <c:plotArea>
      <c:layout/>
      <c:barChart>
        <c:barDir val="bar"/>
        <c:grouping val="clustered"/>
        <c:varyColors val="0"/>
        <c:ser>
          <c:idx val="0"/>
          <c:order val="0"/>
          <c:tx>
            <c:strRef>
              <c:f>'Top 5 Customer'!$B$3</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Brittani Thoresbie</c:v>
                </c:pt>
                <c:pt idx="1">
                  <c:v>Jeffrey Dufaire</c:v>
                </c:pt>
                <c:pt idx="2">
                  <c:v>Alica Kift</c:v>
                </c:pt>
                <c:pt idx="3">
                  <c:v>Gerardo Schonfeld</c:v>
                </c:pt>
                <c:pt idx="4">
                  <c:v>Ilka Gurnee</c:v>
                </c:pt>
              </c:strCache>
            </c:strRef>
          </c:cat>
          <c:val>
            <c:numRef>
              <c:f>'Top 5 Customer'!$B$4:$B$9</c:f>
              <c:numCache>
                <c:formatCode>_-[$$-409]* #,##0_ ;_-[$$-409]* \-#,##0\ ;_-[$$-409]* "-"??_ ;_-@_ </c:formatCode>
                <c:ptCount val="5"/>
                <c:pt idx="0">
                  <c:v>10.935</c:v>
                </c:pt>
                <c:pt idx="1">
                  <c:v>11.94</c:v>
                </c:pt>
                <c:pt idx="2">
                  <c:v>13.424999999999997</c:v>
                </c:pt>
                <c:pt idx="3">
                  <c:v>16.11</c:v>
                </c:pt>
                <c:pt idx="4">
                  <c:v>23.31</c:v>
                </c:pt>
              </c:numCache>
            </c:numRef>
          </c:val>
          <c:extLst>
            <c:ext xmlns:c16="http://schemas.microsoft.com/office/drawing/2014/chart" uri="{C3380CC4-5D6E-409C-BE32-E72D297353CC}">
              <c16:uniqueId val="{00000000-F80C-4976-8220-515E0DA2FD66}"/>
            </c:ext>
          </c:extLst>
        </c:ser>
        <c:dLbls>
          <c:dLblPos val="outEnd"/>
          <c:showLegendKey val="0"/>
          <c:showVal val="1"/>
          <c:showCatName val="0"/>
          <c:showSerName val="0"/>
          <c:showPercent val="0"/>
          <c:showBubbleSize val="0"/>
        </c:dLbls>
        <c:gapWidth val="160"/>
        <c:axId val="222038384"/>
        <c:axId val="222042224"/>
      </c:barChart>
      <c:catAx>
        <c:axId val="2220383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42224"/>
        <c:crosses val="autoZero"/>
        <c:auto val="1"/>
        <c:lblAlgn val="ctr"/>
        <c:lblOffset val="100"/>
        <c:noMultiLvlLbl val="0"/>
      </c:catAx>
      <c:valAx>
        <c:axId val="22204222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03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548640</xdr:colOff>
      <xdr:row>15</xdr:row>
      <xdr:rowOff>64770</xdr:rowOff>
    </xdr:from>
    <xdr:to>
      <xdr:col>21</xdr:col>
      <xdr:colOff>525780</xdr:colOff>
      <xdr:row>32</xdr:row>
      <xdr:rowOff>68580</xdr:rowOff>
    </xdr:to>
    <xdr:graphicFrame macro="">
      <xdr:nvGraphicFramePr>
        <xdr:cNvPr id="2" name="Chart 1">
          <a:extLst>
            <a:ext uri="{FF2B5EF4-FFF2-40B4-BE49-F238E27FC236}">
              <a16:creationId xmlns:a16="http://schemas.microsoft.com/office/drawing/2014/main" id="{8D3A8D46-C875-AD37-FD86-98F83A8AD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24585</xdr:colOff>
      <xdr:row>13</xdr:row>
      <xdr:rowOff>79938</xdr:rowOff>
    </xdr:from>
    <xdr:to>
      <xdr:col>15</xdr:col>
      <xdr:colOff>14377</xdr:colOff>
      <xdr:row>34</xdr:row>
      <xdr:rowOff>14378</xdr:rowOff>
    </xdr:to>
    <xdr:graphicFrame macro="">
      <xdr:nvGraphicFramePr>
        <xdr:cNvPr id="5" name="Chart 4">
          <a:extLst>
            <a:ext uri="{FF2B5EF4-FFF2-40B4-BE49-F238E27FC236}">
              <a16:creationId xmlns:a16="http://schemas.microsoft.com/office/drawing/2014/main" id="{EB0C363A-CD6C-4C6B-B360-9798AB781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50321</xdr:colOff>
      <xdr:row>13</xdr:row>
      <xdr:rowOff>87989</xdr:rowOff>
    </xdr:from>
    <xdr:to>
      <xdr:col>21</xdr:col>
      <xdr:colOff>608737</xdr:colOff>
      <xdr:row>22</xdr:row>
      <xdr:rowOff>172527</xdr:rowOff>
    </xdr:to>
    <xdr:graphicFrame macro="">
      <xdr:nvGraphicFramePr>
        <xdr:cNvPr id="6" name="Chart 5">
          <a:extLst>
            <a:ext uri="{FF2B5EF4-FFF2-40B4-BE49-F238E27FC236}">
              <a16:creationId xmlns:a16="http://schemas.microsoft.com/office/drawing/2014/main" id="{73A9985A-2F27-46DF-919B-40A9B1298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50321</xdr:colOff>
      <xdr:row>23</xdr:row>
      <xdr:rowOff>34361</xdr:rowOff>
    </xdr:from>
    <xdr:to>
      <xdr:col>22</xdr:col>
      <xdr:colOff>21567</xdr:colOff>
      <xdr:row>34</xdr:row>
      <xdr:rowOff>35944</xdr:rowOff>
    </xdr:to>
    <xdr:graphicFrame macro="">
      <xdr:nvGraphicFramePr>
        <xdr:cNvPr id="7" name="Chart 6">
          <a:extLst>
            <a:ext uri="{FF2B5EF4-FFF2-40B4-BE49-F238E27FC236}">
              <a16:creationId xmlns:a16="http://schemas.microsoft.com/office/drawing/2014/main" id="{342659D5-2092-4AE4-AB33-27635A6A1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60098</xdr:rowOff>
    </xdr:from>
    <xdr:to>
      <xdr:col>14</xdr:col>
      <xdr:colOff>603849</xdr:colOff>
      <xdr:row>13</xdr:row>
      <xdr:rowOff>21998</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AA40873A-3252-EA8D-F247-97F7F330BE1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608738"/>
              <a:ext cx="9138249" cy="1790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57509</xdr:colOff>
      <xdr:row>3</xdr:row>
      <xdr:rowOff>60098</xdr:rowOff>
    </xdr:from>
    <xdr:to>
      <xdr:col>21</xdr:col>
      <xdr:colOff>597524</xdr:colOff>
      <xdr:row>7</xdr:row>
      <xdr:rowOff>113438</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7EB2EE3A-3A43-CDF9-7086-81F624D299B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201509" y="608738"/>
              <a:ext cx="4197615" cy="784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208473</xdr:colOff>
      <xdr:row>7</xdr:row>
      <xdr:rowOff>155995</xdr:rowOff>
    </xdr:from>
    <xdr:to>
      <xdr:col>21</xdr:col>
      <xdr:colOff>589906</xdr:colOff>
      <xdr:row>13</xdr:row>
      <xdr:rowOff>21998</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E3C9A40B-0FE7-5DD9-9860-5F6694AF76E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181273" y="1436155"/>
              <a:ext cx="2210233" cy="963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50321</xdr:colOff>
      <xdr:row>7</xdr:row>
      <xdr:rowOff>155996</xdr:rowOff>
    </xdr:from>
    <xdr:to>
      <xdr:col>18</xdr:col>
      <xdr:colOff>150963</xdr:colOff>
      <xdr:row>13</xdr:row>
      <xdr:rowOff>21998</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4290EFA0-E7A7-3EE7-3AF2-D90D55C7F31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94321" y="1436156"/>
              <a:ext cx="1929442" cy="963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411480</xdr:colOff>
      <xdr:row>4</xdr:row>
      <xdr:rowOff>64770</xdr:rowOff>
    </xdr:from>
    <xdr:to>
      <xdr:col>12</xdr:col>
      <xdr:colOff>441960</xdr:colOff>
      <xdr:row>19</xdr:row>
      <xdr:rowOff>121920</xdr:rowOff>
    </xdr:to>
    <xdr:graphicFrame macro="">
      <xdr:nvGraphicFramePr>
        <xdr:cNvPr id="2" name="Chart 1">
          <a:extLst>
            <a:ext uri="{FF2B5EF4-FFF2-40B4-BE49-F238E27FC236}">
              <a16:creationId xmlns:a16="http://schemas.microsoft.com/office/drawing/2014/main" id="{66BA8C99-0FFC-5415-E04E-8A1C3CEA5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2</xdr:row>
      <xdr:rowOff>118110</xdr:rowOff>
    </xdr:from>
    <xdr:to>
      <xdr:col>14</xdr:col>
      <xdr:colOff>381000</xdr:colOff>
      <xdr:row>19</xdr:row>
      <xdr:rowOff>129540</xdr:rowOff>
    </xdr:to>
    <xdr:graphicFrame macro="">
      <xdr:nvGraphicFramePr>
        <xdr:cNvPr id="2" name="Chart 1">
          <a:extLst>
            <a:ext uri="{FF2B5EF4-FFF2-40B4-BE49-F238E27FC236}">
              <a16:creationId xmlns:a16="http://schemas.microsoft.com/office/drawing/2014/main" id="{15515587-6EA4-E3CF-031E-7CC0F70D0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misha" refreshedDate="45461.453623842594" createdVersion="8" refreshedVersion="8" minRefreshableVersion="3" recordCount="1000" xr:uid="{423A665B-8729-44AF-9FD5-C42E011A736E}">
  <cacheSource type="worksheet">
    <worksheetSource name="Table1"/>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4">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72832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 "/>
    <x v="1"/>
    <s v="Exc"/>
    <x v="1"/>
    <s v="M"/>
    <x v="0"/>
    <x v="0"/>
    <n v="13.75"/>
    <n v="27.5"/>
    <x v="1"/>
  </r>
  <r>
    <s v="KAC-83089-793"/>
    <x v="2"/>
    <s v="23806-46781-OU"/>
    <s v="R-L-2.5"/>
    <n v="2"/>
    <x v="2"/>
    <s v=" "/>
    <x v="1"/>
    <s v="Rob"/>
    <x v="0"/>
    <s v="L"/>
    <x v="1"/>
    <x v="2"/>
    <n v="27.484999999999996"/>
    <n v="54.969999999999992"/>
    <x v="1"/>
  </r>
  <r>
    <s v="CVP-18956-553"/>
    <x v="3"/>
    <s v="86561-91660-RB"/>
    <s v="L-D-1"/>
    <n v="3"/>
    <x v="3"/>
    <s v=" "/>
    <x v="0"/>
    <s v="Lib"/>
    <x v="3"/>
    <s v="D"/>
    <x v="2"/>
    <x v="0"/>
    <n v="12.95"/>
    <n v="38.849999999999994"/>
    <x v="1"/>
  </r>
  <r>
    <s v="IPP-31994-879"/>
    <x v="4"/>
    <s v="65223-29612-CB"/>
    <s v="E-D-0.5"/>
    <n v="3"/>
    <x v="4"/>
    <s v="slobe6@nifty.com"/>
    <x v="0"/>
    <s v="Exc"/>
    <x v="1"/>
    <s v="D"/>
    <x v="2"/>
    <x v="1"/>
    <n v="7.29"/>
    <n v="21.87"/>
    <x v="0"/>
  </r>
  <r>
    <s v="SNZ-65340-705"/>
    <x v="5"/>
    <s v="21134-81676-FR"/>
    <s v="L-L-0.2"/>
    <n v="1"/>
    <x v="5"/>
    <s v=" "/>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 "/>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 "/>
    <x v="0"/>
    <s v="Lib"/>
    <x v="3"/>
    <s v="M"/>
    <x v="0"/>
    <x v="3"/>
    <n v="4.3650000000000002"/>
    <n v="21.825000000000003"/>
    <x v="1"/>
  </r>
  <r>
    <s v="WOQ-36015-429"/>
    <x v="24"/>
    <s v="51427-89175-QJ"/>
    <s v="A-D-0.5"/>
    <n v="6"/>
    <x v="27"/>
    <s v=" "/>
    <x v="0"/>
    <s v="Ara"/>
    <x v="2"/>
    <s v="D"/>
    <x v="2"/>
    <x v="1"/>
    <n v="5.97"/>
    <n v="35.82"/>
    <x v="1"/>
  </r>
  <r>
    <s v="WOQ-36015-429"/>
    <x v="24"/>
    <s v="51427-89175-QJ"/>
    <s v="L-M-0.5"/>
    <n v="6"/>
    <x v="27"/>
    <s v=" "/>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 "/>
    <x v="0"/>
    <s v="Rob"/>
    <x v="0"/>
    <s v="M"/>
    <x v="0"/>
    <x v="0"/>
    <n v="9.9499999999999993"/>
    <n v="59.699999999999996"/>
    <x v="0"/>
  </r>
  <r>
    <s v="LUO-37559-016"/>
    <x v="32"/>
    <s v="21240-83132-SP"/>
    <s v="L-M-1"/>
    <n v="3"/>
    <x v="35"/>
    <s v=" "/>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 "/>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 "/>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 "/>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 "/>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 "/>
    <x v="2"/>
    <s v="Rob"/>
    <x v="0"/>
    <s v="D"/>
    <x v="2"/>
    <x v="1"/>
    <n v="5.3699999999999992"/>
    <n v="26.849999999999994"/>
    <x v="0"/>
  </r>
  <r>
    <s v="EEJ-16185-108"/>
    <x v="53"/>
    <s v="65552-60476-KY"/>
    <s v="L-L-0.2"/>
    <n v="5"/>
    <x v="56"/>
    <s v=" "/>
    <x v="0"/>
    <s v="Lib"/>
    <x v="3"/>
    <s v="L"/>
    <x v="1"/>
    <x v="3"/>
    <n v="4.7549999999999999"/>
    <n v="23.774999999999999"/>
    <x v="0"/>
  </r>
  <r>
    <s v="RWR-77888-800"/>
    <x v="54"/>
    <s v="69904-02729-YS"/>
    <s v="A-M-0.5"/>
    <n v="1"/>
    <x v="57"/>
    <s v="adykes1r@eventbrite.com"/>
    <x v="0"/>
    <s v="Ara"/>
    <x v="2"/>
    <s v="M"/>
    <x v="0"/>
    <x v="1"/>
    <n v="6.75"/>
    <n v="6.75"/>
    <x v="1"/>
  </r>
  <r>
    <s v="LHN-75209-742"/>
    <x v="55"/>
    <s v="01433-04270-AX"/>
    <s v="R-M-0.5"/>
    <n v="6"/>
    <x v="58"/>
    <s v=" "/>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 "/>
    <x v="0"/>
    <s v="Ara"/>
    <x v="2"/>
    <s v="M"/>
    <x v="0"/>
    <x v="2"/>
    <n v="25.874999999999996"/>
    <n v="77.624999999999986"/>
    <x v="1"/>
  </r>
  <r>
    <s v="LEF-83057-763"/>
    <x v="64"/>
    <s v="15395-90855-VB"/>
    <s v="L-M-0.2"/>
    <n v="5"/>
    <x v="67"/>
    <s v=" "/>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 "/>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 "/>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 "/>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 "/>
    <x v="0"/>
    <s v="Exc"/>
    <x v="1"/>
    <s v="L"/>
    <x v="1"/>
    <x v="0"/>
    <n v="14.85"/>
    <n v="44.55"/>
    <x v="0"/>
  </r>
  <r>
    <s v="YWH-50638-556"/>
    <x v="83"/>
    <s v="89442-35633-HJ"/>
    <s v="E-L-0.5"/>
    <n v="4"/>
    <x v="86"/>
    <s v="elangcaster2l@spotify.com"/>
    <x v="2"/>
    <s v="Exc"/>
    <x v="1"/>
    <s v="L"/>
    <x v="1"/>
    <x v="1"/>
    <n v="8.91"/>
    <n v="35.64"/>
    <x v="0"/>
  </r>
  <r>
    <s v="ISL-11200-600"/>
    <x v="84"/>
    <s v="13654-85265-IL"/>
    <s v="A-D-0.2"/>
    <n v="6"/>
    <x v="87"/>
    <s v=" "/>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 "/>
    <x v="1"/>
    <s v="Ara"/>
    <x v="2"/>
    <s v="D"/>
    <x v="2"/>
    <x v="3"/>
    <n v="2.9849999999999999"/>
    <n v="2.9849999999999999"/>
    <x v="1"/>
  </r>
  <r>
    <s v="DBC-44122-300"/>
    <x v="88"/>
    <s v="13366-78506-KP"/>
    <s v="L-M-0.2"/>
    <n v="3"/>
    <x v="92"/>
    <s v=" "/>
    <x v="0"/>
    <s v="Lib"/>
    <x v="3"/>
    <s v="M"/>
    <x v="0"/>
    <x v="3"/>
    <n v="4.3650000000000002"/>
    <n v="13.095000000000001"/>
    <x v="0"/>
  </r>
  <r>
    <s v="FJQ-60035-234"/>
    <x v="89"/>
    <s v="08847-29858-HN"/>
    <s v="A-L-0.2"/>
    <n v="2"/>
    <x v="93"/>
    <s v=" "/>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 "/>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 "/>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 "/>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 "/>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 "/>
    <x v="1"/>
    <s v="Exc"/>
    <x v="1"/>
    <s v="L"/>
    <x v="1"/>
    <x v="2"/>
    <n v="34.154999999999994"/>
    <n v="102.46499999999997"/>
    <x v="1"/>
  </r>
  <r>
    <s v="PPP-78935-365"/>
    <x v="123"/>
    <s v="91074-60023-IP"/>
    <s v="E-D-1"/>
    <n v="4"/>
    <x v="129"/>
    <s v=" "/>
    <x v="0"/>
    <s v="Exc"/>
    <x v="1"/>
    <s v="D"/>
    <x v="2"/>
    <x v="0"/>
    <n v="12.15"/>
    <n v="48.6"/>
    <x v="1"/>
  </r>
  <r>
    <s v="JUO-34131-517"/>
    <x v="124"/>
    <s v="07972-83748-JI"/>
    <s v="L-D-1"/>
    <n v="6"/>
    <x v="130"/>
    <s v=" "/>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 "/>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 "/>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 "/>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 "/>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 "/>
    <x v="0"/>
    <s v="Rob"/>
    <x v="0"/>
    <s v="D"/>
    <x v="2"/>
    <x v="2"/>
    <n v="20.584999999999997"/>
    <n v="123.50999999999999"/>
    <x v="0"/>
  </r>
  <r>
    <s v="TME-59627-221"/>
    <x v="140"/>
    <s v="72282-40594-RX"/>
    <s v="L-L-2.5"/>
    <n v="6"/>
    <x v="149"/>
    <s v=" "/>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 "/>
    <x v="0"/>
    <s v="Rob"/>
    <x v="0"/>
    <s v="D"/>
    <x v="2"/>
    <x v="0"/>
    <n v="8.9499999999999993"/>
    <n v="53.699999999999996"/>
    <x v="0"/>
  </r>
  <r>
    <s v="EIL-44855-309"/>
    <x v="147"/>
    <s v="59741-90220-OW"/>
    <s v="R-D-0.5"/>
    <n v="5"/>
    <x v="156"/>
    <s v=" "/>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 "/>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 "/>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 "/>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 "/>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 "/>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 "/>
    <x v="0"/>
    <s v="Exc"/>
    <x v="1"/>
    <s v="M"/>
    <x v="0"/>
    <x v="0"/>
    <n v="13.75"/>
    <n v="82.5"/>
    <x v="1"/>
  </r>
  <r>
    <s v="TJG-73587-353"/>
    <x v="175"/>
    <s v="24766-58139-GT"/>
    <s v="R-D-0.2"/>
    <n v="3"/>
    <x v="190"/>
    <s v=" "/>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 "/>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 "/>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 "/>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 "/>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 "/>
    <x v="0"/>
    <s v="Ara"/>
    <x v="2"/>
    <s v="M"/>
    <x v="0"/>
    <x v="2"/>
    <n v="25.874999999999996"/>
    <n v="155.24999999999997"/>
    <x v="0"/>
  </r>
  <r>
    <s v="AHV-66988-037"/>
    <x v="208"/>
    <s v="12743-00952-KO"/>
    <s v="R-M-2.5"/>
    <n v="2"/>
    <x v="225"/>
    <s v=" "/>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 "/>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 "/>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 "/>
    <x v="0"/>
    <s v="Lib"/>
    <x v="3"/>
    <s v="M"/>
    <x v="0"/>
    <x v="2"/>
    <n v="33.464999999999996"/>
    <n v="133.85999999999999"/>
    <x v="1"/>
  </r>
  <r>
    <s v="VZH-86274-142"/>
    <x v="226"/>
    <s v="53120-45532-KL"/>
    <s v="R-L-1"/>
    <n v="5"/>
    <x v="247"/>
    <s v=" "/>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 "/>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 "/>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 "/>
    <x v="0"/>
    <s v="Exc"/>
    <x v="1"/>
    <s v="M"/>
    <x v="0"/>
    <x v="2"/>
    <n v="31.624999999999996"/>
    <n v="94.874999999999986"/>
    <x v="1"/>
  </r>
  <r>
    <s v="BYZ-39669-954"/>
    <x v="243"/>
    <s v="66408-53777-VE"/>
    <s v="L-L-2.5"/>
    <n v="1"/>
    <x v="267"/>
    <s v=" "/>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 "/>
    <x v="1"/>
    <s v="Exc"/>
    <x v="1"/>
    <s v="M"/>
    <x v="0"/>
    <x v="1"/>
    <n v="8.25"/>
    <n v="8.25"/>
    <x v="0"/>
  </r>
  <r>
    <s v="DFK-35846-692"/>
    <x v="247"/>
    <s v="49612-33852-CN"/>
    <s v="R-D-0.2"/>
    <n v="5"/>
    <x v="271"/>
    <s v=" "/>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 "/>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 "/>
    <x v="0"/>
    <s v="Exc"/>
    <x v="1"/>
    <s v="L"/>
    <x v="1"/>
    <x v="0"/>
    <n v="14.85"/>
    <n v="44.55"/>
    <x v="1"/>
  </r>
  <r>
    <s v="ULM-49433-003"/>
    <x v="252"/>
    <s v="99421-80253-UI"/>
    <s v="E-M-1"/>
    <n v="2"/>
    <x v="277"/>
    <s v=" "/>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 "/>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 "/>
    <x v="0"/>
    <s v="Exc"/>
    <x v="1"/>
    <s v="M"/>
    <x v="0"/>
    <x v="0"/>
    <n v="13.75"/>
    <n v="13.75"/>
    <x v="1"/>
  </r>
  <r>
    <s v="IBW-87442-480"/>
    <x v="272"/>
    <s v="79814-23626-JR"/>
    <s v="A-L-2.5"/>
    <n v="1"/>
    <x v="305"/>
    <s v="tle91@epa.gov"/>
    <x v="0"/>
    <s v="Ara"/>
    <x v="2"/>
    <s v="L"/>
    <x v="1"/>
    <x v="2"/>
    <n v="29.784999999999997"/>
    <n v="29.784999999999997"/>
    <x v="0"/>
  </r>
  <r>
    <s v="DGZ-82537-477"/>
    <x v="252"/>
    <s v="43439-94003-DW"/>
    <s v="R-D-1"/>
    <n v="5"/>
    <x v="306"/>
    <s v=" "/>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 "/>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 "/>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 "/>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 "/>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 "/>
    <x v="0"/>
    <s v="Exc"/>
    <x v="1"/>
    <s v="D"/>
    <x v="2"/>
    <x v="1"/>
    <n v="7.29"/>
    <n v="36.450000000000003"/>
    <x v="1"/>
  </r>
  <r>
    <s v="UEB-09112-118"/>
    <x v="297"/>
    <s v="82718-93677-XO"/>
    <s v="A-M-0.5"/>
    <n v="4"/>
    <x v="329"/>
    <s v=" "/>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 "/>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 "/>
    <x v="0"/>
    <s v="Exc"/>
    <x v="1"/>
    <s v="D"/>
    <x v="2"/>
    <x v="1"/>
    <n v="7.29"/>
    <n v="43.74"/>
    <x v="1"/>
  </r>
  <r>
    <s v="DGL-29648-995"/>
    <x v="307"/>
    <s v="59367-30821-ZQ"/>
    <s v="L-M-0.2"/>
    <n v="2"/>
    <x v="342"/>
    <s v=" "/>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 "/>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 "/>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 "/>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 "/>
    <x v="0"/>
    <s v="Exc"/>
    <x v="1"/>
    <s v="L"/>
    <x v="1"/>
    <x v="1"/>
    <n v="8.91"/>
    <n v="53.46"/>
    <x v="0"/>
  </r>
  <r>
    <s v="UBW-50312-037"/>
    <x v="321"/>
    <s v="69503-12127-YD"/>
    <s v="A-L-2.5"/>
    <n v="4"/>
    <x v="358"/>
    <s v=" "/>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 "/>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 "/>
    <x v="1"/>
    <s v="Exc"/>
    <x v="1"/>
    <s v="M"/>
    <x v="0"/>
    <x v="1"/>
    <n v="8.25"/>
    <n v="49.5"/>
    <x v="1"/>
  </r>
  <r>
    <s v="WKL-27981-758"/>
    <x v="177"/>
    <s v="73699-93557-FZ"/>
    <s v="A-M-2.5"/>
    <n v="2"/>
    <x v="381"/>
    <s v="fmiellbc@spiegel.de"/>
    <x v="0"/>
    <s v="Ara"/>
    <x v="2"/>
    <s v="M"/>
    <x v="0"/>
    <x v="2"/>
    <n v="25.874999999999996"/>
    <n v="51.749999999999993"/>
    <x v="0"/>
  </r>
  <r>
    <s v="VRT-39834-265"/>
    <x v="341"/>
    <s v="86686-37462-CK"/>
    <s v="L-L-1"/>
    <n v="3"/>
    <x v="382"/>
    <s v=" "/>
    <x v="1"/>
    <s v="Lib"/>
    <x v="3"/>
    <s v="L"/>
    <x v="1"/>
    <x v="0"/>
    <n v="15.85"/>
    <n v="47.55"/>
    <x v="0"/>
  </r>
  <r>
    <s v="QTC-71005-730"/>
    <x v="342"/>
    <s v="14298-02150-KH"/>
    <s v="A-L-0.2"/>
    <n v="4"/>
    <x v="383"/>
    <s v=" "/>
    <x v="0"/>
    <s v="Ara"/>
    <x v="2"/>
    <s v="L"/>
    <x v="1"/>
    <x v="3"/>
    <n v="3.8849999999999998"/>
    <n v="15.54"/>
    <x v="1"/>
  </r>
  <r>
    <s v="TNX-09857-717"/>
    <x v="343"/>
    <s v="48675-07824-HJ"/>
    <s v="L-M-1"/>
    <n v="6"/>
    <x v="384"/>
    <s v=" "/>
    <x v="0"/>
    <s v="Lib"/>
    <x v="3"/>
    <s v="M"/>
    <x v="0"/>
    <x v="0"/>
    <n v="14.55"/>
    <n v="87.300000000000011"/>
    <x v="0"/>
  </r>
  <r>
    <s v="JZV-43874-185"/>
    <x v="344"/>
    <s v="18551-80943-YQ"/>
    <s v="A-M-1"/>
    <n v="5"/>
    <x v="385"/>
    <s v=" "/>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 "/>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 "/>
    <x v="0"/>
    <s v="Ara"/>
    <x v="2"/>
    <s v="L"/>
    <x v="1"/>
    <x v="1"/>
    <n v="7.77"/>
    <n v="23.31"/>
    <x v="0"/>
  </r>
  <r>
    <s v="KJJ-12573-591"/>
    <x v="347"/>
    <s v="12997-41076-FQ"/>
    <s v="A-L-2.5"/>
    <n v="1"/>
    <x v="390"/>
    <s v=" "/>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 "/>
    <x v="0"/>
    <s v="Ara"/>
    <x v="2"/>
    <s v="D"/>
    <x v="2"/>
    <x v="1"/>
    <n v="5.97"/>
    <n v="29.849999999999998"/>
    <x v="1"/>
  </r>
  <r>
    <s v="CYH-53243-218"/>
    <x v="237"/>
    <s v="88167-57964-PH"/>
    <s v="R-M-0.5"/>
    <n v="3"/>
    <x v="394"/>
    <s v=" "/>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 "/>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 "/>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 "/>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 "/>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 "/>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 "/>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 "/>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 "/>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 "/>
    <x v="1"/>
    <s v="Rob"/>
    <x v="0"/>
    <s v="D"/>
    <x v="2"/>
    <x v="3"/>
    <n v="2.6849999999999996"/>
    <n v="8.0549999999999997"/>
    <x v="0"/>
  </r>
  <r>
    <s v="JIG-27636-870"/>
    <x v="402"/>
    <s v="67204-04870-LG"/>
    <s v="R-L-1"/>
    <n v="4"/>
    <x v="466"/>
    <s v=" "/>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 "/>
    <x v="0"/>
    <s v="Rob"/>
    <x v="0"/>
    <s v="D"/>
    <x v="2"/>
    <x v="2"/>
    <n v="20.584999999999997"/>
    <n v="102.92499999999998"/>
    <x v="0"/>
  </r>
  <r>
    <s v="DGC-21813-731"/>
    <x v="127"/>
    <s v="43606-83072-OA"/>
    <s v="L-D-0.2"/>
    <n v="2"/>
    <x v="479"/>
    <s v=" "/>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 "/>
    <x v="0"/>
    <s v="Lib"/>
    <x v="3"/>
    <s v="L"/>
    <x v="1"/>
    <x v="2"/>
    <n v="36.454999999999998"/>
    <n v="72.91"/>
    <x v="1"/>
  </r>
  <r>
    <s v="ITR-54735-364"/>
    <x v="416"/>
    <s v="92599-58687-CS"/>
    <s v="R-D-0.2"/>
    <n v="5"/>
    <x v="485"/>
    <s v=" "/>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 "/>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 "/>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 "/>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 "/>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 "/>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 "/>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 "/>
    <x v="0"/>
    <s v="Exc"/>
    <x v="1"/>
    <s v="M"/>
    <x v="0"/>
    <x v="2"/>
    <n v="31.624999999999996"/>
    <n v="189.74999999999997"/>
    <x v="0"/>
  </r>
  <r>
    <s v="PNU-22150-408"/>
    <x v="437"/>
    <s v="77408-43873-RS"/>
    <s v="A-D-0.2"/>
    <n v="6"/>
    <x v="518"/>
    <s v=" "/>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 "/>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 "/>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 "/>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 "/>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 "/>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 "/>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 "/>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 "/>
    <x v="1"/>
    <s v="Ara"/>
    <x v="2"/>
    <s v="M"/>
    <x v="0"/>
    <x v="3"/>
    <n v="3.375"/>
    <n v="13.5"/>
    <x v="1"/>
  </r>
  <r>
    <s v="DYP-74337-787"/>
    <x v="431"/>
    <s v="41486-52502-QQ"/>
    <s v="R-M-0.5"/>
    <n v="1"/>
    <x v="565"/>
    <s v=" "/>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 "/>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 "/>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 "/>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 "/>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 "/>
    <x v="0"/>
    <s v="Lib"/>
    <x v="3"/>
    <s v="D"/>
    <x v="2"/>
    <x v="2"/>
    <n v="29.784999999999997"/>
    <n v="119.13999999999999"/>
    <x v="0"/>
  </r>
  <r>
    <s v="EZL-27919-704"/>
    <x v="481"/>
    <s v="49480-85909-DG"/>
    <s v="L-L-0.5"/>
    <n v="5"/>
    <x v="621"/>
    <s v=" "/>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 "/>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 "/>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 "/>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 "/>
    <x v="1"/>
    <s v="Lib"/>
    <x v="3"/>
    <s v="D"/>
    <x v="2"/>
    <x v="2"/>
    <n v="29.784999999999997"/>
    <n v="119.13999999999999"/>
    <x v="0"/>
  </r>
  <r>
    <s v="CWT-27056-328"/>
    <x v="531"/>
    <s v="18570-80998-ZS"/>
    <s v="E-D-0.2"/>
    <n v="6"/>
    <x v="648"/>
    <s v=" "/>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 "/>
    <x v="1"/>
    <s v="Lib"/>
    <x v="3"/>
    <s v="D"/>
    <x v="2"/>
    <x v="0"/>
    <n v="12.95"/>
    <n v="25.9"/>
    <x v="1"/>
  </r>
  <r>
    <s v="BLI-21697-702"/>
    <x v="534"/>
    <s v="21141-12455-VB"/>
    <s v="A-M-0.5"/>
    <n v="2"/>
    <x v="652"/>
    <s v="sdejo@newsvine.com"/>
    <x v="0"/>
    <s v="Ara"/>
    <x v="2"/>
    <s v="M"/>
    <x v="0"/>
    <x v="1"/>
    <n v="6.75"/>
    <n v="13.5"/>
    <x v="0"/>
  </r>
  <r>
    <s v="KFJ-46568-890"/>
    <x v="535"/>
    <s v="71003-85639-HB"/>
    <s v="E-L-0.5"/>
    <n v="2"/>
    <x v="653"/>
    <s v=" "/>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 "/>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 "/>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 "/>
    <x v="0"/>
    <s v="Ara"/>
    <x v="2"/>
    <s v="M"/>
    <x v="0"/>
    <x v="3"/>
    <n v="3.375"/>
    <n v="6.75"/>
    <x v="0"/>
  </r>
  <r>
    <s v="ATY-28980-884"/>
    <x v="117"/>
    <s v="50705-17295-NK"/>
    <s v="A-L-0.2"/>
    <n v="6"/>
    <x v="668"/>
    <s v="caleixok5@globo.com"/>
    <x v="0"/>
    <s v="Ara"/>
    <x v="2"/>
    <s v="L"/>
    <x v="1"/>
    <x v="3"/>
    <n v="3.8849999999999998"/>
    <n v="23.31"/>
    <x v="1"/>
  </r>
  <r>
    <s v="SWP-88281-918"/>
    <x v="543"/>
    <s v="77657-61366-FY"/>
    <s v="L-L-2.5"/>
    <n v="4"/>
    <x v="669"/>
    <s v=" "/>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 "/>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 "/>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 "/>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 "/>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 "/>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 "/>
    <x v="0"/>
    <s v="Exc"/>
    <x v="1"/>
    <s v="M"/>
    <x v="0"/>
    <x v="0"/>
    <n v="13.75"/>
    <n v="82.5"/>
    <x v="1"/>
  </r>
  <r>
    <s v="BZE-96093-118"/>
    <x v="91"/>
    <s v="43452-18035-DH"/>
    <s v="L-M-0.2"/>
    <n v="2"/>
    <x v="711"/>
    <s v="afilipczaklh@ning.com"/>
    <x v="1"/>
    <s v="Lib"/>
    <x v="3"/>
    <s v="M"/>
    <x v="0"/>
    <x v="3"/>
    <n v="4.3650000000000002"/>
    <n v="8.73"/>
    <x v="1"/>
  </r>
  <r>
    <s v="LOU-41819-242"/>
    <x v="272"/>
    <s v="88060-50676-MV"/>
    <s v="R-M-1"/>
    <n v="2"/>
    <x v="712"/>
    <s v=" "/>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 "/>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 "/>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 "/>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 "/>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 "/>
    <x v="2"/>
    <s v="Rob"/>
    <x v="0"/>
    <s v="L"/>
    <x v="1"/>
    <x v="0"/>
    <n v="11.95"/>
    <n v="23.9"/>
    <x v="1"/>
  </r>
  <r>
    <s v="XNU-83276-288"/>
    <x v="595"/>
    <s v="98185-92775-KT"/>
    <s v="R-M-0.5"/>
    <n v="1"/>
    <x v="742"/>
    <s v=" "/>
    <x v="0"/>
    <s v="Rob"/>
    <x v="0"/>
    <s v="M"/>
    <x v="0"/>
    <x v="1"/>
    <n v="5.97"/>
    <n v="5.97"/>
    <x v="1"/>
  </r>
  <r>
    <s v="YOG-94666-679"/>
    <x v="596"/>
    <s v="86991-53901-AT"/>
    <s v="L-D-0.2"/>
    <n v="2"/>
    <x v="743"/>
    <s v=" "/>
    <x v="2"/>
    <s v="Lib"/>
    <x v="3"/>
    <s v="D"/>
    <x v="2"/>
    <x v="3"/>
    <n v="3.8849999999999998"/>
    <n v="7.77"/>
    <x v="0"/>
  </r>
  <r>
    <s v="KHG-33953-115"/>
    <x v="514"/>
    <s v="78226-97287-JI"/>
    <s v="L-D-0.5"/>
    <n v="3"/>
    <x v="744"/>
    <s v="kferrettimf@huffingtonpost.com"/>
    <x v="1"/>
    <s v="Lib"/>
    <x v="3"/>
    <s v="D"/>
    <x v="2"/>
    <x v="1"/>
    <n v="7.77"/>
    <n v="23.31"/>
    <x v="1"/>
  </r>
  <r>
    <s v="MHD-95615-696"/>
    <x v="54"/>
    <s v="27930-59250-JT"/>
    <s v="R-L-2.5"/>
    <n v="5"/>
    <x v="745"/>
    <s v=" "/>
    <x v="0"/>
    <s v="Rob"/>
    <x v="0"/>
    <s v="L"/>
    <x v="1"/>
    <x v="2"/>
    <n v="27.484999999999996"/>
    <n v="137.42499999999998"/>
    <x v="1"/>
  </r>
  <r>
    <s v="HBH-64794-080"/>
    <x v="597"/>
    <s v="40560-18556-YE"/>
    <s v="R-D-0.2"/>
    <n v="3"/>
    <x v="746"/>
    <s v=" "/>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 "/>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 "/>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 "/>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 "/>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 "/>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 "/>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 "/>
    <x v="0"/>
    <s v="Rob"/>
    <x v="0"/>
    <s v="L"/>
    <x v="1"/>
    <x v="2"/>
    <n v="27.484999999999996"/>
    <n v="27.484999999999996"/>
    <x v="0"/>
  </r>
  <r>
    <s v="FWD-85967-769"/>
    <x v="631"/>
    <s v="20256-54689-LO"/>
    <s v="E-D-0.2"/>
    <n v="3"/>
    <x v="807"/>
    <s v=" "/>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 "/>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 "/>
    <x v="1"/>
    <s v="Rob"/>
    <x v="0"/>
    <s v="D"/>
    <x v="2"/>
    <x v="2"/>
    <n v="20.584999999999997"/>
    <n v="82.339999999999989"/>
    <x v="0"/>
  </r>
  <r>
    <s v="QDO-57268-842"/>
    <x v="612"/>
    <s v="57808-90533-UE"/>
    <s v="E-M-2.5"/>
    <n v="5"/>
    <x v="822"/>
    <s v=" "/>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 "/>
    <x v="0"/>
    <s v="Rob"/>
    <x v="0"/>
    <s v="L"/>
    <x v="1"/>
    <x v="1"/>
    <n v="7.169999999999999"/>
    <n v="35.849999999999994"/>
    <x v="1"/>
  </r>
  <r>
    <s v="VKQ-39009-292"/>
    <x v="219"/>
    <s v="57808-90533-UE"/>
    <s v="L-M-1"/>
    <n v="5"/>
    <x v="822"/>
    <s v=" "/>
    <x v="0"/>
    <s v="Lib"/>
    <x v="3"/>
    <s v="M"/>
    <x v="0"/>
    <x v="0"/>
    <n v="14.55"/>
    <n v="72.75"/>
    <x v="1"/>
  </r>
  <r>
    <s v="PDB-98743-282"/>
    <x v="643"/>
    <s v="51940-02669-OR"/>
    <s v="L-L-1"/>
    <n v="3"/>
    <x v="826"/>
    <s v=" "/>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 "/>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 "/>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 "/>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 "/>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 "/>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 "/>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 "/>
    <x v="0"/>
    <s v="Ara"/>
    <x v="2"/>
    <s v="D"/>
    <x v="2"/>
    <x v="1"/>
    <n v="5.97"/>
    <n v="23.88"/>
    <x v="0"/>
  </r>
  <r>
    <s v="EQH-53569-934"/>
    <x v="659"/>
    <s v="53667-91553-LT"/>
    <s v="E-M-1"/>
    <n v="4"/>
    <x v="856"/>
    <s v="bsillispw@istockphoto.com"/>
    <x v="0"/>
    <s v="Exc"/>
    <x v="1"/>
    <s v="M"/>
    <x v="0"/>
    <x v="0"/>
    <n v="13.75"/>
    <n v="55"/>
    <x v="1"/>
  </r>
  <r>
    <s v="XKK-06692-189"/>
    <x v="558"/>
    <s v="86579-92122-OC"/>
    <s v="R-D-1"/>
    <n v="3"/>
    <x v="857"/>
    <s v=" "/>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 "/>
    <x v="0"/>
    <s v="Lib"/>
    <x v="3"/>
    <s v="D"/>
    <x v="2"/>
    <x v="2"/>
    <n v="29.784999999999997"/>
    <n v="119.13999999999999"/>
    <x v="1"/>
  </r>
  <r>
    <s v="UBI-59229-277"/>
    <x v="44"/>
    <s v="00886-35803-FG"/>
    <s v="L-D-0.5"/>
    <n v="3"/>
    <x v="869"/>
    <s v=" "/>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 "/>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 "/>
    <x v="0"/>
    <s v="Ara"/>
    <x v="2"/>
    <s v="L"/>
    <x v="1"/>
    <x v="3"/>
    <n v="3.8849999999999998"/>
    <n v="3.8849999999999998"/>
    <x v="0"/>
  </r>
  <r>
    <s v="HEL-86709-449"/>
    <x v="667"/>
    <s v="86579-92122-OC"/>
    <s v="E-D-2.5"/>
    <n v="1"/>
    <x v="857"/>
    <s v=" "/>
    <x v="0"/>
    <s v="Exc"/>
    <x v="1"/>
    <s v="D"/>
    <x v="2"/>
    <x v="2"/>
    <n v="27.945"/>
    <n v="27.945"/>
    <x v="0"/>
  </r>
  <r>
    <s v="NCH-55389-562"/>
    <x v="110"/>
    <s v="86579-92122-OC"/>
    <s v="E-L-2.5"/>
    <n v="5"/>
    <x v="857"/>
    <s v=" "/>
    <x v="0"/>
    <s v="Exc"/>
    <x v="1"/>
    <s v="L"/>
    <x v="1"/>
    <x v="2"/>
    <n v="34.154999999999994"/>
    <n v="170.77499999999998"/>
    <x v="0"/>
  </r>
  <r>
    <s v="NCH-55389-562"/>
    <x v="110"/>
    <s v="86579-92122-OC"/>
    <s v="R-L-2.5"/>
    <n v="2"/>
    <x v="857"/>
    <s v=" "/>
    <x v="0"/>
    <s v="Rob"/>
    <x v="0"/>
    <s v="L"/>
    <x v="1"/>
    <x v="2"/>
    <n v="27.484999999999996"/>
    <n v="54.969999999999992"/>
    <x v="0"/>
  </r>
  <r>
    <s v="NCH-55389-562"/>
    <x v="110"/>
    <s v="86579-92122-OC"/>
    <s v="E-L-1"/>
    <n v="1"/>
    <x v="857"/>
    <s v=" "/>
    <x v="0"/>
    <s v="Exc"/>
    <x v="1"/>
    <s v="L"/>
    <x v="1"/>
    <x v="0"/>
    <n v="14.85"/>
    <n v="14.85"/>
    <x v="0"/>
  </r>
  <r>
    <s v="NCH-55389-562"/>
    <x v="110"/>
    <s v="86579-92122-OC"/>
    <s v="A-L-0.2"/>
    <n v="2"/>
    <x v="857"/>
    <s v=" "/>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 "/>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 "/>
    <x v="0"/>
    <s v="Exc"/>
    <x v="1"/>
    <s v="M"/>
    <x v="0"/>
    <x v="1"/>
    <n v="8.25"/>
    <n v="8.25"/>
    <x v="1"/>
  </r>
  <r>
    <s v="TED-81959-419"/>
    <x v="677"/>
    <s v="27702-50024-XC"/>
    <s v="A-L-2.5"/>
    <n v="5"/>
    <x v="888"/>
    <s v="nfurberqz@jugem.jp"/>
    <x v="0"/>
    <s v="Ara"/>
    <x v="2"/>
    <s v="L"/>
    <x v="1"/>
    <x v="2"/>
    <n v="29.784999999999997"/>
    <n v="148.92499999999998"/>
    <x v="1"/>
  </r>
  <r>
    <s v="FDO-25756-141"/>
    <x v="629"/>
    <s v="57360-46846-NS"/>
    <s v="A-L-2.5"/>
    <n v="3"/>
    <x v="889"/>
    <s v=" "/>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 "/>
    <x v="0"/>
    <s v="Rob"/>
    <x v="0"/>
    <s v="D"/>
    <x v="2"/>
    <x v="1"/>
    <n v="5.3699999999999992"/>
    <n v="10.739999999999998"/>
    <x v="1"/>
  </r>
  <r>
    <s v="MVV-19034-198"/>
    <x v="94"/>
    <s v="98476-63654-CG"/>
    <s v="E-D-2.5"/>
    <n v="6"/>
    <x v="896"/>
    <s v=" "/>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 "/>
    <x v="2"/>
    <s v="Rob"/>
    <x v="0"/>
    <s v="M"/>
    <x v="0"/>
    <x v="0"/>
    <n v="9.9499999999999993"/>
    <n v="29.849999999999998"/>
    <x v="0"/>
  </r>
  <r>
    <s v="OQA-93249-841"/>
    <x v="647"/>
    <s v="03917-13632-KC"/>
    <s v="A-M-2.5"/>
    <n v="6"/>
    <x v="905"/>
    <s v=" "/>
    <x v="0"/>
    <s v="Ara"/>
    <x v="2"/>
    <s v="M"/>
    <x v="0"/>
    <x v="2"/>
    <n v="25.874999999999996"/>
    <n v="155.24999999999997"/>
    <x v="0"/>
  </r>
  <r>
    <s v="DUV-12075-132"/>
    <x v="366"/>
    <s v="62494-09113-RP"/>
    <s v="E-D-0.2"/>
    <n v="5"/>
    <x v="906"/>
    <s v=" "/>
    <x v="0"/>
    <s v="Exc"/>
    <x v="1"/>
    <s v="D"/>
    <x v="2"/>
    <x v="3"/>
    <n v="3.645"/>
    <n v="18.225000000000001"/>
    <x v="1"/>
  </r>
  <r>
    <s v="DUV-12075-132"/>
    <x v="366"/>
    <s v="62494-09113-RP"/>
    <s v="L-D-0.5"/>
    <n v="2"/>
    <x v="906"/>
    <s v=" "/>
    <x v="0"/>
    <s v="Lib"/>
    <x v="3"/>
    <s v="D"/>
    <x v="2"/>
    <x v="1"/>
    <n v="7.77"/>
    <n v="15.54"/>
    <x v="1"/>
  </r>
  <r>
    <s v="KPO-24942-184"/>
    <x v="684"/>
    <s v="70567-65133-CN"/>
    <s v="L-L-2.5"/>
    <n v="3"/>
    <x v="907"/>
    <s v=" "/>
    <x v="1"/>
    <s v="Lib"/>
    <x v="3"/>
    <s v="L"/>
    <x v="1"/>
    <x v="2"/>
    <n v="36.454999999999998"/>
    <n v="109.36499999999999"/>
    <x v="1"/>
  </r>
  <r>
    <s v="SRJ-79353-838"/>
    <x v="506"/>
    <s v="77869-81373-AY"/>
    <s v="A-L-1"/>
    <n v="6"/>
    <x v="908"/>
    <s v=" "/>
    <x v="0"/>
    <s v="Ara"/>
    <x v="2"/>
    <s v="L"/>
    <x v="1"/>
    <x v="0"/>
    <n v="12.95"/>
    <n v="77.699999999999989"/>
    <x v="1"/>
  </r>
  <r>
    <s v="XBV-40336-071"/>
    <x v="685"/>
    <s v="38536-98293-JZ"/>
    <s v="A-D-0.2"/>
    <n v="3"/>
    <x v="909"/>
    <s v=" "/>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 "/>
    <x v="0"/>
    <s v="Rob"/>
    <x v="0"/>
    <s v="M"/>
    <x v="0"/>
    <x v="1"/>
    <n v="5.97"/>
    <n v="29.849999999999998"/>
    <x v="1"/>
  </r>
  <r>
    <s v="UME-75640-698"/>
    <x v="687"/>
    <s v="62494-09113-RP"/>
    <s v="A-M-0.5"/>
    <n v="4"/>
    <x v="906"/>
    <s v=" "/>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 "/>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2ED107-F89B-4976-884B-B76A6BC27ACF}" name="Total Sales Over Time" cacheId="6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8">
  <location ref="A3:E11" firstHeaderRow="1" firstDataRow="2" firstDataCol="1"/>
  <pivotFields count="18">
    <pivotField showAll="0" defaultSubtotal="0"/>
    <pivotField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4">
        <item x="2"/>
        <item x="1"/>
        <item x="3"/>
        <item x="0"/>
      </items>
    </pivotField>
    <pivotField showAll="0" defaultSubtotal="0"/>
    <pivotField showAll="0" defaultSubtotal="0">
      <items count="3">
        <item x="2"/>
        <item h="1" x="1"/>
        <item h="1" x="0"/>
      </items>
    </pivotField>
    <pivotField numFmtId="164" showAll="0" defaultSubtotal="0">
      <items count="4">
        <item x="3"/>
        <item h="1" x="1"/>
        <item h="1" x="0"/>
        <item h="1" x="2"/>
      </items>
    </pivotField>
    <pivotField numFmtId="165" showAll="0" defaultSubtotal="0"/>
    <pivotField dataField="1" numFmtId="165" showAll="0" defaultSubtotal="0"/>
    <pivotField subtotalTop="0" showAll="0" defaultSubtotal="0">
      <items count="2">
        <item x="1"/>
        <item h="1"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7">
    <i>
      <x v="1"/>
    </i>
    <i r="1">
      <x v="3"/>
    </i>
    <i r="1">
      <x v="5"/>
    </i>
    <i r="1">
      <x v="6"/>
    </i>
    <i r="1">
      <x v="7"/>
    </i>
    <i r="1">
      <x v="8"/>
    </i>
    <i r="1">
      <x v="12"/>
    </i>
  </rowItems>
  <colFields count="1">
    <field x="9"/>
  </colFields>
  <colItems count="4">
    <i>
      <x/>
    </i>
    <i>
      <x v="1"/>
    </i>
    <i>
      <x v="2"/>
    </i>
    <i>
      <x v="3"/>
    </i>
  </colItems>
  <dataFields count="1">
    <dataField name="Sum of Sales" fld="14" baseField="0" baseItem="0"/>
  </dataFields>
  <chartFormats count="9">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2">
          <reference field="4294967294" count="1" selected="0">
            <x v="0"/>
          </reference>
          <reference field="9" count="1" selected="0">
            <x v="1"/>
          </reference>
        </references>
      </pivotArea>
    </chartFormat>
    <chartFormat chart="9" format="5" series="1">
      <pivotArea type="data" outline="0" fieldPosition="0">
        <references count="2">
          <reference field="4294967294" count="1" selected="0">
            <x v="0"/>
          </reference>
          <reference field="9" count="1" selected="0">
            <x v="2"/>
          </reference>
        </references>
      </pivotArea>
    </chartFormat>
    <chartFormat chart="9" format="6" series="1">
      <pivotArea type="data" outline="0" fieldPosition="0">
        <references count="2">
          <reference field="4294967294" count="1" selected="0">
            <x v="0"/>
          </reference>
          <reference field="9" count="1" selected="0">
            <x v="3"/>
          </reference>
        </references>
      </pivotArea>
    </chartFormat>
    <chartFormat chart="15" format="11" series="1">
      <pivotArea type="data" outline="0" fieldPosition="0">
        <references count="2">
          <reference field="4294967294" count="1" selected="0">
            <x v="0"/>
          </reference>
          <reference field="9" count="1" selected="0">
            <x v="0"/>
          </reference>
        </references>
      </pivotArea>
    </chartFormat>
    <chartFormat chart="15" format="12" series="1">
      <pivotArea type="data" outline="0" fieldPosition="0">
        <references count="2">
          <reference field="4294967294" count="1" selected="0">
            <x v="0"/>
          </reference>
          <reference field="9" count="1" selected="0">
            <x v="1"/>
          </reference>
        </references>
      </pivotArea>
    </chartFormat>
    <chartFormat chart="15" format="13" series="1">
      <pivotArea type="data" outline="0" fieldPosition="0">
        <references count="2">
          <reference field="4294967294" count="1" selected="0">
            <x v="0"/>
          </reference>
          <reference field="9" count="1" selected="0">
            <x v="2"/>
          </reference>
        </references>
      </pivotArea>
    </chartFormat>
    <chartFormat chart="15" format="14" series="1">
      <pivotArea type="data" outline="0" fieldPosition="0">
        <references count="2">
          <reference field="4294967294" count="1" selected="0">
            <x v="0"/>
          </reference>
          <reference field="9" count="1" selected="0">
            <x v="3"/>
          </reference>
        </references>
      </pivotArea>
    </chartFormat>
    <chartFormat chart="9" format="7" series="1">
      <pivotArea type="data" outline="0" fieldPosition="0">
        <references count="2">
          <reference field="4294967294" count="1" selected="0">
            <x v="0"/>
          </reference>
          <reference field="9" count="1" selected="0">
            <x v="0"/>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9D373B-7ECD-4100-B755-B4CF2F20FA83}" name="Sales By Counrty" cacheId="6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6"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h="1" x="1"/>
        <item h="1" x="0"/>
        <item t="default"/>
      </items>
    </pivotField>
    <pivotField numFmtId="164" showAll="0">
      <items count="5">
        <item x="3"/>
        <item h="1" x="1"/>
        <item h="1" x="0"/>
        <item h="1" x="2"/>
        <item t="default"/>
      </items>
    </pivotField>
    <pivotField numFmtId="165" showAll="0"/>
    <pivotField dataField="1" numFmtId="165" showAll="0"/>
    <pivotField showAll="0">
      <items count="3">
        <item x="1"/>
        <item h="1" x="0"/>
        <item t="default"/>
      </items>
    </pivotField>
    <pivotField showAll="0" defaultSubtotal="0"/>
    <pivotField showAll="0" defaultSubtotal="0">
      <items count="6">
        <item x="0"/>
        <item x="1"/>
        <item x="2"/>
        <item x="3"/>
        <item x="4"/>
        <item x="5"/>
      </items>
    </pivotField>
  </pivotFields>
  <rowFields count="1">
    <field x="7"/>
  </rowFields>
  <rowItems count="3">
    <i>
      <x v="2"/>
    </i>
    <i>
      <x/>
    </i>
    <i t="grand">
      <x/>
    </i>
  </rowItems>
  <colItems count="1">
    <i/>
  </colItems>
  <dataFields count="1">
    <dataField name="Sum of Sales" fld="14" baseField="0" baseItem="0" numFmtId="170"/>
  </dataFields>
  <formats count="2">
    <format dxfId="28">
      <pivotArea dataOnly="0" labelOnly="1" outline="0" axis="axisValues" fieldPosition="0"/>
    </format>
    <format dxfId="21">
      <pivotArea outline="0" collapsedLevelsAreSubtotals="1"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2"/>
          </reference>
        </references>
      </pivotArea>
    </chartFormat>
    <chartFormat chart="9"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20"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6397B9-752A-4587-A9AD-C3E094CAF55A}" name="Top 5 Customer" cacheId="6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9"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4">
        <item x="2"/>
        <item h="1" x="1"/>
        <item h="1" x="0"/>
        <item t="default"/>
      </items>
    </pivotField>
    <pivotField numFmtId="164" showAll="0">
      <items count="5">
        <item x="3"/>
        <item h="1" x="1"/>
        <item h="1" x="0"/>
        <item h="1" x="2"/>
        <item t="default"/>
      </items>
    </pivotField>
    <pivotField numFmtId="165" showAll="0"/>
    <pivotField dataField="1" numFmtId="165" showAll="0"/>
    <pivotField showAll="0">
      <items count="3">
        <item x="1"/>
        <item h="1" x="0"/>
        <item t="default"/>
      </items>
    </pivotField>
    <pivotField showAll="0" defaultSubtotal="0"/>
    <pivotField showAll="0" defaultSubtotal="0">
      <items count="6">
        <item x="0"/>
        <item x="1"/>
        <item x="2"/>
        <item x="3"/>
        <item x="4"/>
        <item x="5"/>
      </items>
    </pivotField>
  </pivotFields>
  <rowFields count="1">
    <field x="5"/>
  </rowFields>
  <rowItems count="6">
    <i>
      <x v="785"/>
    </i>
    <i>
      <x v="462"/>
    </i>
    <i>
      <x v="888"/>
    </i>
    <i>
      <x v="561"/>
    </i>
    <i>
      <x v="499"/>
    </i>
    <i t="grand">
      <x/>
    </i>
  </rowItems>
  <colItems count="1">
    <i/>
  </colItems>
  <dataFields count="1">
    <dataField name="Sum of Sales" fld="14" baseField="0" baseItem="0" numFmtId="170"/>
  </dataFields>
  <formats count="1">
    <format dxfId="27">
      <pivotArea outline="0" collapsedLevelsAreSubtotals="1" fieldPosition="0"/>
    </format>
  </formats>
  <chartFormats count="11">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884"/>
          </reference>
        </references>
      </pivotArea>
    </chartFormat>
    <chartFormat chart="2" format="2">
      <pivotArea type="data" outline="0" fieldPosition="0">
        <references count="2">
          <reference field="4294967294" count="1" selected="0">
            <x v="0"/>
          </reference>
          <reference field="5" count="1" selected="0">
            <x v="787"/>
          </reference>
        </references>
      </pivotArea>
    </chartFormat>
    <chartFormat chart="2" format="3">
      <pivotArea type="data" outline="0" fieldPosition="0">
        <references count="2">
          <reference field="4294967294" count="1" selected="0">
            <x v="0"/>
          </reference>
          <reference field="5" count="1" selected="0">
            <x v="81"/>
          </reference>
        </references>
      </pivotArea>
    </chartFormat>
    <chartFormat chart="2" format="4">
      <pivotArea type="data" outline="0" fieldPosition="0">
        <references count="2">
          <reference field="4294967294" count="1" selected="0">
            <x v="0"/>
          </reference>
          <reference field="5" count="1" selected="0">
            <x v="266"/>
          </reference>
        </references>
      </pivotArea>
    </chartFormat>
    <chartFormat chart="2" format="5">
      <pivotArea type="data" outline="0" fieldPosition="0">
        <references count="2">
          <reference field="4294967294" count="1" selected="0">
            <x v="0"/>
          </reference>
          <reference field="5" count="1" selected="0">
            <x v="657"/>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5" count="1" selected="0">
            <x v="657"/>
          </reference>
        </references>
      </pivotArea>
    </chartFormat>
    <chartFormat chart="8" format="13">
      <pivotArea type="data" outline="0" fieldPosition="0">
        <references count="2">
          <reference field="4294967294" count="1" selected="0">
            <x v="0"/>
          </reference>
          <reference field="5" count="1" selected="0">
            <x v="266"/>
          </reference>
        </references>
      </pivotArea>
    </chartFormat>
    <chartFormat chart="8" format="14">
      <pivotArea type="data" outline="0" fieldPosition="0">
        <references count="2">
          <reference field="4294967294" count="1" selected="0">
            <x v="0"/>
          </reference>
          <reference field="5" count="1" selected="0">
            <x v="81"/>
          </reference>
        </references>
      </pivotArea>
    </chartFormat>
    <chartFormat chart="8" format="15">
      <pivotArea type="data" outline="0" fieldPosition="0">
        <references count="2">
          <reference field="4294967294" count="1" selected="0">
            <x v="0"/>
          </reference>
          <reference field="5" count="1" selected="0">
            <x v="787"/>
          </reference>
        </references>
      </pivotArea>
    </chartFormat>
  </chartFormats>
  <pivotTableStyleInfo name="PivotStyleMedium9" showRowHeaders="1" showColHeaders="1" showRowStripes="0" showColStripes="0" showLastColumn="1"/>
  <filters count="2">
    <filter fld="1" type="dateBetween" evalOrder="-1" id="21"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5AE6AE-FDC8-43D6-8249-70C6D154A432}" sourceName="Roast Type Name">
  <pivotTables>
    <pivotTable tabId="18" name="Total Sales Over Time"/>
    <pivotTable tabId="19" name="Sales By Counrty"/>
    <pivotTable tabId="20" name="Top 5 Customer"/>
  </pivotTables>
  <data>
    <tabular pivotCacheId="572832961">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BF1D381-ADEC-49D9-9656-D6E64123B44F}" sourceName="Loyalty Card">
  <pivotTables>
    <pivotTable tabId="18" name="Total Sales Over Time"/>
    <pivotTable tabId="19" name="Sales By Counrty"/>
    <pivotTable tabId="20" name="Top 5 Customer"/>
  </pivotTables>
  <data>
    <tabular pivotCacheId="572832961">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D2CD43-E366-4CB3-9148-847525F63C96}" sourceName="Size">
  <pivotTables>
    <pivotTable tabId="18" name="Total Sales Over Time"/>
    <pivotTable tabId="19" name="Sales By Counrty"/>
    <pivotTable tabId="20" name="Top 5 Customer"/>
  </pivotTables>
  <data>
    <tabular pivotCacheId="572832961">
      <items count="4">
        <i x="3" s="1"/>
        <i x="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40BA351-A12A-4DD1-AEF1-0EA327240013}" cache="Slicer_Roast_Type_Name" caption="Roast Type Name" columnCount="3" style="Slicer Style 1" rowHeight="234950"/>
  <slicer name="Loyalty Card" xr10:uid="{E8534FEF-EFF6-4BC7-AE7D-BDF4B78CFB89}" cache="Slicer_Loyalty_Card" caption="Loyalty Card" style="Slicer Style 1" rowHeight="234950"/>
  <slicer name="Size" xr10:uid="{1DCE5E10-4C69-44A5-BF67-D791A820997C}" cache="Slicer_Size" caption="Size"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CE7E51-DA7D-4C24-93D0-BA3A4A519DB9}" name="Table1" displayName="Table1" ref="A1:P1001" totalsRowShown="0" headerRowDxfId="30">
  <autoFilter ref="A1:P1001" xr:uid="{69737714-8310-43F8-B658-AD9D3E197165}"/>
  <tableColumns count="16">
    <tableColumn id="1" xr3:uid="{D9C2EED6-231C-4BB6-8586-81B25838161B}" name="Order ID" dataDxfId="39"/>
    <tableColumn id="2" xr3:uid="{29704CB3-DC64-4E67-BC69-933F8E042FCB}" name="Order Date" dataDxfId="29"/>
    <tableColumn id="3" xr3:uid="{14F1A102-AD42-47CD-872A-0B3E573A11A8}" name="Customer ID" dataDxfId="38"/>
    <tableColumn id="4" xr3:uid="{FEFF29C0-D3CF-431F-B890-9BFF728CB07F}" name="Product ID"/>
    <tableColumn id="5" xr3:uid="{2D90233C-9319-42CD-8169-5D3BDB744CC1}" name="Quantity" dataDxfId="37"/>
    <tableColumn id="6" xr3:uid="{59123EA0-6B4E-46E8-9893-850AC54116CE}" name="Customer Name" dataDxfId="36">
      <calculatedColumnFormula>_xlfn.XLOOKUP($C2,customers!$A$1:$A$1001,customers!$B$1:$B$1001,,0)</calculatedColumnFormula>
    </tableColumn>
    <tableColumn id="7" xr3:uid="{A474A2FE-7E13-47E9-AED9-D6989FB79135}" name="Email" dataDxfId="35">
      <calculatedColumnFormula>IF(_xlfn.XLOOKUP($C2,customers!$A$1:$A$1001,customers!$C$1:$C$1001,,0)=0," ",_xlfn.XLOOKUP($C2,customers!$A$1:$A$1001,customers!$C$1:$C$1001,,0))</calculatedColumnFormula>
    </tableColumn>
    <tableColumn id="8" xr3:uid="{F1D1782E-75DE-4F25-B515-632EF580344A}" name="Country" dataDxfId="34">
      <calculatedColumnFormula>_xlfn.XLOOKUP($C2,customers!$A$1:$A$1001,customers!$G$1:$G$1001,,0)</calculatedColumnFormula>
    </tableColumn>
    <tableColumn id="9" xr3:uid="{57EE76A2-23AD-425C-9C66-0B2300618D89}" name="Coffee Type">
      <calculatedColumnFormula>_xlfn.XLOOKUP(orders!$D2,products!$A$1:$A$49,products!$B$1:$B$49,,0)</calculatedColumnFormula>
    </tableColumn>
    <tableColumn id="10" xr3:uid="{0693E874-6751-48EF-BC20-4E18332BDB97}" name="Coffee Type Name">
      <calculatedColumnFormula>IF(I2="Rob","Robusta",IF(I2="Exc","Excelsa",IF(I2="Ara","Arabica",IF(I2="Lib","Liberica","Not Valid"))))</calculatedColumnFormula>
    </tableColumn>
    <tableColumn id="11" xr3:uid="{9F64677F-F98F-419E-91DA-5791203BFBB4}" name="Roast Type">
      <calculatedColumnFormula>_xlfn.XLOOKUP($D2,products!$A$1:$A$49,products!$C$1:$C$49,,0)</calculatedColumnFormula>
    </tableColumn>
    <tableColumn id="12" xr3:uid="{8F2AF60B-F06C-4A84-A5FF-43732506171D}" name="Roast Type Name">
      <calculatedColumnFormula>IF(K2="M","Medium",IF(K2="L","Light",IF(K2="D","Dark","Not Valid")))</calculatedColumnFormula>
    </tableColumn>
    <tableColumn id="13" xr3:uid="{47E03B12-A25F-44F6-80FD-07EC551DAF7C}" name="Size" dataDxfId="33">
      <calculatedColumnFormula>_xlfn.XLOOKUP($D2,products!$A$1:$A$49,products!$D$1:$D$49,,0)</calculatedColumnFormula>
    </tableColumn>
    <tableColumn id="14" xr3:uid="{E77C65A7-3B58-4B5F-8F51-64E24668EF9A}" name="Unit Price" dataDxfId="32">
      <calculatedColumnFormula>_xlfn.XLOOKUP($D2,products!$A$1:$A$49,products!$E$1:$E$49,,0)</calculatedColumnFormula>
    </tableColumn>
    <tableColumn id="15" xr3:uid="{652B9D71-F730-4784-9756-3AC8B3404AEF}" name="Sales" dataDxfId="31">
      <calculatedColumnFormula>N2*E2</calculatedColumnFormula>
    </tableColumn>
    <tableColumn id="16" xr3:uid="{FB90D9B2-4E86-43BB-9DA3-D6BF31D0B78F}" name="Loyalty Card" dataDxfId="24">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65AB3BB-DC88-4B5F-849D-AAF08A1C0C37}" sourceName="Order Date">
  <pivotTables>
    <pivotTable tabId="18" name="Total Sales Over Time"/>
    <pivotTable tabId="19" name="Sales By Counrty"/>
    <pivotTable tabId="20" name="Top 5 Customer"/>
  </pivotTables>
  <state minimalRefreshVersion="6" lastRefreshVersion="6" pivotCacheId="572832961"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B893D3A-26DB-44A9-8A8C-60F050CADE0B}" cache="NativeTimeline_Order_Date" caption="Order Date" level="2" selectionLevel="0"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81B30-2551-4404-B550-FC0CEFE50AEE}">
  <dimension ref="A3:E11"/>
  <sheetViews>
    <sheetView workbookViewId="0">
      <selection activeCell="B6" sqref="B6"/>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s>
  <sheetData>
    <row r="3" spans="1:5" x14ac:dyDescent="0.3">
      <c r="A3" s="5" t="s">
        <v>6198</v>
      </c>
      <c r="B3" s="5" t="s">
        <v>6208</v>
      </c>
    </row>
    <row r="4" spans="1:5" x14ac:dyDescent="0.3">
      <c r="A4" s="5" t="s">
        <v>6199</v>
      </c>
      <c r="B4" t="s">
        <v>6209</v>
      </c>
      <c r="C4" t="s">
        <v>6210</v>
      </c>
      <c r="D4" t="s">
        <v>6211</v>
      </c>
      <c r="E4" t="s">
        <v>6212</v>
      </c>
    </row>
    <row r="5" spans="1:5" x14ac:dyDescent="0.3">
      <c r="A5" s="6" t="s">
        <v>6201</v>
      </c>
      <c r="B5" s="4"/>
      <c r="C5" s="4"/>
      <c r="D5" s="4"/>
      <c r="E5" s="4"/>
    </row>
    <row r="6" spans="1:5" x14ac:dyDescent="0.3">
      <c r="A6" s="7" t="s">
        <v>6202</v>
      </c>
      <c r="B6" s="4"/>
      <c r="C6" s="4"/>
      <c r="D6" s="4"/>
      <c r="E6" s="4">
        <v>8.0549999999999997</v>
      </c>
    </row>
    <row r="7" spans="1:5" x14ac:dyDescent="0.3">
      <c r="A7" s="7" t="s">
        <v>6203</v>
      </c>
      <c r="B7" s="4"/>
      <c r="C7" s="4">
        <v>7.29</v>
      </c>
      <c r="D7" s="4"/>
      <c r="E7" s="4"/>
    </row>
    <row r="8" spans="1:5" x14ac:dyDescent="0.3">
      <c r="A8" s="7" t="s">
        <v>6204</v>
      </c>
      <c r="B8" s="4"/>
      <c r="C8" s="4">
        <v>10.935</v>
      </c>
      <c r="D8" s="4"/>
      <c r="E8" s="4">
        <v>16.11</v>
      </c>
    </row>
    <row r="9" spans="1:5" x14ac:dyDescent="0.3">
      <c r="A9" s="7" t="s">
        <v>6205</v>
      </c>
      <c r="B9" s="4">
        <v>11.94</v>
      </c>
      <c r="C9" s="4"/>
      <c r="D9" s="4"/>
      <c r="E9" s="4"/>
    </row>
    <row r="10" spans="1:5" x14ac:dyDescent="0.3">
      <c r="A10" s="7" t="s">
        <v>6206</v>
      </c>
      <c r="B10" s="4"/>
      <c r="C10" s="4"/>
      <c r="D10" s="4"/>
      <c r="E10" s="4">
        <v>13.424999999999997</v>
      </c>
    </row>
    <row r="11" spans="1:5" x14ac:dyDescent="0.3">
      <c r="A11" s="7" t="s">
        <v>6207</v>
      </c>
      <c r="B11" s="4">
        <v>2.9849999999999999</v>
      </c>
      <c r="C11" s="4"/>
      <c r="D11" s="4">
        <v>23.31</v>
      </c>
      <c r="E11" s="4"/>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5159F-C607-4745-B57B-B228799DF79B}">
  <dimension ref="A1:V4"/>
  <sheetViews>
    <sheetView showGridLines="0" tabSelected="1" zoomScaleNormal="100" workbookViewId="0">
      <selection activeCell="W11" sqref="W11"/>
    </sheetView>
  </sheetViews>
  <sheetFormatPr defaultRowHeight="14.4" x14ac:dyDescent="0.3"/>
  <sheetData>
    <row r="1" spans="1:22" ht="14.4" customHeight="1" x14ac:dyDescent="0.3">
      <c r="A1" s="10" t="s">
        <v>6213</v>
      </c>
      <c r="B1" s="10"/>
      <c r="C1" s="10"/>
      <c r="D1" s="10"/>
      <c r="E1" s="10"/>
      <c r="F1" s="10"/>
      <c r="G1" s="10"/>
      <c r="H1" s="10"/>
      <c r="I1" s="10"/>
      <c r="J1" s="10"/>
      <c r="K1" s="10"/>
      <c r="L1" s="10"/>
      <c r="M1" s="10"/>
      <c r="N1" s="10"/>
      <c r="O1" s="10"/>
      <c r="P1" s="10"/>
      <c r="Q1" s="10"/>
      <c r="R1" s="10"/>
      <c r="S1" s="10"/>
      <c r="T1" s="10"/>
      <c r="U1" s="10"/>
      <c r="V1" s="10"/>
    </row>
    <row r="2" spans="1:22" ht="14.4" customHeight="1" x14ac:dyDescent="0.3">
      <c r="A2" s="10"/>
      <c r="B2" s="10"/>
      <c r="C2" s="10"/>
      <c r="D2" s="10"/>
      <c r="E2" s="10"/>
      <c r="F2" s="10"/>
      <c r="G2" s="10"/>
      <c r="H2" s="10"/>
      <c r="I2" s="10"/>
      <c r="J2" s="10"/>
      <c r="K2" s="10"/>
      <c r="L2" s="10"/>
      <c r="M2" s="10"/>
      <c r="N2" s="10"/>
      <c r="O2" s="10"/>
      <c r="P2" s="10"/>
      <c r="Q2" s="10"/>
      <c r="R2" s="10"/>
      <c r="S2" s="10"/>
      <c r="T2" s="10"/>
      <c r="U2" s="10"/>
      <c r="V2" s="10"/>
    </row>
    <row r="3" spans="1:22" ht="14.4" customHeight="1" x14ac:dyDescent="0.3">
      <c r="A3" s="10"/>
      <c r="B3" s="10"/>
      <c r="C3" s="10"/>
      <c r="D3" s="10"/>
      <c r="E3" s="10"/>
      <c r="F3" s="10"/>
      <c r="G3" s="10"/>
      <c r="H3" s="10"/>
      <c r="I3" s="10"/>
      <c r="J3" s="10"/>
      <c r="K3" s="10"/>
      <c r="L3" s="10"/>
      <c r="M3" s="10"/>
      <c r="N3" s="10"/>
      <c r="O3" s="10"/>
      <c r="P3" s="10"/>
      <c r="Q3" s="10"/>
      <c r="R3" s="10"/>
      <c r="S3" s="10"/>
      <c r="T3" s="10"/>
      <c r="U3" s="10"/>
      <c r="V3" s="10"/>
    </row>
    <row r="4" spans="1:22" x14ac:dyDescent="0.3">
      <c r="S4" t="s">
        <v>6214</v>
      </c>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A14F6-893A-4E15-A2FC-FB99F97C6A0E}">
  <dimension ref="A3:B6"/>
  <sheetViews>
    <sheetView workbookViewId="0">
      <selection activeCell="J1" sqref="J1:J1048576"/>
    </sheetView>
  </sheetViews>
  <sheetFormatPr defaultRowHeight="14.4" x14ac:dyDescent="0.3"/>
  <cols>
    <col min="1" max="1" width="12.5546875" bestFit="1" customWidth="1"/>
    <col min="2" max="2" width="12.77734375" bestFit="1" customWidth="1"/>
  </cols>
  <sheetData>
    <row r="3" spans="1:2" x14ac:dyDescent="0.3">
      <c r="A3" s="5" t="s">
        <v>6199</v>
      </c>
      <c r="B3" s="3" t="s">
        <v>6198</v>
      </c>
    </row>
    <row r="4" spans="1:2" x14ac:dyDescent="0.3">
      <c r="A4" s="6" t="s">
        <v>318</v>
      </c>
      <c r="B4" s="9">
        <v>11.04</v>
      </c>
    </row>
    <row r="5" spans="1:2" x14ac:dyDescent="0.3">
      <c r="A5" s="6" t="s">
        <v>19</v>
      </c>
      <c r="B5" s="9">
        <v>83.01</v>
      </c>
    </row>
    <row r="6" spans="1:2" x14ac:dyDescent="0.3">
      <c r="A6" s="6" t="s">
        <v>6200</v>
      </c>
      <c r="B6" s="9">
        <v>94.050000000000011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67662-54C0-4549-A081-8FD83126797C}">
  <dimension ref="A3:B9"/>
  <sheetViews>
    <sheetView topLeftCell="B1" workbookViewId="0">
      <selection activeCell="I2" sqref="I2"/>
    </sheetView>
  </sheetViews>
  <sheetFormatPr defaultRowHeight="14.4" x14ac:dyDescent="0.3"/>
  <cols>
    <col min="1" max="1" width="16.21875" bestFit="1" customWidth="1"/>
    <col min="2" max="2" width="11.6640625" bestFit="1" customWidth="1"/>
  </cols>
  <sheetData>
    <row r="3" spans="1:2" x14ac:dyDescent="0.3">
      <c r="A3" s="5" t="s">
        <v>6199</v>
      </c>
      <c r="B3" t="s">
        <v>6198</v>
      </c>
    </row>
    <row r="4" spans="1:2" x14ac:dyDescent="0.3">
      <c r="A4" s="6" t="s">
        <v>5463</v>
      </c>
      <c r="B4" s="9">
        <v>10.935</v>
      </c>
    </row>
    <row r="5" spans="1:2" x14ac:dyDescent="0.3">
      <c r="A5" s="6" t="s">
        <v>973</v>
      </c>
      <c r="B5" s="9">
        <v>11.94</v>
      </c>
    </row>
    <row r="6" spans="1:2" x14ac:dyDescent="0.3">
      <c r="A6" s="6" t="s">
        <v>4639</v>
      </c>
      <c r="B6" s="9">
        <v>13.424999999999997</v>
      </c>
    </row>
    <row r="7" spans="1:2" x14ac:dyDescent="0.3">
      <c r="A7" s="6" t="s">
        <v>1409</v>
      </c>
      <c r="B7" s="9">
        <v>16.11</v>
      </c>
    </row>
    <row r="8" spans="1:2" x14ac:dyDescent="0.3">
      <c r="A8" s="6" t="s">
        <v>1703</v>
      </c>
      <c r="B8" s="9">
        <v>23.31</v>
      </c>
    </row>
    <row r="9" spans="1:2" x14ac:dyDescent="0.3">
      <c r="A9" s="6" t="s">
        <v>6200</v>
      </c>
      <c r="B9" s="9">
        <v>75.72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5" zoomScaleNormal="115" workbookViewId="0">
      <selection activeCell="T12" sqref="T12"/>
    </sheetView>
  </sheetViews>
  <sheetFormatPr defaultRowHeight="14.4" x14ac:dyDescent="0.3"/>
  <cols>
    <col min="1" max="1" width="16.5546875" bestFit="1" customWidth="1"/>
    <col min="2" max="2" width="15.33203125" customWidth="1"/>
    <col min="3" max="3" width="17.44140625" bestFit="1" customWidth="1"/>
    <col min="4" max="4" width="11.33203125" customWidth="1"/>
    <col min="5" max="5" width="9.77734375" customWidth="1"/>
    <col min="6" max="6" width="21.88671875" bestFit="1" customWidth="1"/>
    <col min="7" max="7" width="36" bestFit="1" customWidth="1"/>
    <col min="8" max="8" width="15.109375" customWidth="1"/>
    <col min="9" max="9" width="13.88671875" customWidth="1"/>
    <col min="10" max="10" width="18.109375" customWidth="1"/>
    <col min="11" max="11" width="15.21875" customWidth="1"/>
    <col min="12" max="12" width="17.21875" customWidth="1"/>
    <col min="13" max="13" width="7.44140625" customWidth="1"/>
    <col min="14" max="14" width="10.88671875" customWidth="1"/>
    <col min="15" max="15" width="9.21875" customWidth="1"/>
  </cols>
  <sheetData>
    <row r="1" spans="1:16" x14ac:dyDescent="0.3">
      <c r="A1" s="2" t="s">
        <v>0</v>
      </c>
      <c r="B1" s="2" t="s">
        <v>1</v>
      </c>
      <c r="C1" s="2" t="s">
        <v>3</v>
      </c>
      <c r="D1" s="2" t="s">
        <v>11</v>
      </c>
      <c r="E1" s="2" t="s">
        <v>14</v>
      </c>
      <c r="F1" s="2" t="s">
        <v>4</v>
      </c>
      <c r="G1" s="2" t="s">
        <v>2</v>
      </c>
      <c r="H1" s="2" t="s">
        <v>7</v>
      </c>
      <c r="I1" s="2" t="s">
        <v>9</v>
      </c>
      <c r="J1" s="2" t="s">
        <v>6196</v>
      </c>
      <c r="K1" s="2" t="s">
        <v>10</v>
      </c>
      <c r="L1" s="2" t="s">
        <v>6197</v>
      </c>
      <c r="M1" s="2" t="s">
        <v>12</v>
      </c>
      <c r="N1" s="2" t="s">
        <v>13</v>
      </c>
      <c r="O1" s="2" t="s">
        <v>15</v>
      </c>
      <c r="P1" s="2" t="s">
        <v>6189</v>
      </c>
    </row>
    <row r="2" spans="1:16" x14ac:dyDescent="0.3">
      <c r="A2" s="2" t="s">
        <v>490</v>
      </c>
      <c r="B2" s="8">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_xlfn.XLOOKUP(orders!$D2,products!$A$1:$A$49,products!$B$1:$B$49,,0)</f>
        <v>Rob</v>
      </c>
      <c r="J2" t="str">
        <f>IF(I2="Rob","Robusta",IF(I2="Exc","Excelsa",IF(I2="Ara","Arabica",IF(I2="Lib","Liberica","Not Valid"))))</f>
        <v>Robusta</v>
      </c>
      <c r="K2" t="str">
        <f>_xlfn.XLOOKUP($D2,products!$A$1:$A$49,products!$C$1:$C$49,,0)</f>
        <v>M</v>
      </c>
      <c r="L2" t="str">
        <f>IF(K2="M","Medium",IF(K2="L","Light",IF(K2="D","Dark","Not Valid")))</f>
        <v>Medium</v>
      </c>
      <c r="M2" s="1">
        <f>_xlfn.XLOOKUP($D2,products!$A$1:$A$49,products!$D$1:$D$49,,0)</f>
        <v>1</v>
      </c>
      <c r="N2" s="3">
        <f>_xlfn.XLOOKUP($D2,products!$A$1:$A$49,products!$E$1:$E$49,,0)</f>
        <v>9.9499999999999993</v>
      </c>
      <c r="O2" s="3">
        <f>N2*E2</f>
        <v>19.899999999999999</v>
      </c>
      <c r="P2" t="str">
        <f>_xlfn.XLOOKUP(Table1[[#This Row],[Customer ID]],customers!$A$1:$A$1001,customers!$I$1:$I$1001,,0)</f>
        <v>Yes</v>
      </c>
    </row>
    <row r="3" spans="1:16" x14ac:dyDescent="0.3">
      <c r="A3" s="2" t="s">
        <v>490</v>
      </c>
      <c r="B3" s="8">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_xlfn.XLOOKUP(orders!$D3,products!$A$1:$A$49,products!$B$1:$B$49,,0)</f>
        <v>Exc</v>
      </c>
      <c r="J3" t="str">
        <f t="shared" ref="J3:J66" si="0">IF(I3="Rob","Robusta",IF(I3="Exc","Excelsa",IF(I3="Ara","Arabica",IF(I3="Lib","Liberica","Not Valid"))))</f>
        <v>Excelsa</v>
      </c>
      <c r="K3" t="str">
        <f>_xlfn.XLOOKUP($D3,products!$A$1:$A$49,products!$C$1:$C$49,,0)</f>
        <v>M</v>
      </c>
      <c r="L3" t="str">
        <f t="shared" ref="L3:L66" si="1">IF(K3="M","Medium",IF(K3="L","Light",IF(K3="D","Dark","Not Valid")))</f>
        <v>Medium</v>
      </c>
      <c r="M3" s="1">
        <f>_xlfn.XLOOKUP($D3,products!$A$1:$A$49,products!$D$1:$D$49,,0)</f>
        <v>0.5</v>
      </c>
      <c r="N3" s="3">
        <f>_xlfn.XLOOKUP($D3,products!$A$1:$A$49,products!$E$1:$E$49,,0)</f>
        <v>8.25</v>
      </c>
      <c r="O3" s="3">
        <f t="shared" ref="O3:O66" si="2">N3*E3</f>
        <v>41.25</v>
      </c>
      <c r="P3" t="str">
        <f>_xlfn.XLOOKUP(Table1[[#This Row],[Customer ID]],customers!$A$1:$A$1001,customers!$I$1:$I$1001,,0)</f>
        <v>Yes</v>
      </c>
    </row>
    <row r="4" spans="1:16" x14ac:dyDescent="0.3">
      <c r="A4" s="2" t="s">
        <v>501</v>
      </c>
      <c r="B4" s="8">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_xlfn.XLOOKUP(orders!$D4,products!$A$1:$A$49,products!$B$1:$B$49,,0)</f>
        <v>Ara</v>
      </c>
      <c r="J4" t="str">
        <f t="shared" si="0"/>
        <v>Arabica</v>
      </c>
      <c r="K4" t="str">
        <f>_xlfn.XLOOKUP($D4,products!$A$1:$A$49,products!$C$1:$C$49,,0)</f>
        <v>L</v>
      </c>
      <c r="L4" t="str">
        <f t="shared" si="1"/>
        <v>Light</v>
      </c>
      <c r="M4" s="1">
        <f>_xlfn.XLOOKUP($D4,products!$A$1:$A$49,products!$D$1:$D$49,,0)</f>
        <v>1</v>
      </c>
      <c r="N4" s="3">
        <f>_xlfn.XLOOKUP($D4,products!$A$1:$A$49,products!$E$1:$E$49,,0)</f>
        <v>12.95</v>
      </c>
      <c r="O4" s="3">
        <f t="shared" si="2"/>
        <v>12.95</v>
      </c>
      <c r="P4" t="str">
        <f>_xlfn.XLOOKUP(Table1[[#This Row],[Customer ID]],customers!$A$1:$A$1001,customers!$I$1:$I$1001,,0)</f>
        <v>Yes</v>
      </c>
    </row>
    <row r="5" spans="1:16" x14ac:dyDescent="0.3">
      <c r="A5" s="2" t="s">
        <v>512</v>
      </c>
      <c r="B5" s="8">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_xlfn.XLOOKUP(orders!$D5,products!$A$1:$A$49,products!$B$1:$B$49,,0)</f>
        <v>Exc</v>
      </c>
      <c r="J5" t="str">
        <f t="shared" si="0"/>
        <v>Excelsa</v>
      </c>
      <c r="K5" t="str">
        <f>_xlfn.XLOOKUP($D5,products!$A$1:$A$49,products!$C$1:$C$49,,0)</f>
        <v>M</v>
      </c>
      <c r="L5" t="str">
        <f t="shared" si="1"/>
        <v>Medium</v>
      </c>
      <c r="M5" s="1">
        <f>_xlfn.XLOOKUP($D5,products!$A$1:$A$49,products!$D$1:$D$49,,0)</f>
        <v>1</v>
      </c>
      <c r="N5" s="3">
        <f>_xlfn.XLOOKUP($D5,products!$A$1:$A$49,products!$E$1:$E$49,,0)</f>
        <v>13.75</v>
      </c>
      <c r="O5" s="3">
        <f t="shared" si="2"/>
        <v>27.5</v>
      </c>
      <c r="P5" t="str">
        <f>_xlfn.XLOOKUP(Table1[[#This Row],[Customer ID]],customers!$A$1:$A$1001,customers!$I$1:$I$1001,,0)</f>
        <v>No</v>
      </c>
    </row>
    <row r="6" spans="1:16" x14ac:dyDescent="0.3">
      <c r="A6" s="2" t="s">
        <v>512</v>
      </c>
      <c r="B6" s="8">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_xlfn.XLOOKUP(orders!$D6,products!$A$1:$A$49,products!$B$1:$B$49,,0)</f>
        <v>Rob</v>
      </c>
      <c r="J6" t="str">
        <f t="shared" si="0"/>
        <v>Robusta</v>
      </c>
      <c r="K6" t="str">
        <f>_xlfn.XLOOKUP($D6,products!$A$1:$A$49,products!$C$1:$C$49,,0)</f>
        <v>L</v>
      </c>
      <c r="L6" t="str">
        <f t="shared" si="1"/>
        <v>Light</v>
      </c>
      <c r="M6" s="1">
        <f>_xlfn.XLOOKUP($D6,products!$A$1:$A$49,products!$D$1:$D$49,,0)</f>
        <v>2.5</v>
      </c>
      <c r="N6" s="3">
        <f>_xlfn.XLOOKUP($D6,products!$A$1:$A$49,products!$E$1:$E$49,,0)</f>
        <v>27.484999999999996</v>
      </c>
      <c r="O6" s="3">
        <f t="shared" si="2"/>
        <v>54.969999999999992</v>
      </c>
      <c r="P6" t="str">
        <f>_xlfn.XLOOKUP(Table1[[#This Row],[Customer ID]],customers!$A$1:$A$1001,customers!$I$1:$I$1001,,0)</f>
        <v>No</v>
      </c>
    </row>
    <row r="7" spans="1:16" x14ac:dyDescent="0.3">
      <c r="A7" s="2" t="s">
        <v>519</v>
      </c>
      <c r="B7" s="8">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_xlfn.XLOOKUP(orders!$D7,products!$A$1:$A$49,products!$B$1:$B$49,,0)</f>
        <v>Lib</v>
      </c>
      <c r="J7" t="str">
        <f t="shared" si="0"/>
        <v>Liberica</v>
      </c>
      <c r="K7" t="str">
        <f>_xlfn.XLOOKUP($D7,products!$A$1:$A$49,products!$C$1:$C$49,,0)</f>
        <v>D</v>
      </c>
      <c r="L7" t="str">
        <f t="shared" si="1"/>
        <v>Dark</v>
      </c>
      <c r="M7" s="1">
        <f>_xlfn.XLOOKUP($D7,products!$A$1:$A$49,products!$D$1:$D$49,,0)</f>
        <v>1</v>
      </c>
      <c r="N7" s="3">
        <f>_xlfn.XLOOKUP($D7,products!$A$1:$A$49,products!$E$1:$E$49,,0)</f>
        <v>12.95</v>
      </c>
      <c r="O7" s="3">
        <f t="shared" si="2"/>
        <v>38.849999999999994</v>
      </c>
      <c r="P7" t="str">
        <f>_xlfn.XLOOKUP(Table1[[#This Row],[Customer ID]],customers!$A$1:$A$1001,customers!$I$1:$I$1001,,0)</f>
        <v>No</v>
      </c>
    </row>
    <row r="8" spans="1:16" x14ac:dyDescent="0.3">
      <c r="A8" s="2" t="s">
        <v>524</v>
      </c>
      <c r="B8" s="8">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_xlfn.XLOOKUP(orders!$D8,products!$A$1:$A$49,products!$B$1:$B$49,,0)</f>
        <v>Exc</v>
      </c>
      <c r="J8" t="str">
        <f t="shared" si="0"/>
        <v>Excelsa</v>
      </c>
      <c r="K8" t="str">
        <f>_xlfn.XLOOKUP($D8,products!$A$1:$A$49,products!$C$1:$C$49,,0)</f>
        <v>D</v>
      </c>
      <c r="L8" t="str">
        <f t="shared" si="1"/>
        <v>Dark</v>
      </c>
      <c r="M8" s="1">
        <f>_xlfn.XLOOKUP($D8,products!$A$1:$A$49,products!$D$1:$D$49,,0)</f>
        <v>0.5</v>
      </c>
      <c r="N8" s="3">
        <f>_xlfn.XLOOKUP($D8,products!$A$1:$A$49,products!$E$1:$E$49,,0)</f>
        <v>7.29</v>
      </c>
      <c r="O8" s="3">
        <f t="shared" si="2"/>
        <v>21.87</v>
      </c>
      <c r="P8" t="str">
        <f>_xlfn.XLOOKUP(Table1[[#This Row],[Customer ID]],customers!$A$1:$A$1001,customers!$I$1:$I$1001,,0)</f>
        <v>Yes</v>
      </c>
    </row>
    <row r="9" spans="1:16" x14ac:dyDescent="0.3">
      <c r="A9" s="2" t="s">
        <v>530</v>
      </c>
      <c r="B9" s="8">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_xlfn.XLOOKUP(orders!$D9,products!$A$1:$A$49,products!$B$1:$B$49,,0)</f>
        <v>Lib</v>
      </c>
      <c r="J9" t="str">
        <f t="shared" si="0"/>
        <v>Liberica</v>
      </c>
      <c r="K9" t="str">
        <f>_xlfn.XLOOKUP($D9,products!$A$1:$A$49,products!$C$1:$C$49,,0)</f>
        <v>L</v>
      </c>
      <c r="L9" t="str">
        <f t="shared" si="1"/>
        <v>Light</v>
      </c>
      <c r="M9" s="1">
        <f>_xlfn.XLOOKUP($D9,products!$A$1:$A$49,products!$D$1:$D$49,,0)</f>
        <v>0.2</v>
      </c>
      <c r="N9" s="3">
        <f>_xlfn.XLOOKUP($D9,products!$A$1:$A$49,products!$E$1:$E$49,,0)</f>
        <v>4.7549999999999999</v>
      </c>
      <c r="O9" s="3">
        <f t="shared" si="2"/>
        <v>4.7549999999999999</v>
      </c>
      <c r="P9" t="str">
        <f>_xlfn.XLOOKUP(Table1[[#This Row],[Customer ID]],customers!$A$1:$A$1001,customers!$I$1:$I$1001,,0)</f>
        <v>Yes</v>
      </c>
    </row>
    <row r="10" spans="1:16" x14ac:dyDescent="0.3">
      <c r="A10" s="2" t="s">
        <v>535</v>
      </c>
      <c r="B10" s="8">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_xlfn.XLOOKUP(orders!$D10,products!$A$1:$A$49,products!$B$1:$B$49,,0)</f>
        <v>Rob</v>
      </c>
      <c r="J10" t="str">
        <f t="shared" si="0"/>
        <v>Robusta</v>
      </c>
      <c r="K10" t="str">
        <f>_xlfn.XLOOKUP($D10,products!$A$1:$A$49,products!$C$1:$C$49,,0)</f>
        <v>M</v>
      </c>
      <c r="L10" t="str">
        <f t="shared" si="1"/>
        <v>Medium</v>
      </c>
      <c r="M10" s="1">
        <f>_xlfn.XLOOKUP($D10,products!$A$1:$A$49,products!$D$1:$D$49,,0)</f>
        <v>0.5</v>
      </c>
      <c r="N10" s="3">
        <f>_xlfn.XLOOKUP($D10,products!$A$1:$A$49,products!$E$1:$E$49,,0)</f>
        <v>5.97</v>
      </c>
      <c r="O10" s="3">
        <f t="shared" si="2"/>
        <v>17.91</v>
      </c>
      <c r="P10" t="str">
        <f>_xlfn.XLOOKUP(Table1[[#This Row],[Customer ID]],customers!$A$1:$A$1001,customers!$I$1:$I$1001,,0)</f>
        <v>No</v>
      </c>
    </row>
    <row r="11" spans="1:16" x14ac:dyDescent="0.3">
      <c r="A11" s="2" t="s">
        <v>541</v>
      </c>
      <c r="B11" s="8">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_xlfn.XLOOKUP(orders!$D11,products!$A$1:$A$49,products!$B$1:$B$49,,0)</f>
        <v>Rob</v>
      </c>
      <c r="J11" t="str">
        <f t="shared" si="0"/>
        <v>Robusta</v>
      </c>
      <c r="K11" t="str">
        <f>_xlfn.XLOOKUP($D11,products!$A$1:$A$49,products!$C$1:$C$49,,0)</f>
        <v>M</v>
      </c>
      <c r="L11" t="str">
        <f t="shared" si="1"/>
        <v>Medium</v>
      </c>
      <c r="M11" s="1">
        <f>_xlfn.XLOOKUP($D11,products!$A$1:$A$49,products!$D$1:$D$49,,0)</f>
        <v>0.5</v>
      </c>
      <c r="N11" s="3">
        <f>_xlfn.XLOOKUP($D11,products!$A$1:$A$49,products!$E$1:$E$49,,0)</f>
        <v>5.97</v>
      </c>
      <c r="O11" s="3">
        <f t="shared" si="2"/>
        <v>5.97</v>
      </c>
      <c r="P11" t="str">
        <f>_xlfn.XLOOKUP(Table1[[#This Row],[Customer ID]],customers!$A$1:$A$1001,customers!$I$1:$I$1001,,0)</f>
        <v>No</v>
      </c>
    </row>
    <row r="12" spans="1:16" x14ac:dyDescent="0.3">
      <c r="A12" s="2" t="s">
        <v>547</v>
      </c>
      <c r="B12" s="8">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_xlfn.XLOOKUP(orders!$D12,products!$A$1:$A$49,products!$B$1:$B$49,,0)</f>
        <v>Ara</v>
      </c>
      <c r="J12" t="str">
        <f t="shared" si="0"/>
        <v>Arabica</v>
      </c>
      <c r="K12" t="str">
        <f>_xlfn.XLOOKUP($D12,products!$A$1:$A$49,products!$C$1:$C$49,,0)</f>
        <v>D</v>
      </c>
      <c r="L12" t="str">
        <f t="shared" si="1"/>
        <v>Dark</v>
      </c>
      <c r="M12" s="1">
        <f>_xlfn.XLOOKUP($D12,products!$A$1:$A$49,products!$D$1:$D$49,,0)</f>
        <v>1</v>
      </c>
      <c r="N12" s="3">
        <f>_xlfn.XLOOKUP($D12,products!$A$1:$A$49,products!$E$1:$E$49,,0)</f>
        <v>9.9499999999999993</v>
      </c>
      <c r="O12" s="3">
        <f t="shared" si="2"/>
        <v>39.799999999999997</v>
      </c>
      <c r="P12" t="str">
        <f>_xlfn.XLOOKUP(Table1[[#This Row],[Customer ID]],customers!$A$1:$A$1001,customers!$I$1:$I$1001,,0)</f>
        <v>No</v>
      </c>
    </row>
    <row r="13" spans="1:16" x14ac:dyDescent="0.3">
      <c r="A13" s="2" t="s">
        <v>553</v>
      </c>
      <c r="B13" s="8">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_xlfn.XLOOKUP(orders!$D13,products!$A$1:$A$49,products!$B$1:$B$49,,0)</f>
        <v>Exc</v>
      </c>
      <c r="J13" t="str">
        <f t="shared" si="0"/>
        <v>Excelsa</v>
      </c>
      <c r="K13" t="str">
        <f>_xlfn.XLOOKUP($D13,products!$A$1:$A$49,products!$C$1:$C$49,,0)</f>
        <v>L</v>
      </c>
      <c r="L13" t="str">
        <f t="shared" si="1"/>
        <v>Light</v>
      </c>
      <c r="M13" s="1">
        <f>_xlfn.XLOOKUP($D13,products!$A$1:$A$49,products!$D$1:$D$49,,0)</f>
        <v>2.5</v>
      </c>
      <c r="N13" s="3">
        <f>_xlfn.XLOOKUP($D13,products!$A$1:$A$49,products!$E$1:$E$49,,0)</f>
        <v>34.154999999999994</v>
      </c>
      <c r="O13" s="3">
        <f t="shared" si="2"/>
        <v>170.77499999999998</v>
      </c>
      <c r="P13" t="str">
        <f>_xlfn.XLOOKUP(Table1[[#This Row],[Customer ID]],customers!$A$1:$A$1001,customers!$I$1:$I$1001,,0)</f>
        <v>Yes</v>
      </c>
    </row>
    <row r="14" spans="1:16" x14ac:dyDescent="0.3">
      <c r="A14" s="2" t="s">
        <v>559</v>
      </c>
      <c r="B14" s="8">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_xlfn.XLOOKUP(orders!$D14,products!$A$1:$A$49,products!$B$1:$B$49,,0)</f>
        <v>Rob</v>
      </c>
      <c r="J14" t="str">
        <f t="shared" si="0"/>
        <v>Robusta</v>
      </c>
      <c r="K14" t="str">
        <f>_xlfn.XLOOKUP($D14,products!$A$1:$A$49,products!$C$1:$C$49,,0)</f>
        <v>M</v>
      </c>
      <c r="L14" t="str">
        <f t="shared" si="1"/>
        <v>Medium</v>
      </c>
      <c r="M14" s="1">
        <f>_xlfn.XLOOKUP($D14,products!$A$1:$A$49,products!$D$1:$D$49,,0)</f>
        <v>1</v>
      </c>
      <c r="N14" s="3">
        <f>_xlfn.XLOOKUP($D14,products!$A$1:$A$49,products!$E$1:$E$49,,0)</f>
        <v>9.9499999999999993</v>
      </c>
      <c r="O14" s="3">
        <f t="shared" si="2"/>
        <v>49.75</v>
      </c>
      <c r="P14" t="str">
        <f>_xlfn.XLOOKUP(Table1[[#This Row],[Customer ID]],customers!$A$1:$A$1001,customers!$I$1:$I$1001,,0)</f>
        <v>No</v>
      </c>
    </row>
    <row r="15" spans="1:16" x14ac:dyDescent="0.3">
      <c r="A15" s="2" t="s">
        <v>565</v>
      </c>
      <c r="B15" s="8">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_xlfn.XLOOKUP(orders!$D15,products!$A$1:$A$49,products!$B$1:$B$49,,0)</f>
        <v>Rob</v>
      </c>
      <c r="J15" t="str">
        <f t="shared" si="0"/>
        <v>Robusta</v>
      </c>
      <c r="K15" t="str">
        <f>_xlfn.XLOOKUP($D15,products!$A$1:$A$49,products!$C$1:$C$49,,0)</f>
        <v>D</v>
      </c>
      <c r="L15" t="str">
        <f t="shared" si="1"/>
        <v>Dark</v>
      </c>
      <c r="M15" s="1">
        <f>_xlfn.XLOOKUP($D15,products!$A$1:$A$49,products!$D$1:$D$49,,0)</f>
        <v>2.5</v>
      </c>
      <c r="N15" s="3">
        <f>_xlfn.XLOOKUP($D15,products!$A$1:$A$49,products!$E$1:$E$49,,0)</f>
        <v>20.584999999999997</v>
      </c>
      <c r="O15" s="3">
        <f t="shared" si="2"/>
        <v>41.169999999999995</v>
      </c>
      <c r="P15" t="str">
        <f>_xlfn.XLOOKUP(Table1[[#This Row],[Customer ID]],customers!$A$1:$A$1001,customers!$I$1:$I$1001,,0)</f>
        <v>No</v>
      </c>
    </row>
    <row r="16" spans="1:16" x14ac:dyDescent="0.3">
      <c r="A16" s="2" t="s">
        <v>570</v>
      </c>
      <c r="B16" s="8">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_xlfn.XLOOKUP(orders!$D16,products!$A$1:$A$49,products!$B$1:$B$49,,0)</f>
        <v>Lib</v>
      </c>
      <c r="J16" t="str">
        <f t="shared" si="0"/>
        <v>Liberica</v>
      </c>
      <c r="K16" t="str">
        <f>_xlfn.XLOOKUP($D16,products!$A$1:$A$49,products!$C$1:$C$49,,0)</f>
        <v>D</v>
      </c>
      <c r="L16" t="str">
        <f t="shared" si="1"/>
        <v>Dark</v>
      </c>
      <c r="M16" s="1">
        <f>_xlfn.XLOOKUP($D16,products!$A$1:$A$49,products!$D$1:$D$49,,0)</f>
        <v>0.2</v>
      </c>
      <c r="N16" s="3">
        <f>_xlfn.XLOOKUP($D16,products!$A$1:$A$49,products!$E$1:$E$49,,0)</f>
        <v>3.8849999999999998</v>
      </c>
      <c r="O16" s="3">
        <f t="shared" si="2"/>
        <v>11.654999999999999</v>
      </c>
      <c r="P16" t="str">
        <f>_xlfn.XLOOKUP(Table1[[#This Row],[Customer ID]],customers!$A$1:$A$1001,customers!$I$1:$I$1001,,0)</f>
        <v>Yes</v>
      </c>
    </row>
    <row r="17" spans="1:16" x14ac:dyDescent="0.3">
      <c r="A17" s="2" t="s">
        <v>576</v>
      </c>
      <c r="B17" s="8">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_xlfn.XLOOKUP(orders!$D17,products!$A$1:$A$49,products!$B$1:$B$49,,0)</f>
        <v>Rob</v>
      </c>
      <c r="J17" t="str">
        <f t="shared" si="0"/>
        <v>Robusta</v>
      </c>
      <c r="K17" t="str">
        <f>_xlfn.XLOOKUP($D17,products!$A$1:$A$49,products!$C$1:$C$49,,0)</f>
        <v>M</v>
      </c>
      <c r="L17" t="str">
        <f t="shared" si="1"/>
        <v>Medium</v>
      </c>
      <c r="M17" s="1">
        <f>_xlfn.XLOOKUP($D17,products!$A$1:$A$49,products!$D$1:$D$49,,0)</f>
        <v>2.5</v>
      </c>
      <c r="N17" s="3">
        <f>_xlfn.XLOOKUP($D17,products!$A$1:$A$49,products!$E$1:$E$49,,0)</f>
        <v>22.884999999999998</v>
      </c>
      <c r="O17" s="3">
        <f t="shared" si="2"/>
        <v>114.42499999999998</v>
      </c>
      <c r="P17" t="str">
        <f>_xlfn.XLOOKUP(Table1[[#This Row],[Customer ID]],customers!$A$1:$A$1001,customers!$I$1:$I$1001,,0)</f>
        <v>No</v>
      </c>
    </row>
    <row r="18" spans="1:16" x14ac:dyDescent="0.3">
      <c r="A18" s="2" t="s">
        <v>581</v>
      </c>
      <c r="B18" s="8">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_xlfn.XLOOKUP(orders!$D18,products!$A$1:$A$49,products!$B$1:$B$49,,0)</f>
        <v>Ara</v>
      </c>
      <c r="J18" t="str">
        <f t="shared" si="0"/>
        <v>Arabica</v>
      </c>
      <c r="K18" t="str">
        <f>_xlfn.XLOOKUP($D18,products!$A$1:$A$49,products!$C$1:$C$49,,0)</f>
        <v>M</v>
      </c>
      <c r="L18" t="str">
        <f t="shared" si="1"/>
        <v>Medium</v>
      </c>
      <c r="M18" s="1">
        <f>_xlfn.XLOOKUP($D18,products!$A$1:$A$49,products!$D$1:$D$49,,0)</f>
        <v>0.2</v>
      </c>
      <c r="N18" s="3">
        <f>_xlfn.XLOOKUP($D18,products!$A$1:$A$49,products!$E$1:$E$49,,0)</f>
        <v>3.375</v>
      </c>
      <c r="O18" s="3">
        <f t="shared" si="2"/>
        <v>20.25</v>
      </c>
      <c r="P18" t="str">
        <f>_xlfn.XLOOKUP(Table1[[#This Row],[Customer ID]],customers!$A$1:$A$1001,customers!$I$1:$I$1001,,0)</f>
        <v>No</v>
      </c>
    </row>
    <row r="19" spans="1:16" x14ac:dyDescent="0.3">
      <c r="A19" s="2" t="s">
        <v>587</v>
      </c>
      <c r="B19" s="8">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_xlfn.XLOOKUP(orders!$D19,products!$A$1:$A$49,products!$B$1:$B$49,,0)</f>
        <v>Ara</v>
      </c>
      <c r="J19" t="str">
        <f t="shared" si="0"/>
        <v>Arabica</v>
      </c>
      <c r="K19" t="str">
        <f>_xlfn.XLOOKUP($D19,products!$A$1:$A$49,products!$C$1:$C$49,,0)</f>
        <v>L</v>
      </c>
      <c r="L19" t="str">
        <f t="shared" si="1"/>
        <v>Light</v>
      </c>
      <c r="M19" s="1">
        <f>_xlfn.XLOOKUP($D19,products!$A$1:$A$49,products!$D$1:$D$49,,0)</f>
        <v>1</v>
      </c>
      <c r="N19" s="3">
        <f>_xlfn.XLOOKUP($D19,products!$A$1:$A$49,products!$E$1:$E$49,,0)</f>
        <v>12.95</v>
      </c>
      <c r="O19" s="3">
        <f t="shared" si="2"/>
        <v>77.699999999999989</v>
      </c>
      <c r="P19" t="str">
        <f>_xlfn.XLOOKUP(Table1[[#This Row],[Customer ID]],customers!$A$1:$A$1001,customers!$I$1:$I$1001,,0)</f>
        <v>No</v>
      </c>
    </row>
    <row r="20" spans="1:16" x14ac:dyDescent="0.3">
      <c r="A20" s="2" t="s">
        <v>593</v>
      </c>
      <c r="B20" s="8">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_xlfn.XLOOKUP(orders!$D20,products!$A$1:$A$49,products!$B$1:$B$49,,0)</f>
        <v>Rob</v>
      </c>
      <c r="J20" t="str">
        <f t="shared" si="0"/>
        <v>Robusta</v>
      </c>
      <c r="K20" t="str">
        <f>_xlfn.XLOOKUP($D20,products!$A$1:$A$49,products!$C$1:$C$49,,0)</f>
        <v>D</v>
      </c>
      <c r="L20" t="str">
        <f t="shared" si="1"/>
        <v>Dark</v>
      </c>
      <c r="M20" s="1">
        <f>_xlfn.XLOOKUP($D20,products!$A$1:$A$49,products!$D$1:$D$49,,0)</f>
        <v>2.5</v>
      </c>
      <c r="N20" s="3">
        <f>_xlfn.XLOOKUP($D20,products!$A$1:$A$49,products!$E$1:$E$49,,0)</f>
        <v>20.584999999999997</v>
      </c>
      <c r="O20" s="3">
        <f t="shared" si="2"/>
        <v>82.339999999999989</v>
      </c>
      <c r="P20" t="str">
        <f>_xlfn.XLOOKUP(Table1[[#This Row],[Customer ID]],customers!$A$1:$A$1001,customers!$I$1:$I$1001,,0)</f>
        <v>Yes</v>
      </c>
    </row>
    <row r="21" spans="1:16" x14ac:dyDescent="0.3">
      <c r="A21" s="2" t="s">
        <v>598</v>
      </c>
      <c r="B21" s="8">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_xlfn.XLOOKUP(orders!$D21,products!$A$1:$A$49,products!$B$1:$B$49,,0)</f>
        <v>Ara</v>
      </c>
      <c r="J21" t="str">
        <f t="shared" si="0"/>
        <v>Arabica</v>
      </c>
      <c r="K21" t="str">
        <f>_xlfn.XLOOKUP($D21,products!$A$1:$A$49,products!$C$1:$C$49,,0)</f>
        <v>M</v>
      </c>
      <c r="L21" t="str">
        <f t="shared" si="1"/>
        <v>Medium</v>
      </c>
      <c r="M21" s="1">
        <f>_xlfn.XLOOKUP($D21,products!$A$1:$A$49,products!$D$1:$D$49,,0)</f>
        <v>0.2</v>
      </c>
      <c r="N21" s="3">
        <f>_xlfn.XLOOKUP($D21,products!$A$1:$A$49,products!$E$1:$E$49,,0)</f>
        <v>3.375</v>
      </c>
      <c r="O21" s="3">
        <f t="shared" si="2"/>
        <v>16.875</v>
      </c>
      <c r="P21" t="str">
        <f>_xlfn.XLOOKUP(Table1[[#This Row],[Customer ID]],customers!$A$1:$A$1001,customers!$I$1:$I$1001,,0)</f>
        <v>Yes</v>
      </c>
    </row>
    <row r="22" spans="1:16" x14ac:dyDescent="0.3">
      <c r="A22" s="2" t="s">
        <v>598</v>
      </c>
      <c r="B22" s="8">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_xlfn.XLOOKUP(orders!$D22,products!$A$1:$A$49,products!$B$1:$B$49,,0)</f>
        <v>Exc</v>
      </c>
      <c r="J22" t="str">
        <f t="shared" si="0"/>
        <v>Excelsa</v>
      </c>
      <c r="K22" t="str">
        <f>_xlfn.XLOOKUP($D22,products!$A$1:$A$49,products!$C$1:$C$49,,0)</f>
        <v>D</v>
      </c>
      <c r="L22" t="str">
        <f t="shared" si="1"/>
        <v>Dark</v>
      </c>
      <c r="M22" s="1">
        <f>_xlfn.XLOOKUP($D22,products!$A$1:$A$49,products!$D$1:$D$49,,0)</f>
        <v>0.2</v>
      </c>
      <c r="N22" s="3">
        <f>_xlfn.XLOOKUP($D22,products!$A$1:$A$49,products!$E$1:$E$49,,0)</f>
        <v>3.645</v>
      </c>
      <c r="O22" s="3">
        <f t="shared" si="2"/>
        <v>14.58</v>
      </c>
      <c r="P22" t="str">
        <f>_xlfn.XLOOKUP(Table1[[#This Row],[Customer ID]],customers!$A$1:$A$1001,customers!$I$1:$I$1001,,0)</f>
        <v>Yes</v>
      </c>
    </row>
    <row r="23" spans="1:16" x14ac:dyDescent="0.3">
      <c r="A23" s="2" t="s">
        <v>608</v>
      </c>
      <c r="B23" s="8">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_xlfn.XLOOKUP(orders!$D23,products!$A$1:$A$49,products!$B$1:$B$49,,0)</f>
        <v>Ara</v>
      </c>
      <c r="J23" t="str">
        <f t="shared" si="0"/>
        <v>Arabica</v>
      </c>
      <c r="K23" t="str">
        <f>_xlfn.XLOOKUP($D23,products!$A$1:$A$49,products!$C$1:$C$49,,0)</f>
        <v>D</v>
      </c>
      <c r="L23" t="str">
        <f t="shared" si="1"/>
        <v>Dark</v>
      </c>
      <c r="M23" s="1">
        <f>_xlfn.XLOOKUP($D23,products!$A$1:$A$49,products!$D$1:$D$49,,0)</f>
        <v>0.2</v>
      </c>
      <c r="N23" s="3">
        <f>_xlfn.XLOOKUP($D23,products!$A$1:$A$49,products!$E$1:$E$49,,0)</f>
        <v>2.9849999999999999</v>
      </c>
      <c r="O23" s="3">
        <f t="shared" si="2"/>
        <v>17.91</v>
      </c>
      <c r="P23" t="str">
        <f>_xlfn.XLOOKUP(Table1[[#This Row],[Customer ID]],customers!$A$1:$A$1001,customers!$I$1:$I$1001,,0)</f>
        <v>No</v>
      </c>
    </row>
    <row r="24" spans="1:16" x14ac:dyDescent="0.3">
      <c r="A24" s="2" t="s">
        <v>614</v>
      </c>
      <c r="B24" s="8">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_xlfn.XLOOKUP(orders!$D24,products!$A$1:$A$49,products!$B$1:$B$49,,0)</f>
        <v>Rob</v>
      </c>
      <c r="J24" t="str">
        <f t="shared" si="0"/>
        <v>Robusta</v>
      </c>
      <c r="K24" t="str">
        <f>_xlfn.XLOOKUP($D24,products!$A$1:$A$49,products!$C$1:$C$49,,0)</f>
        <v>M</v>
      </c>
      <c r="L24" t="str">
        <f t="shared" si="1"/>
        <v>Medium</v>
      </c>
      <c r="M24" s="1">
        <f>_xlfn.XLOOKUP($D24,products!$A$1:$A$49,products!$D$1:$D$49,,0)</f>
        <v>2.5</v>
      </c>
      <c r="N24" s="3">
        <f>_xlfn.XLOOKUP($D24,products!$A$1:$A$49,products!$E$1:$E$49,,0)</f>
        <v>22.884999999999998</v>
      </c>
      <c r="O24" s="3">
        <f t="shared" si="2"/>
        <v>91.539999999999992</v>
      </c>
      <c r="P24" t="str">
        <f>_xlfn.XLOOKUP(Table1[[#This Row],[Customer ID]],customers!$A$1:$A$1001,customers!$I$1:$I$1001,,0)</f>
        <v>Yes</v>
      </c>
    </row>
    <row r="25" spans="1:16" x14ac:dyDescent="0.3">
      <c r="A25" s="2" t="s">
        <v>620</v>
      </c>
      <c r="B25" s="8">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_xlfn.XLOOKUP(orders!$D25,products!$A$1:$A$49,products!$B$1:$B$49,,0)</f>
        <v>Ara</v>
      </c>
      <c r="J25" t="str">
        <f t="shared" si="0"/>
        <v>Arabica</v>
      </c>
      <c r="K25" t="str">
        <f>_xlfn.XLOOKUP($D25,products!$A$1:$A$49,products!$C$1:$C$49,,0)</f>
        <v>D</v>
      </c>
      <c r="L25" t="str">
        <f t="shared" si="1"/>
        <v>Dark</v>
      </c>
      <c r="M25" s="1">
        <f>_xlfn.XLOOKUP($D25,products!$A$1:$A$49,products!$D$1:$D$49,,0)</f>
        <v>0.2</v>
      </c>
      <c r="N25" s="3">
        <f>_xlfn.XLOOKUP($D25,products!$A$1:$A$49,products!$E$1:$E$49,,0)</f>
        <v>2.9849999999999999</v>
      </c>
      <c r="O25" s="3">
        <f t="shared" si="2"/>
        <v>11.94</v>
      </c>
      <c r="P25" t="str">
        <f>_xlfn.XLOOKUP(Table1[[#This Row],[Customer ID]],customers!$A$1:$A$1001,customers!$I$1:$I$1001,,0)</f>
        <v>Yes</v>
      </c>
    </row>
    <row r="26" spans="1:16" x14ac:dyDescent="0.3">
      <c r="A26" s="2" t="s">
        <v>626</v>
      </c>
      <c r="B26" s="8">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_xlfn.XLOOKUP(orders!$D26,products!$A$1:$A$49,products!$B$1:$B$49,,0)</f>
        <v>Ara</v>
      </c>
      <c r="J26" t="str">
        <f t="shared" si="0"/>
        <v>Arabica</v>
      </c>
      <c r="K26" t="str">
        <f>_xlfn.XLOOKUP($D26,products!$A$1:$A$49,products!$C$1:$C$49,,0)</f>
        <v>M</v>
      </c>
      <c r="L26" t="str">
        <f t="shared" si="1"/>
        <v>Medium</v>
      </c>
      <c r="M26" s="1">
        <f>_xlfn.XLOOKUP($D26,products!$A$1:$A$49,products!$D$1:$D$49,,0)</f>
        <v>1</v>
      </c>
      <c r="N26" s="3">
        <f>_xlfn.XLOOKUP($D26,products!$A$1:$A$49,products!$E$1:$E$49,,0)</f>
        <v>11.25</v>
      </c>
      <c r="O26" s="3">
        <f t="shared" si="2"/>
        <v>11.25</v>
      </c>
      <c r="P26" t="str">
        <f>_xlfn.XLOOKUP(Table1[[#This Row],[Customer ID]],customers!$A$1:$A$1001,customers!$I$1:$I$1001,,0)</f>
        <v>No</v>
      </c>
    </row>
    <row r="27" spans="1:16" x14ac:dyDescent="0.3">
      <c r="A27" s="2" t="s">
        <v>632</v>
      </c>
      <c r="B27" s="8">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_xlfn.XLOOKUP(orders!$D27,products!$A$1:$A$49,products!$B$1:$B$49,,0)</f>
        <v>Exc</v>
      </c>
      <c r="J27" t="str">
        <f t="shared" si="0"/>
        <v>Excelsa</v>
      </c>
      <c r="K27" t="str">
        <f>_xlfn.XLOOKUP($D27,products!$A$1:$A$49,products!$C$1:$C$49,,0)</f>
        <v>M</v>
      </c>
      <c r="L27" t="str">
        <f t="shared" si="1"/>
        <v>Medium</v>
      </c>
      <c r="M27" s="1">
        <f>_xlfn.XLOOKUP($D27,products!$A$1:$A$49,products!$D$1:$D$49,,0)</f>
        <v>0.2</v>
      </c>
      <c r="N27" s="3">
        <f>_xlfn.XLOOKUP($D27,products!$A$1:$A$49,products!$E$1:$E$49,,0)</f>
        <v>4.125</v>
      </c>
      <c r="O27" s="3">
        <f t="shared" si="2"/>
        <v>12.375</v>
      </c>
      <c r="P27" t="str">
        <f>_xlfn.XLOOKUP(Table1[[#This Row],[Customer ID]],customers!$A$1:$A$1001,customers!$I$1:$I$1001,,0)</f>
        <v>Yes</v>
      </c>
    </row>
    <row r="28" spans="1:16" x14ac:dyDescent="0.3">
      <c r="A28" s="2" t="s">
        <v>637</v>
      </c>
      <c r="B28" s="8">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_xlfn.XLOOKUP(orders!$D28,products!$A$1:$A$49,products!$B$1:$B$49,,0)</f>
        <v>Ara</v>
      </c>
      <c r="J28" t="str">
        <f t="shared" si="0"/>
        <v>Arabica</v>
      </c>
      <c r="K28" t="str">
        <f>_xlfn.XLOOKUP($D28,products!$A$1:$A$49,products!$C$1:$C$49,,0)</f>
        <v>M</v>
      </c>
      <c r="L28" t="str">
        <f t="shared" si="1"/>
        <v>Medium</v>
      </c>
      <c r="M28" s="1">
        <f>_xlfn.XLOOKUP($D28,products!$A$1:$A$49,products!$D$1:$D$49,,0)</f>
        <v>0.5</v>
      </c>
      <c r="N28" s="3">
        <f>_xlfn.XLOOKUP($D28,products!$A$1:$A$49,products!$E$1:$E$49,,0)</f>
        <v>6.75</v>
      </c>
      <c r="O28" s="3">
        <f t="shared" si="2"/>
        <v>27</v>
      </c>
      <c r="P28" t="str">
        <f>_xlfn.XLOOKUP(Table1[[#This Row],[Customer ID]],customers!$A$1:$A$1001,customers!$I$1:$I$1001,,0)</f>
        <v>Yes</v>
      </c>
    </row>
    <row r="29" spans="1:16" x14ac:dyDescent="0.3">
      <c r="A29" s="2" t="s">
        <v>643</v>
      </c>
      <c r="B29" s="8">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_xlfn.XLOOKUP(orders!$D29,products!$A$1:$A$49,products!$B$1:$B$49,,0)</f>
        <v>Ara</v>
      </c>
      <c r="J29" t="str">
        <f t="shared" si="0"/>
        <v>Arabica</v>
      </c>
      <c r="K29" t="str">
        <f>_xlfn.XLOOKUP($D29,products!$A$1:$A$49,products!$C$1:$C$49,,0)</f>
        <v>M</v>
      </c>
      <c r="L29" t="str">
        <f t="shared" si="1"/>
        <v>Medium</v>
      </c>
      <c r="M29" s="1">
        <f>_xlfn.XLOOKUP($D29,products!$A$1:$A$49,products!$D$1:$D$49,,0)</f>
        <v>0.2</v>
      </c>
      <c r="N29" s="3">
        <f>_xlfn.XLOOKUP($D29,products!$A$1:$A$49,products!$E$1:$E$49,,0)</f>
        <v>3.375</v>
      </c>
      <c r="O29" s="3">
        <f t="shared" si="2"/>
        <v>16.875</v>
      </c>
      <c r="P29" t="str">
        <f>_xlfn.XLOOKUP(Table1[[#This Row],[Customer ID]],customers!$A$1:$A$1001,customers!$I$1:$I$1001,,0)</f>
        <v>No</v>
      </c>
    </row>
    <row r="30" spans="1:16" x14ac:dyDescent="0.3">
      <c r="A30" s="2" t="s">
        <v>649</v>
      </c>
      <c r="B30" s="8">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_xlfn.XLOOKUP(orders!$D30,products!$A$1:$A$49,products!$B$1:$B$49,,0)</f>
        <v>Ara</v>
      </c>
      <c r="J30" t="str">
        <f t="shared" si="0"/>
        <v>Arabica</v>
      </c>
      <c r="K30" t="str">
        <f>_xlfn.XLOOKUP($D30,products!$A$1:$A$49,products!$C$1:$C$49,,0)</f>
        <v>D</v>
      </c>
      <c r="L30" t="str">
        <f t="shared" si="1"/>
        <v>Dark</v>
      </c>
      <c r="M30" s="1">
        <f>_xlfn.XLOOKUP($D30,products!$A$1:$A$49,products!$D$1:$D$49,,0)</f>
        <v>0.5</v>
      </c>
      <c r="N30" s="3">
        <f>_xlfn.XLOOKUP($D30,products!$A$1:$A$49,products!$E$1:$E$49,,0)</f>
        <v>5.97</v>
      </c>
      <c r="O30" s="3">
        <f t="shared" si="2"/>
        <v>17.91</v>
      </c>
      <c r="P30" t="str">
        <f>_xlfn.XLOOKUP(Table1[[#This Row],[Customer ID]],customers!$A$1:$A$1001,customers!$I$1:$I$1001,,0)</f>
        <v>No</v>
      </c>
    </row>
    <row r="31" spans="1:16" x14ac:dyDescent="0.3">
      <c r="A31" s="2" t="s">
        <v>655</v>
      </c>
      <c r="B31" s="8">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_xlfn.XLOOKUP(orders!$D31,products!$A$1:$A$49,products!$B$1:$B$49,,0)</f>
        <v>Ara</v>
      </c>
      <c r="J31" t="str">
        <f t="shared" si="0"/>
        <v>Arabica</v>
      </c>
      <c r="K31" t="str">
        <f>_xlfn.XLOOKUP($D31,products!$A$1:$A$49,products!$C$1:$C$49,,0)</f>
        <v>D</v>
      </c>
      <c r="L31" t="str">
        <f t="shared" si="1"/>
        <v>Dark</v>
      </c>
      <c r="M31" s="1">
        <f>_xlfn.XLOOKUP($D31,products!$A$1:$A$49,products!$D$1:$D$49,,0)</f>
        <v>1</v>
      </c>
      <c r="N31" s="3">
        <f>_xlfn.XLOOKUP($D31,products!$A$1:$A$49,products!$E$1:$E$49,,0)</f>
        <v>9.9499999999999993</v>
      </c>
      <c r="O31" s="3">
        <f t="shared" si="2"/>
        <v>39.799999999999997</v>
      </c>
      <c r="P31" t="str">
        <f>_xlfn.XLOOKUP(Table1[[#This Row],[Customer ID]],customers!$A$1:$A$1001,customers!$I$1:$I$1001,,0)</f>
        <v>Yes</v>
      </c>
    </row>
    <row r="32" spans="1:16" x14ac:dyDescent="0.3">
      <c r="A32" s="2" t="s">
        <v>661</v>
      </c>
      <c r="B32" s="8">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_xlfn.XLOOKUP(orders!$D32,products!$A$1:$A$49,products!$B$1:$B$49,,0)</f>
        <v>Lib</v>
      </c>
      <c r="J32" t="str">
        <f t="shared" si="0"/>
        <v>Liberica</v>
      </c>
      <c r="K32" t="str">
        <f>_xlfn.XLOOKUP($D32,products!$A$1:$A$49,products!$C$1:$C$49,,0)</f>
        <v>M</v>
      </c>
      <c r="L32" t="str">
        <f t="shared" si="1"/>
        <v>Medium</v>
      </c>
      <c r="M32" s="1">
        <f>_xlfn.XLOOKUP($D32,products!$A$1:$A$49,products!$D$1:$D$49,,0)</f>
        <v>0.2</v>
      </c>
      <c r="N32" s="3">
        <f>_xlfn.XLOOKUP($D32,products!$A$1:$A$49,products!$E$1:$E$49,,0)</f>
        <v>4.3650000000000002</v>
      </c>
      <c r="O32" s="3">
        <f t="shared" si="2"/>
        <v>21.825000000000003</v>
      </c>
      <c r="P32" t="str">
        <f>_xlfn.XLOOKUP(Table1[[#This Row],[Customer ID]],customers!$A$1:$A$1001,customers!$I$1:$I$1001,,0)</f>
        <v>No</v>
      </c>
    </row>
    <row r="33" spans="1:16" x14ac:dyDescent="0.3">
      <c r="A33" s="2" t="s">
        <v>661</v>
      </c>
      <c r="B33" s="8">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_xlfn.XLOOKUP(orders!$D33,products!$A$1:$A$49,products!$B$1:$B$49,,0)</f>
        <v>Ara</v>
      </c>
      <c r="J33" t="str">
        <f t="shared" si="0"/>
        <v>Arabica</v>
      </c>
      <c r="K33" t="str">
        <f>_xlfn.XLOOKUP($D33,products!$A$1:$A$49,products!$C$1:$C$49,,0)</f>
        <v>D</v>
      </c>
      <c r="L33" t="str">
        <f t="shared" si="1"/>
        <v>Dark</v>
      </c>
      <c r="M33" s="1">
        <f>_xlfn.XLOOKUP($D33,products!$A$1:$A$49,products!$D$1:$D$49,,0)</f>
        <v>0.5</v>
      </c>
      <c r="N33" s="3">
        <f>_xlfn.XLOOKUP($D33,products!$A$1:$A$49,products!$E$1:$E$49,,0)</f>
        <v>5.97</v>
      </c>
      <c r="O33" s="3">
        <f t="shared" si="2"/>
        <v>35.82</v>
      </c>
      <c r="P33" t="str">
        <f>_xlfn.XLOOKUP(Table1[[#This Row],[Customer ID]],customers!$A$1:$A$1001,customers!$I$1:$I$1001,,0)</f>
        <v>No</v>
      </c>
    </row>
    <row r="34" spans="1:16" x14ac:dyDescent="0.3">
      <c r="A34" s="2" t="s">
        <v>661</v>
      </c>
      <c r="B34" s="8">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_xlfn.XLOOKUP(orders!$D34,products!$A$1:$A$49,products!$B$1:$B$49,,0)</f>
        <v>Lib</v>
      </c>
      <c r="J34" t="str">
        <f t="shared" si="0"/>
        <v>Liberica</v>
      </c>
      <c r="K34" t="str">
        <f>_xlfn.XLOOKUP($D34,products!$A$1:$A$49,products!$C$1:$C$49,,0)</f>
        <v>M</v>
      </c>
      <c r="L34" t="str">
        <f t="shared" si="1"/>
        <v>Medium</v>
      </c>
      <c r="M34" s="1">
        <f>_xlfn.XLOOKUP($D34,products!$A$1:$A$49,products!$D$1:$D$49,,0)</f>
        <v>0.5</v>
      </c>
      <c r="N34" s="3">
        <f>_xlfn.XLOOKUP($D34,products!$A$1:$A$49,products!$E$1:$E$49,,0)</f>
        <v>8.73</v>
      </c>
      <c r="O34" s="3">
        <f t="shared" si="2"/>
        <v>52.38</v>
      </c>
      <c r="P34" t="str">
        <f>_xlfn.XLOOKUP(Table1[[#This Row],[Customer ID]],customers!$A$1:$A$1001,customers!$I$1:$I$1001,,0)</f>
        <v>No</v>
      </c>
    </row>
    <row r="35" spans="1:16" x14ac:dyDescent="0.3">
      <c r="A35" s="2" t="s">
        <v>676</v>
      </c>
      <c r="B35" s="8">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_xlfn.XLOOKUP(orders!$D35,products!$A$1:$A$49,products!$B$1:$B$49,,0)</f>
        <v>Lib</v>
      </c>
      <c r="J35" t="str">
        <f t="shared" si="0"/>
        <v>Liberica</v>
      </c>
      <c r="K35" t="str">
        <f>_xlfn.XLOOKUP($D35,products!$A$1:$A$49,products!$C$1:$C$49,,0)</f>
        <v>L</v>
      </c>
      <c r="L35" t="str">
        <f t="shared" si="1"/>
        <v>Light</v>
      </c>
      <c r="M35" s="1">
        <f>_xlfn.XLOOKUP($D35,products!$A$1:$A$49,products!$D$1:$D$49,,0)</f>
        <v>0.2</v>
      </c>
      <c r="N35" s="3">
        <f>_xlfn.XLOOKUP($D35,products!$A$1:$A$49,products!$E$1:$E$49,,0)</f>
        <v>4.7549999999999999</v>
      </c>
      <c r="O35" s="3">
        <f t="shared" si="2"/>
        <v>23.774999999999999</v>
      </c>
      <c r="P35" t="str">
        <f>_xlfn.XLOOKUP(Table1[[#This Row],[Customer ID]],customers!$A$1:$A$1001,customers!$I$1:$I$1001,,0)</f>
        <v>No</v>
      </c>
    </row>
    <row r="36" spans="1:16" x14ac:dyDescent="0.3">
      <c r="A36" s="2" t="s">
        <v>681</v>
      </c>
      <c r="B36" s="8">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_xlfn.XLOOKUP(orders!$D36,products!$A$1:$A$49,products!$B$1:$B$49,,0)</f>
        <v>Lib</v>
      </c>
      <c r="J36" t="str">
        <f t="shared" si="0"/>
        <v>Liberica</v>
      </c>
      <c r="K36" t="str">
        <f>_xlfn.XLOOKUP($D36,products!$A$1:$A$49,products!$C$1:$C$49,,0)</f>
        <v>L</v>
      </c>
      <c r="L36" t="str">
        <f t="shared" si="1"/>
        <v>Light</v>
      </c>
      <c r="M36" s="1">
        <f>_xlfn.XLOOKUP($D36,products!$A$1:$A$49,products!$D$1:$D$49,,0)</f>
        <v>0.5</v>
      </c>
      <c r="N36" s="3">
        <f>_xlfn.XLOOKUP($D36,products!$A$1:$A$49,products!$E$1:$E$49,,0)</f>
        <v>9.51</v>
      </c>
      <c r="O36" s="3">
        <f t="shared" si="2"/>
        <v>57.06</v>
      </c>
      <c r="P36" t="str">
        <f>_xlfn.XLOOKUP(Table1[[#This Row],[Customer ID]],customers!$A$1:$A$1001,customers!$I$1:$I$1001,,0)</f>
        <v>Yes</v>
      </c>
    </row>
    <row r="37" spans="1:16" x14ac:dyDescent="0.3">
      <c r="A37" s="2" t="s">
        <v>687</v>
      </c>
      <c r="B37" s="8">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_xlfn.XLOOKUP(orders!$D37,products!$A$1:$A$49,products!$B$1:$B$49,,0)</f>
        <v>Ara</v>
      </c>
      <c r="J37" t="str">
        <f t="shared" si="0"/>
        <v>Arabica</v>
      </c>
      <c r="K37" t="str">
        <f>_xlfn.XLOOKUP($D37,products!$A$1:$A$49,products!$C$1:$C$49,,0)</f>
        <v>D</v>
      </c>
      <c r="L37" t="str">
        <f t="shared" si="1"/>
        <v>Dark</v>
      </c>
      <c r="M37" s="1">
        <f>_xlfn.XLOOKUP($D37,products!$A$1:$A$49,products!$D$1:$D$49,,0)</f>
        <v>0.5</v>
      </c>
      <c r="N37" s="3">
        <f>_xlfn.XLOOKUP($D37,products!$A$1:$A$49,products!$E$1:$E$49,,0)</f>
        <v>5.97</v>
      </c>
      <c r="O37" s="3">
        <f t="shared" si="2"/>
        <v>35.82</v>
      </c>
      <c r="P37" t="str">
        <f>_xlfn.XLOOKUP(Table1[[#This Row],[Customer ID]],customers!$A$1:$A$1001,customers!$I$1:$I$1001,,0)</f>
        <v>No</v>
      </c>
    </row>
    <row r="38" spans="1:16" x14ac:dyDescent="0.3">
      <c r="A38" s="2" t="s">
        <v>693</v>
      </c>
      <c r="B38" s="8">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_xlfn.XLOOKUP(orders!$D38,products!$A$1:$A$49,products!$B$1:$B$49,,0)</f>
        <v>Lib</v>
      </c>
      <c r="J38" t="str">
        <f t="shared" si="0"/>
        <v>Liberica</v>
      </c>
      <c r="K38" t="str">
        <f>_xlfn.XLOOKUP($D38,products!$A$1:$A$49,products!$C$1:$C$49,,0)</f>
        <v>M</v>
      </c>
      <c r="L38" t="str">
        <f t="shared" si="1"/>
        <v>Medium</v>
      </c>
      <c r="M38" s="1">
        <f>_xlfn.XLOOKUP($D38,products!$A$1:$A$49,products!$D$1:$D$49,,0)</f>
        <v>0.2</v>
      </c>
      <c r="N38" s="3">
        <f>_xlfn.XLOOKUP($D38,products!$A$1:$A$49,products!$E$1:$E$49,,0)</f>
        <v>4.3650000000000002</v>
      </c>
      <c r="O38" s="3">
        <f t="shared" si="2"/>
        <v>8.73</v>
      </c>
      <c r="P38" t="str">
        <f>_xlfn.XLOOKUP(Table1[[#This Row],[Customer ID]],customers!$A$1:$A$1001,customers!$I$1:$I$1001,,0)</f>
        <v>No</v>
      </c>
    </row>
    <row r="39" spans="1:16" x14ac:dyDescent="0.3">
      <c r="A39" s="2" t="s">
        <v>699</v>
      </c>
      <c r="B39" s="8">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_xlfn.XLOOKUP(orders!$D39,products!$A$1:$A$49,products!$B$1:$B$49,,0)</f>
        <v>Lib</v>
      </c>
      <c r="J39" t="str">
        <f t="shared" si="0"/>
        <v>Liberica</v>
      </c>
      <c r="K39" t="str">
        <f>_xlfn.XLOOKUP($D39,products!$A$1:$A$49,products!$C$1:$C$49,,0)</f>
        <v>L</v>
      </c>
      <c r="L39" t="str">
        <f t="shared" si="1"/>
        <v>Light</v>
      </c>
      <c r="M39" s="1">
        <f>_xlfn.XLOOKUP($D39,products!$A$1:$A$49,products!$D$1:$D$49,,0)</f>
        <v>0.5</v>
      </c>
      <c r="N39" s="3">
        <f>_xlfn.XLOOKUP($D39,products!$A$1:$A$49,products!$E$1:$E$49,,0)</f>
        <v>9.51</v>
      </c>
      <c r="O39" s="3">
        <f t="shared" si="2"/>
        <v>28.53</v>
      </c>
      <c r="P39" t="str">
        <f>_xlfn.XLOOKUP(Table1[[#This Row],[Customer ID]],customers!$A$1:$A$1001,customers!$I$1:$I$1001,,0)</f>
        <v>No</v>
      </c>
    </row>
    <row r="40" spans="1:16" x14ac:dyDescent="0.3">
      <c r="A40" s="2" t="s">
        <v>705</v>
      </c>
      <c r="B40" s="8">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_xlfn.XLOOKUP(orders!$D40,products!$A$1:$A$49,products!$B$1:$B$49,,0)</f>
        <v>Rob</v>
      </c>
      <c r="J40" t="str">
        <f t="shared" si="0"/>
        <v>Robusta</v>
      </c>
      <c r="K40" t="str">
        <f>_xlfn.XLOOKUP($D40,products!$A$1:$A$49,products!$C$1:$C$49,,0)</f>
        <v>M</v>
      </c>
      <c r="L40" t="str">
        <f t="shared" si="1"/>
        <v>Medium</v>
      </c>
      <c r="M40" s="1">
        <f>_xlfn.XLOOKUP($D40,products!$A$1:$A$49,products!$D$1:$D$49,,0)</f>
        <v>2.5</v>
      </c>
      <c r="N40" s="3">
        <f>_xlfn.XLOOKUP($D40,products!$A$1:$A$49,products!$E$1:$E$49,,0)</f>
        <v>22.884999999999998</v>
      </c>
      <c r="O40" s="3">
        <f t="shared" si="2"/>
        <v>114.42499999999998</v>
      </c>
      <c r="P40" t="str">
        <f>_xlfn.XLOOKUP(Table1[[#This Row],[Customer ID]],customers!$A$1:$A$1001,customers!$I$1:$I$1001,,0)</f>
        <v>No</v>
      </c>
    </row>
    <row r="41" spans="1:16" x14ac:dyDescent="0.3">
      <c r="A41" s="2" t="s">
        <v>711</v>
      </c>
      <c r="B41" s="8">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_xlfn.XLOOKUP(orders!$D41,products!$A$1:$A$49,products!$B$1:$B$49,,0)</f>
        <v>Rob</v>
      </c>
      <c r="J41" t="str">
        <f t="shared" si="0"/>
        <v>Robusta</v>
      </c>
      <c r="K41" t="str">
        <f>_xlfn.XLOOKUP($D41,products!$A$1:$A$49,products!$C$1:$C$49,,0)</f>
        <v>M</v>
      </c>
      <c r="L41" t="str">
        <f t="shared" si="1"/>
        <v>Medium</v>
      </c>
      <c r="M41" s="1">
        <f>_xlfn.XLOOKUP($D41,products!$A$1:$A$49,products!$D$1:$D$49,,0)</f>
        <v>1</v>
      </c>
      <c r="N41" s="3">
        <f>_xlfn.XLOOKUP($D41,products!$A$1:$A$49,products!$E$1:$E$49,,0)</f>
        <v>9.9499999999999993</v>
      </c>
      <c r="O41" s="3">
        <f t="shared" si="2"/>
        <v>59.699999999999996</v>
      </c>
      <c r="P41" t="str">
        <f>_xlfn.XLOOKUP(Table1[[#This Row],[Customer ID]],customers!$A$1:$A$1001,customers!$I$1:$I$1001,,0)</f>
        <v>Yes</v>
      </c>
    </row>
    <row r="42" spans="1:16" x14ac:dyDescent="0.3">
      <c r="A42" s="2" t="s">
        <v>715</v>
      </c>
      <c r="B42" s="8">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_xlfn.XLOOKUP(orders!$D42,products!$A$1:$A$49,products!$B$1:$B$49,,0)</f>
        <v>Lib</v>
      </c>
      <c r="J42" t="str">
        <f t="shared" si="0"/>
        <v>Liberica</v>
      </c>
      <c r="K42" t="str">
        <f>_xlfn.XLOOKUP($D42,products!$A$1:$A$49,products!$C$1:$C$49,,0)</f>
        <v>M</v>
      </c>
      <c r="L42" t="str">
        <f t="shared" si="1"/>
        <v>Medium</v>
      </c>
      <c r="M42" s="1">
        <f>_xlfn.XLOOKUP($D42,products!$A$1:$A$49,products!$D$1:$D$49,,0)</f>
        <v>1</v>
      </c>
      <c r="N42" s="3">
        <f>_xlfn.XLOOKUP($D42,products!$A$1:$A$49,products!$E$1:$E$49,,0)</f>
        <v>14.55</v>
      </c>
      <c r="O42" s="3">
        <f t="shared" si="2"/>
        <v>43.650000000000006</v>
      </c>
      <c r="P42" t="str">
        <f>_xlfn.XLOOKUP(Table1[[#This Row],[Customer ID]],customers!$A$1:$A$1001,customers!$I$1:$I$1001,,0)</f>
        <v>No</v>
      </c>
    </row>
    <row r="43" spans="1:16" x14ac:dyDescent="0.3">
      <c r="A43" s="2" t="s">
        <v>720</v>
      </c>
      <c r="B43" s="8">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_xlfn.XLOOKUP(orders!$D43,products!$A$1:$A$49,products!$B$1:$B$49,,0)</f>
        <v>Exc</v>
      </c>
      <c r="J43" t="str">
        <f t="shared" si="0"/>
        <v>Excelsa</v>
      </c>
      <c r="K43" t="str">
        <f>_xlfn.XLOOKUP($D43,products!$A$1:$A$49,products!$C$1:$C$49,,0)</f>
        <v>D</v>
      </c>
      <c r="L43" t="str">
        <f t="shared" si="1"/>
        <v>Dark</v>
      </c>
      <c r="M43" s="1">
        <f>_xlfn.XLOOKUP($D43,products!$A$1:$A$49,products!$D$1:$D$49,,0)</f>
        <v>0.2</v>
      </c>
      <c r="N43" s="3">
        <f>_xlfn.XLOOKUP($D43,products!$A$1:$A$49,products!$E$1:$E$49,,0)</f>
        <v>3.645</v>
      </c>
      <c r="O43" s="3">
        <f t="shared" si="2"/>
        <v>7.29</v>
      </c>
      <c r="P43" t="str">
        <f>_xlfn.XLOOKUP(Table1[[#This Row],[Customer ID]],customers!$A$1:$A$1001,customers!$I$1:$I$1001,,0)</f>
        <v>Yes</v>
      </c>
    </row>
    <row r="44" spans="1:16" x14ac:dyDescent="0.3">
      <c r="A44" s="2" t="s">
        <v>726</v>
      </c>
      <c r="B44" s="8">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_xlfn.XLOOKUP(orders!$D44,products!$A$1:$A$49,products!$B$1:$B$49,,0)</f>
        <v>Rob</v>
      </c>
      <c r="J44" t="str">
        <f t="shared" si="0"/>
        <v>Robusta</v>
      </c>
      <c r="K44" t="str">
        <f>_xlfn.XLOOKUP($D44,products!$A$1:$A$49,products!$C$1:$C$49,,0)</f>
        <v>D</v>
      </c>
      <c r="L44" t="str">
        <f t="shared" si="1"/>
        <v>Dark</v>
      </c>
      <c r="M44" s="1">
        <f>_xlfn.XLOOKUP($D44,products!$A$1:$A$49,products!$D$1:$D$49,,0)</f>
        <v>0.2</v>
      </c>
      <c r="N44" s="3">
        <f>_xlfn.XLOOKUP($D44,products!$A$1:$A$49,products!$E$1:$E$49,,0)</f>
        <v>2.6849999999999996</v>
      </c>
      <c r="O44" s="3">
        <f t="shared" si="2"/>
        <v>8.0549999999999997</v>
      </c>
      <c r="P44" t="str">
        <f>_xlfn.XLOOKUP(Table1[[#This Row],[Customer ID]],customers!$A$1:$A$1001,customers!$I$1:$I$1001,,0)</f>
        <v>Yes</v>
      </c>
    </row>
    <row r="45" spans="1:16" x14ac:dyDescent="0.3">
      <c r="A45" s="2" t="s">
        <v>733</v>
      </c>
      <c r="B45" s="8">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_xlfn.XLOOKUP(orders!$D45,products!$A$1:$A$49,products!$B$1:$B$49,,0)</f>
        <v>Lib</v>
      </c>
      <c r="J45" t="str">
        <f t="shared" si="0"/>
        <v>Liberica</v>
      </c>
      <c r="K45" t="str">
        <f>_xlfn.XLOOKUP($D45,products!$A$1:$A$49,products!$C$1:$C$49,,0)</f>
        <v>L</v>
      </c>
      <c r="L45" t="str">
        <f t="shared" si="1"/>
        <v>Light</v>
      </c>
      <c r="M45" s="1">
        <f>_xlfn.XLOOKUP($D45,products!$A$1:$A$49,products!$D$1:$D$49,,0)</f>
        <v>2.5</v>
      </c>
      <c r="N45" s="3">
        <f>_xlfn.XLOOKUP($D45,products!$A$1:$A$49,products!$E$1:$E$49,,0)</f>
        <v>36.454999999999998</v>
      </c>
      <c r="O45" s="3">
        <f t="shared" si="2"/>
        <v>72.91</v>
      </c>
      <c r="P45" t="str">
        <f>_xlfn.XLOOKUP(Table1[[#This Row],[Customer ID]],customers!$A$1:$A$1001,customers!$I$1:$I$1001,,0)</f>
        <v>No</v>
      </c>
    </row>
    <row r="46" spans="1:16" x14ac:dyDescent="0.3">
      <c r="A46" s="2" t="s">
        <v>738</v>
      </c>
      <c r="B46" s="8">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_xlfn.XLOOKUP(orders!$D46,products!$A$1:$A$49,products!$B$1:$B$49,,0)</f>
        <v>Exc</v>
      </c>
      <c r="J46" t="str">
        <f t="shared" si="0"/>
        <v>Excelsa</v>
      </c>
      <c r="K46" t="str">
        <f>_xlfn.XLOOKUP($D46,products!$A$1:$A$49,products!$C$1:$C$49,,0)</f>
        <v>M</v>
      </c>
      <c r="L46" t="str">
        <f t="shared" si="1"/>
        <v>Medium</v>
      </c>
      <c r="M46" s="1">
        <f>_xlfn.XLOOKUP($D46,products!$A$1:$A$49,products!$D$1:$D$49,,0)</f>
        <v>0.5</v>
      </c>
      <c r="N46" s="3">
        <f>_xlfn.XLOOKUP($D46,products!$A$1:$A$49,products!$E$1:$E$49,,0)</f>
        <v>8.25</v>
      </c>
      <c r="O46" s="3">
        <f t="shared" si="2"/>
        <v>16.5</v>
      </c>
      <c r="P46" t="str">
        <f>_xlfn.XLOOKUP(Table1[[#This Row],[Customer ID]],customers!$A$1:$A$1001,customers!$I$1:$I$1001,,0)</f>
        <v>Yes</v>
      </c>
    </row>
    <row r="47" spans="1:16" x14ac:dyDescent="0.3">
      <c r="A47" s="2" t="s">
        <v>744</v>
      </c>
      <c r="B47" s="8">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_xlfn.XLOOKUP(orders!$D47,products!$A$1:$A$49,products!$B$1:$B$49,,0)</f>
        <v>Lib</v>
      </c>
      <c r="J47" t="str">
        <f t="shared" si="0"/>
        <v>Liberica</v>
      </c>
      <c r="K47" t="str">
        <f>_xlfn.XLOOKUP($D47,products!$A$1:$A$49,products!$C$1:$C$49,,0)</f>
        <v>D</v>
      </c>
      <c r="L47" t="str">
        <f t="shared" si="1"/>
        <v>Dark</v>
      </c>
      <c r="M47" s="1">
        <f>_xlfn.XLOOKUP($D47,products!$A$1:$A$49,products!$D$1:$D$49,,0)</f>
        <v>2.5</v>
      </c>
      <c r="N47" s="3">
        <f>_xlfn.XLOOKUP($D47,products!$A$1:$A$49,products!$E$1:$E$49,,0)</f>
        <v>29.784999999999997</v>
      </c>
      <c r="O47" s="3">
        <f t="shared" si="2"/>
        <v>178.70999999999998</v>
      </c>
      <c r="P47" t="str">
        <f>_xlfn.XLOOKUP(Table1[[#This Row],[Customer ID]],customers!$A$1:$A$1001,customers!$I$1:$I$1001,,0)</f>
        <v>No</v>
      </c>
    </row>
    <row r="48" spans="1:16" x14ac:dyDescent="0.3">
      <c r="A48" s="2" t="s">
        <v>750</v>
      </c>
      <c r="B48" s="8">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_xlfn.XLOOKUP(orders!$D48,products!$A$1:$A$49,products!$B$1:$B$49,,0)</f>
        <v>Exc</v>
      </c>
      <c r="J48" t="str">
        <f t="shared" si="0"/>
        <v>Excelsa</v>
      </c>
      <c r="K48" t="str">
        <f>_xlfn.XLOOKUP($D48,products!$A$1:$A$49,products!$C$1:$C$49,,0)</f>
        <v>M</v>
      </c>
      <c r="L48" t="str">
        <f t="shared" si="1"/>
        <v>Medium</v>
      </c>
      <c r="M48" s="1">
        <f>_xlfn.XLOOKUP($D48,products!$A$1:$A$49,products!$D$1:$D$49,,0)</f>
        <v>2.5</v>
      </c>
      <c r="N48" s="3">
        <f>_xlfn.XLOOKUP($D48,products!$A$1:$A$49,products!$E$1:$E$49,,0)</f>
        <v>31.624999999999996</v>
      </c>
      <c r="O48" s="3">
        <f t="shared" si="2"/>
        <v>63.249999999999993</v>
      </c>
      <c r="P48" t="str">
        <f>_xlfn.XLOOKUP(Table1[[#This Row],[Customer ID]],customers!$A$1:$A$1001,customers!$I$1:$I$1001,,0)</f>
        <v>Yes</v>
      </c>
    </row>
    <row r="49" spans="1:16" x14ac:dyDescent="0.3">
      <c r="A49" s="2" t="s">
        <v>755</v>
      </c>
      <c r="B49" s="8">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_xlfn.XLOOKUP(orders!$D49,products!$A$1:$A$49,products!$B$1:$B$49,,0)</f>
        <v>Ara</v>
      </c>
      <c r="J49" t="str">
        <f t="shared" si="0"/>
        <v>Arabica</v>
      </c>
      <c r="K49" t="str">
        <f>_xlfn.XLOOKUP($D49,products!$A$1:$A$49,products!$C$1:$C$49,,0)</f>
        <v>L</v>
      </c>
      <c r="L49" t="str">
        <f t="shared" si="1"/>
        <v>Light</v>
      </c>
      <c r="M49" s="1">
        <f>_xlfn.XLOOKUP($D49,products!$A$1:$A$49,products!$D$1:$D$49,,0)</f>
        <v>0.2</v>
      </c>
      <c r="N49" s="3">
        <f>_xlfn.XLOOKUP($D49,products!$A$1:$A$49,products!$E$1:$E$49,,0)</f>
        <v>3.8849999999999998</v>
      </c>
      <c r="O49" s="3">
        <f t="shared" si="2"/>
        <v>7.77</v>
      </c>
      <c r="P49" t="str">
        <f>_xlfn.XLOOKUP(Table1[[#This Row],[Customer ID]],customers!$A$1:$A$1001,customers!$I$1:$I$1001,,0)</f>
        <v>Yes</v>
      </c>
    </row>
    <row r="50" spans="1:16" x14ac:dyDescent="0.3">
      <c r="A50" s="2" t="s">
        <v>761</v>
      </c>
      <c r="B50" s="8">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_xlfn.XLOOKUP(orders!$D50,products!$A$1:$A$49,products!$B$1:$B$49,,0)</f>
        <v>Ara</v>
      </c>
      <c r="J50" t="str">
        <f t="shared" si="0"/>
        <v>Arabica</v>
      </c>
      <c r="K50" t="str">
        <f>_xlfn.XLOOKUP($D50,products!$A$1:$A$49,products!$C$1:$C$49,,0)</f>
        <v>D</v>
      </c>
      <c r="L50" t="str">
        <f t="shared" si="1"/>
        <v>Dark</v>
      </c>
      <c r="M50" s="1">
        <f>_xlfn.XLOOKUP($D50,products!$A$1:$A$49,products!$D$1:$D$49,,0)</f>
        <v>2.5</v>
      </c>
      <c r="N50" s="3">
        <f>_xlfn.XLOOKUP($D50,products!$A$1:$A$49,products!$E$1:$E$49,,0)</f>
        <v>22.884999999999998</v>
      </c>
      <c r="O50" s="3">
        <f t="shared" si="2"/>
        <v>91.539999999999992</v>
      </c>
      <c r="P50" t="str">
        <f>_xlfn.XLOOKUP(Table1[[#This Row],[Customer ID]],customers!$A$1:$A$1001,customers!$I$1:$I$1001,,0)</f>
        <v>No</v>
      </c>
    </row>
    <row r="51" spans="1:16" x14ac:dyDescent="0.3">
      <c r="A51" s="2" t="s">
        <v>766</v>
      </c>
      <c r="B51" s="8">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_xlfn.XLOOKUP(orders!$D51,products!$A$1:$A$49,products!$B$1:$B$49,,0)</f>
        <v>Ara</v>
      </c>
      <c r="J51" t="str">
        <f t="shared" si="0"/>
        <v>Arabica</v>
      </c>
      <c r="K51" t="str">
        <f>_xlfn.XLOOKUP($D51,products!$A$1:$A$49,products!$C$1:$C$49,,0)</f>
        <v>L</v>
      </c>
      <c r="L51" t="str">
        <f t="shared" si="1"/>
        <v>Light</v>
      </c>
      <c r="M51" s="1">
        <f>_xlfn.XLOOKUP($D51,products!$A$1:$A$49,products!$D$1:$D$49,,0)</f>
        <v>1</v>
      </c>
      <c r="N51" s="3">
        <f>_xlfn.XLOOKUP($D51,products!$A$1:$A$49,products!$E$1:$E$49,,0)</f>
        <v>12.95</v>
      </c>
      <c r="O51" s="3">
        <f t="shared" si="2"/>
        <v>38.849999999999994</v>
      </c>
      <c r="P51" t="str">
        <f>_xlfn.XLOOKUP(Table1[[#This Row],[Customer ID]],customers!$A$1:$A$1001,customers!$I$1:$I$1001,,0)</f>
        <v>No</v>
      </c>
    </row>
    <row r="52" spans="1:16" x14ac:dyDescent="0.3">
      <c r="A52" s="2" t="s">
        <v>772</v>
      </c>
      <c r="B52" s="8">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_xlfn.XLOOKUP(orders!$D52,products!$A$1:$A$49,products!$B$1:$B$49,,0)</f>
        <v>Lib</v>
      </c>
      <c r="J52" t="str">
        <f t="shared" si="0"/>
        <v>Liberica</v>
      </c>
      <c r="K52" t="str">
        <f>_xlfn.XLOOKUP($D52,products!$A$1:$A$49,products!$C$1:$C$49,,0)</f>
        <v>D</v>
      </c>
      <c r="L52" t="str">
        <f t="shared" si="1"/>
        <v>Dark</v>
      </c>
      <c r="M52" s="1">
        <f>_xlfn.XLOOKUP($D52,products!$A$1:$A$49,products!$D$1:$D$49,,0)</f>
        <v>0.5</v>
      </c>
      <c r="N52" s="3">
        <f>_xlfn.XLOOKUP($D52,products!$A$1:$A$49,products!$E$1:$E$49,,0)</f>
        <v>7.77</v>
      </c>
      <c r="O52" s="3">
        <f t="shared" si="2"/>
        <v>15.54</v>
      </c>
      <c r="P52" t="str">
        <f>_xlfn.XLOOKUP(Table1[[#This Row],[Customer ID]],customers!$A$1:$A$1001,customers!$I$1:$I$1001,,0)</f>
        <v>No</v>
      </c>
    </row>
    <row r="53" spans="1:16" x14ac:dyDescent="0.3">
      <c r="A53" s="2" t="s">
        <v>778</v>
      </c>
      <c r="B53" s="8">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_xlfn.XLOOKUP(orders!$D53,products!$A$1:$A$49,products!$B$1:$B$49,,0)</f>
        <v>Lib</v>
      </c>
      <c r="J53" t="str">
        <f t="shared" si="0"/>
        <v>Liberica</v>
      </c>
      <c r="K53" t="str">
        <f>_xlfn.XLOOKUP($D53,products!$A$1:$A$49,products!$C$1:$C$49,,0)</f>
        <v>L</v>
      </c>
      <c r="L53" t="str">
        <f t="shared" si="1"/>
        <v>Light</v>
      </c>
      <c r="M53" s="1">
        <f>_xlfn.XLOOKUP($D53,products!$A$1:$A$49,products!$D$1:$D$49,,0)</f>
        <v>2.5</v>
      </c>
      <c r="N53" s="3">
        <f>_xlfn.XLOOKUP($D53,products!$A$1:$A$49,products!$E$1:$E$49,,0)</f>
        <v>36.454999999999998</v>
      </c>
      <c r="O53" s="3">
        <f t="shared" si="2"/>
        <v>145.82</v>
      </c>
      <c r="P53" t="str">
        <f>_xlfn.XLOOKUP(Table1[[#This Row],[Customer ID]],customers!$A$1:$A$1001,customers!$I$1:$I$1001,,0)</f>
        <v>Yes</v>
      </c>
    </row>
    <row r="54" spans="1:16" x14ac:dyDescent="0.3">
      <c r="A54" s="2" t="s">
        <v>784</v>
      </c>
      <c r="B54" s="8">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_xlfn.XLOOKUP(orders!$D54,products!$A$1:$A$49,products!$B$1:$B$49,,0)</f>
        <v>Rob</v>
      </c>
      <c r="J54" t="str">
        <f t="shared" si="0"/>
        <v>Robusta</v>
      </c>
      <c r="K54" t="str">
        <f>_xlfn.XLOOKUP($D54,products!$A$1:$A$49,products!$C$1:$C$49,,0)</f>
        <v>M</v>
      </c>
      <c r="L54" t="str">
        <f t="shared" si="1"/>
        <v>Medium</v>
      </c>
      <c r="M54" s="1">
        <f>_xlfn.XLOOKUP($D54,products!$A$1:$A$49,products!$D$1:$D$49,,0)</f>
        <v>0.5</v>
      </c>
      <c r="N54" s="3">
        <f>_xlfn.XLOOKUP($D54,products!$A$1:$A$49,products!$E$1:$E$49,,0)</f>
        <v>5.97</v>
      </c>
      <c r="O54" s="3">
        <f t="shared" si="2"/>
        <v>29.849999999999998</v>
      </c>
      <c r="P54" t="str">
        <f>_xlfn.XLOOKUP(Table1[[#This Row],[Customer ID]],customers!$A$1:$A$1001,customers!$I$1:$I$1001,,0)</f>
        <v>No</v>
      </c>
    </row>
    <row r="55" spans="1:16" x14ac:dyDescent="0.3">
      <c r="A55" s="2" t="s">
        <v>784</v>
      </c>
      <c r="B55" s="8">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_xlfn.XLOOKUP(orders!$D55,products!$A$1:$A$49,products!$B$1:$B$49,,0)</f>
        <v>Lib</v>
      </c>
      <c r="J55" t="str">
        <f t="shared" si="0"/>
        <v>Liberica</v>
      </c>
      <c r="K55" t="str">
        <f>_xlfn.XLOOKUP($D55,products!$A$1:$A$49,products!$C$1:$C$49,,0)</f>
        <v>L</v>
      </c>
      <c r="L55" t="str">
        <f t="shared" si="1"/>
        <v>Light</v>
      </c>
      <c r="M55" s="1">
        <f>_xlfn.XLOOKUP($D55,products!$A$1:$A$49,products!$D$1:$D$49,,0)</f>
        <v>2.5</v>
      </c>
      <c r="N55" s="3">
        <f>_xlfn.XLOOKUP($D55,products!$A$1:$A$49,products!$E$1:$E$49,,0)</f>
        <v>36.454999999999998</v>
      </c>
      <c r="O55" s="3">
        <f t="shared" si="2"/>
        <v>72.91</v>
      </c>
      <c r="P55" t="str">
        <f>_xlfn.XLOOKUP(Table1[[#This Row],[Customer ID]],customers!$A$1:$A$1001,customers!$I$1:$I$1001,,0)</f>
        <v>No</v>
      </c>
    </row>
    <row r="56" spans="1:16" x14ac:dyDescent="0.3">
      <c r="A56" s="2" t="s">
        <v>794</v>
      </c>
      <c r="B56" s="8">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_xlfn.XLOOKUP(orders!$D56,products!$A$1:$A$49,products!$B$1:$B$49,,0)</f>
        <v>Lib</v>
      </c>
      <c r="J56" t="str">
        <f t="shared" si="0"/>
        <v>Liberica</v>
      </c>
      <c r="K56" t="str">
        <f>_xlfn.XLOOKUP($D56,products!$A$1:$A$49,products!$C$1:$C$49,,0)</f>
        <v>M</v>
      </c>
      <c r="L56" t="str">
        <f t="shared" si="1"/>
        <v>Medium</v>
      </c>
      <c r="M56" s="1">
        <f>_xlfn.XLOOKUP($D56,products!$A$1:$A$49,products!$D$1:$D$49,,0)</f>
        <v>1</v>
      </c>
      <c r="N56" s="3">
        <f>_xlfn.XLOOKUP($D56,products!$A$1:$A$49,products!$E$1:$E$49,,0)</f>
        <v>14.55</v>
      </c>
      <c r="O56" s="3">
        <f t="shared" si="2"/>
        <v>72.75</v>
      </c>
      <c r="P56" t="str">
        <f>_xlfn.XLOOKUP(Table1[[#This Row],[Customer ID]],customers!$A$1:$A$1001,customers!$I$1:$I$1001,,0)</f>
        <v>No</v>
      </c>
    </row>
    <row r="57" spans="1:16" x14ac:dyDescent="0.3">
      <c r="A57" s="2" t="s">
        <v>800</v>
      </c>
      <c r="B57" s="8">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_xlfn.XLOOKUP(orders!$D57,products!$A$1:$A$49,products!$B$1:$B$49,,0)</f>
        <v>Lib</v>
      </c>
      <c r="J57" t="str">
        <f t="shared" si="0"/>
        <v>Liberica</v>
      </c>
      <c r="K57" t="str">
        <f>_xlfn.XLOOKUP($D57,products!$A$1:$A$49,products!$C$1:$C$49,,0)</f>
        <v>L</v>
      </c>
      <c r="L57" t="str">
        <f t="shared" si="1"/>
        <v>Light</v>
      </c>
      <c r="M57" s="1">
        <f>_xlfn.XLOOKUP($D57,products!$A$1:$A$49,products!$D$1:$D$49,,0)</f>
        <v>1</v>
      </c>
      <c r="N57" s="3">
        <f>_xlfn.XLOOKUP($D57,products!$A$1:$A$49,products!$E$1:$E$49,,0)</f>
        <v>15.85</v>
      </c>
      <c r="O57" s="3">
        <f t="shared" si="2"/>
        <v>47.55</v>
      </c>
      <c r="P57" t="str">
        <f>_xlfn.XLOOKUP(Table1[[#This Row],[Customer ID]],customers!$A$1:$A$1001,customers!$I$1:$I$1001,,0)</f>
        <v>No</v>
      </c>
    </row>
    <row r="58" spans="1:16" x14ac:dyDescent="0.3">
      <c r="A58" s="2" t="s">
        <v>805</v>
      </c>
      <c r="B58" s="8">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_xlfn.XLOOKUP(orders!$D58,products!$A$1:$A$49,products!$B$1:$B$49,,0)</f>
        <v>Exc</v>
      </c>
      <c r="J58" t="str">
        <f t="shared" si="0"/>
        <v>Excelsa</v>
      </c>
      <c r="K58" t="str">
        <f>_xlfn.XLOOKUP($D58,products!$A$1:$A$49,products!$C$1:$C$49,,0)</f>
        <v>D</v>
      </c>
      <c r="L58" t="str">
        <f t="shared" si="1"/>
        <v>Dark</v>
      </c>
      <c r="M58" s="1">
        <f>_xlfn.XLOOKUP($D58,products!$A$1:$A$49,products!$D$1:$D$49,,0)</f>
        <v>0.2</v>
      </c>
      <c r="N58" s="3">
        <f>_xlfn.XLOOKUP($D58,products!$A$1:$A$49,products!$E$1:$E$49,,0)</f>
        <v>3.645</v>
      </c>
      <c r="O58" s="3">
        <f t="shared" si="2"/>
        <v>10.935</v>
      </c>
      <c r="P58" t="str">
        <f>_xlfn.XLOOKUP(Table1[[#This Row],[Customer ID]],customers!$A$1:$A$1001,customers!$I$1:$I$1001,,0)</f>
        <v>Yes</v>
      </c>
    </row>
    <row r="59" spans="1:16" x14ac:dyDescent="0.3">
      <c r="A59" s="2" t="s">
        <v>811</v>
      </c>
      <c r="B59" s="8">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_xlfn.XLOOKUP(orders!$D59,products!$A$1:$A$49,products!$B$1:$B$49,,0)</f>
        <v>Exc</v>
      </c>
      <c r="J59" t="str">
        <f t="shared" si="0"/>
        <v>Excelsa</v>
      </c>
      <c r="K59" t="str">
        <f>_xlfn.XLOOKUP($D59,products!$A$1:$A$49,products!$C$1:$C$49,,0)</f>
        <v>L</v>
      </c>
      <c r="L59" t="str">
        <f t="shared" si="1"/>
        <v>Light</v>
      </c>
      <c r="M59" s="1">
        <f>_xlfn.XLOOKUP($D59,products!$A$1:$A$49,products!$D$1:$D$49,,0)</f>
        <v>1</v>
      </c>
      <c r="N59" s="3">
        <f>_xlfn.XLOOKUP($D59,products!$A$1:$A$49,products!$E$1:$E$49,,0)</f>
        <v>14.85</v>
      </c>
      <c r="O59" s="3">
        <f t="shared" si="2"/>
        <v>59.4</v>
      </c>
      <c r="P59" t="str">
        <f>_xlfn.XLOOKUP(Table1[[#This Row],[Customer ID]],customers!$A$1:$A$1001,customers!$I$1:$I$1001,,0)</f>
        <v>No</v>
      </c>
    </row>
    <row r="60" spans="1:16" x14ac:dyDescent="0.3">
      <c r="A60" s="2" t="s">
        <v>817</v>
      </c>
      <c r="B60" s="8">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_xlfn.XLOOKUP(orders!$D60,products!$A$1:$A$49,products!$B$1:$B$49,,0)</f>
        <v>Lib</v>
      </c>
      <c r="J60" t="str">
        <f t="shared" si="0"/>
        <v>Liberica</v>
      </c>
      <c r="K60" t="str">
        <f>_xlfn.XLOOKUP($D60,products!$A$1:$A$49,products!$C$1:$C$49,,0)</f>
        <v>D</v>
      </c>
      <c r="L60" t="str">
        <f t="shared" si="1"/>
        <v>Dark</v>
      </c>
      <c r="M60" s="1">
        <f>_xlfn.XLOOKUP($D60,products!$A$1:$A$49,products!$D$1:$D$49,,0)</f>
        <v>2.5</v>
      </c>
      <c r="N60" s="3">
        <f>_xlfn.XLOOKUP($D60,products!$A$1:$A$49,products!$E$1:$E$49,,0)</f>
        <v>29.784999999999997</v>
      </c>
      <c r="O60" s="3">
        <f t="shared" si="2"/>
        <v>89.35499999999999</v>
      </c>
      <c r="P60" t="str">
        <f>_xlfn.XLOOKUP(Table1[[#This Row],[Customer ID]],customers!$A$1:$A$1001,customers!$I$1:$I$1001,,0)</f>
        <v>Yes</v>
      </c>
    </row>
    <row r="61" spans="1:16" x14ac:dyDescent="0.3">
      <c r="A61" s="2" t="s">
        <v>822</v>
      </c>
      <c r="B61" s="8">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_xlfn.XLOOKUP(orders!$D61,products!$A$1:$A$49,products!$B$1:$B$49,,0)</f>
        <v>Lib</v>
      </c>
      <c r="J61" t="str">
        <f t="shared" si="0"/>
        <v>Liberica</v>
      </c>
      <c r="K61" t="str">
        <f>_xlfn.XLOOKUP($D61,products!$A$1:$A$49,products!$C$1:$C$49,,0)</f>
        <v>M</v>
      </c>
      <c r="L61" t="str">
        <f t="shared" si="1"/>
        <v>Medium</v>
      </c>
      <c r="M61" s="1">
        <f>_xlfn.XLOOKUP($D61,products!$A$1:$A$49,products!$D$1:$D$49,,0)</f>
        <v>0.5</v>
      </c>
      <c r="N61" s="3">
        <f>_xlfn.XLOOKUP($D61,products!$A$1:$A$49,products!$E$1:$E$49,,0)</f>
        <v>8.73</v>
      </c>
      <c r="O61" s="3">
        <f t="shared" si="2"/>
        <v>26.19</v>
      </c>
      <c r="P61" t="str">
        <f>_xlfn.XLOOKUP(Table1[[#This Row],[Customer ID]],customers!$A$1:$A$1001,customers!$I$1:$I$1001,,0)</f>
        <v>Yes</v>
      </c>
    </row>
    <row r="62" spans="1:16" x14ac:dyDescent="0.3">
      <c r="A62" s="2" t="s">
        <v>827</v>
      </c>
      <c r="B62" s="8">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_xlfn.XLOOKUP(orders!$D62,products!$A$1:$A$49,products!$B$1:$B$49,,0)</f>
        <v>Ara</v>
      </c>
      <c r="J62" t="str">
        <f t="shared" si="0"/>
        <v>Arabica</v>
      </c>
      <c r="K62" t="str">
        <f>_xlfn.XLOOKUP($D62,products!$A$1:$A$49,products!$C$1:$C$49,,0)</f>
        <v>D</v>
      </c>
      <c r="L62" t="str">
        <f t="shared" si="1"/>
        <v>Dark</v>
      </c>
      <c r="M62" s="1">
        <f>_xlfn.XLOOKUP($D62,products!$A$1:$A$49,products!$D$1:$D$49,,0)</f>
        <v>2.5</v>
      </c>
      <c r="N62" s="3">
        <f>_xlfn.XLOOKUP($D62,products!$A$1:$A$49,products!$E$1:$E$49,,0)</f>
        <v>22.884999999999998</v>
      </c>
      <c r="O62" s="3">
        <f t="shared" si="2"/>
        <v>114.42499999999998</v>
      </c>
      <c r="P62" t="str">
        <f>_xlfn.XLOOKUP(Table1[[#This Row],[Customer ID]],customers!$A$1:$A$1001,customers!$I$1:$I$1001,,0)</f>
        <v>No</v>
      </c>
    </row>
    <row r="63" spans="1:16" x14ac:dyDescent="0.3">
      <c r="A63" s="2" t="s">
        <v>833</v>
      </c>
      <c r="B63" s="8">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_xlfn.XLOOKUP(orders!$D63,products!$A$1:$A$49,products!$B$1:$B$49,,0)</f>
        <v>Rob</v>
      </c>
      <c r="J63" t="str">
        <f t="shared" si="0"/>
        <v>Robusta</v>
      </c>
      <c r="K63" t="str">
        <f>_xlfn.XLOOKUP($D63,products!$A$1:$A$49,products!$C$1:$C$49,,0)</f>
        <v>D</v>
      </c>
      <c r="L63" t="str">
        <f t="shared" si="1"/>
        <v>Dark</v>
      </c>
      <c r="M63" s="1">
        <f>_xlfn.XLOOKUP($D63,products!$A$1:$A$49,products!$D$1:$D$49,,0)</f>
        <v>0.5</v>
      </c>
      <c r="N63" s="3">
        <f>_xlfn.XLOOKUP($D63,products!$A$1:$A$49,products!$E$1:$E$49,,0)</f>
        <v>5.3699999999999992</v>
      </c>
      <c r="O63" s="3">
        <f t="shared" si="2"/>
        <v>26.849999999999994</v>
      </c>
      <c r="P63" t="str">
        <f>_xlfn.XLOOKUP(Table1[[#This Row],[Customer ID]],customers!$A$1:$A$1001,customers!$I$1:$I$1001,,0)</f>
        <v>Yes</v>
      </c>
    </row>
    <row r="64" spans="1:16" x14ac:dyDescent="0.3">
      <c r="A64" s="2" t="s">
        <v>838</v>
      </c>
      <c r="B64" s="8">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_xlfn.XLOOKUP(orders!$D64,products!$A$1:$A$49,products!$B$1:$B$49,,0)</f>
        <v>Lib</v>
      </c>
      <c r="J64" t="str">
        <f t="shared" si="0"/>
        <v>Liberica</v>
      </c>
      <c r="K64" t="str">
        <f>_xlfn.XLOOKUP($D64,products!$A$1:$A$49,products!$C$1:$C$49,,0)</f>
        <v>L</v>
      </c>
      <c r="L64" t="str">
        <f t="shared" si="1"/>
        <v>Light</v>
      </c>
      <c r="M64" s="1">
        <f>_xlfn.XLOOKUP($D64,products!$A$1:$A$49,products!$D$1:$D$49,,0)</f>
        <v>0.2</v>
      </c>
      <c r="N64" s="3">
        <f>_xlfn.XLOOKUP($D64,products!$A$1:$A$49,products!$E$1:$E$49,,0)</f>
        <v>4.7549999999999999</v>
      </c>
      <c r="O64" s="3">
        <f t="shared" si="2"/>
        <v>23.774999999999999</v>
      </c>
      <c r="P64" t="str">
        <f>_xlfn.XLOOKUP(Table1[[#This Row],[Customer ID]],customers!$A$1:$A$1001,customers!$I$1:$I$1001,,0)</f>
        <v>Yes</v>
      </c>
    </row>
    <row r="65" spans="1:16" x14ac:dyDescent="0.3">
      <c r="A65" s="2" t="s">
        <v>843</v>
      </c>
      <c r="B65" s="8">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_xlfn.XLOOKUP(orders!$D65,products!$A$1:$A$49,products!$B$1:$B$49,,0)</f>
        <v>Ara</v>
      </c>
      <c r="J65" t="str">
        <f t="shared" si="0"/>
        <v>Arabica</v>
      </c>
      <c r="K65" t="str">
        <f>_xlfn.XLOOKUP($D65,products!$A$1:$A$49,products!$C$1:$C$49,,0)</f>
        <v>M</v>
      </c>
      <c r="L65" t="str">
        <f t="shared" si="1"/>
        <v>Medium</v>
      </c>
      <c r="M65" s="1">
        <f>_xlfn.XLOOKUP($D65,products!$A$1:$A$49,products!$D$1:$D$49,,0)</f>
        <v>0.5</v>
      </c>
      <c r="N65" s="3">
        <f>_xlfn.XLOOKUP($D65,products!$A$1:$A$49,products!$E$1:$E$49,,0)</f>
        <v>6.75</v>
      </c>
      <c r="O65" s="3">
        <f t="shared" si="2"/>
        <v>6.75</v>
      </c>
      <c r="P65" t="str">
        <f>_xlfn.XLOOKUP(Table1[[#This Row],[Customer ID]],customers!$A$1:$A$1001,customers!$I$1:$I$1001,,0)</f>
        <v>No</v>
      </c>
    </row>
    <row r="66" spans="1:16" x14ac:dyDescent="0.3">
      <c r="A66" s="2" t="s">
        <v>849</v>
      </c>
      <c r="B66" s="8">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_xlfn.XLOOKUP(orders!$D66,products!$A$1:$A$49,products!$B$1:$B$49,,0)</f>
        <v>Rob</v>
      </c>
      <c r="J66" t="str">
        <f t="shared" si="0"/>
        <v>Robusta</v>
      </c>
      <c r="K66" t="str">
        <f>_xlfn.XLOOKUP($D66,products!$A$1:$A$49,products!$C$1:$C$49,,0)</f>
        <v>M</v>
      </c>
      <c r="L66" t="str">
        <f t="shared" si="1"/>
        <v>Medium</v>
      </c>
      <c r="M66" s="1">
        <f>_xlfn.XLOOKUP($D66,products!$A$1:$A$49,products!$D$1:$D$49,,0)</f>
        <v>0.5</v>
      </c>
      <c r="N66" s="3">
        <f>_xlfn.XLOOKUP($D66,products!$A$1:$A$49,products!$E$1:$E$49,,0)</f>
        <v>5.97</v>
      </c>
      <c r="O66" s="3">
        <f t="shared" si="2"/>
        <v>35.82</v>
      </c>
      <c r="P66" t="str">
        <f>_xlfn.XLOOKUP(Table1[[#This Row],[Customer ID]],customers!$A$1:$A$1001,customers!$I$1:$I$1001,,0)</f>
        <v>Yes</v>
      </c>
    </row>
    <row r="67" spans="1:16" x14ac:dyDescent="0.3">
      <c r="A67" s="2" t="s">
        <v>854</v>
      </c>
      <c r="B67" s="8">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_xlfn.XLOOKUP(orders!$D67,products!$A$1:$A$49,products!$B$1:$B$49,,0)</f>
        <v>Rob</v>
      </c>
      <c r="J67" t="str">
        <f t="shared" ref="J67:J130" si="3">IF(I67="Rob","Robusta",IF(I67="Exc","Excelsa",IF(I67="Ara","Arabica",IF(I67="Lib","Liberica","Not Valid"))))</f>
        <v>Robusta</v>
      </c>
      <c r="K67" t="str">
        <f>_xlfn.XLOOKUP($D67,products!$A$1:$A$49,products!$C$1:$C$49,,0)</f>
        <v>D</v>
      </c>
      <c r="L67" t="str">
        <f t="shared" ref="L67:L130" si="4">IF(K67="M","Medium",IF(K67="L","Light",IF(K67="D","Dark","Not Valid")))</f>
        <v>Dark</v>
      </c>
      <c r="M67" s="1">
        <f>_xlfn.XLOOKUP($D67,products!$A$1:$A$49,products!$D$1:$D$49,,0)</f>
        <v>2.5</v>
      </c>
      <c r="N67" s="3">
        <f>_xlfn.XLOOKUP($D67,products!$A$1:$A$49,products!$E$1:$E$49,,0)</f>
        <v>20.584999999999997</v>
      </c>
      <c r="O67" s="3">
        <f t="shared" ref="O67:O130" si="5">N67*E67</f>
        <v>82.339999999999989</v>
      </c>
      <c r="P67" t="str">
        <f>_xlfn.XLOOKUP(Table1[[#This Row],[Customer ID]],customers!$A$1:$A$1001,customers!$I$1:$I$1001,,0)</f>
        <v>Yes</v>
      </c>
    </row>
    <row r="68" spans="1:16" x14ac:dyDescent="0.3">
      <c r="A68" s="2" t="s">
        <v>860</v>
      </c>
      <c r="B68" s="8">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_xlfn.XLOOKUP(orders!$D68,products!$A$1:$A$49,products!$B$1:$B$49,,0)</f>
        <v>Rob</v>
      </c>
      <c r="J68" t="str">
        <f t="shared" si="3"/>
        <v>Robusta</v>
      </c>
      <c r="K68" t="str">
        <f>_xlfn.XLOOKUP($D68,products!$A$1:$A$49,products!$C$1:$C$49,,0)</f>
        <v>L</v>
      </c>
      <c r="L68" t="str">
        <f t="shared" si="4"/>
        <v>Light</v>
      </c>
      <c r="M68" s="1">
        <f>_xlfn.XLOOKUP($D68,products!$A$1:$A$49,products!$D$1:$D$49,,0)</f>
        <v>0.5</v>
      </c>
      <c r="N68" s="3">
        <f>_xlfn.XLOOKUP($D68,products!$A$1:$A$49,products!$E$1:$E$49,,0)</f>
        <v>7.169999999999999</v>
      </c>
      <c r="O68" s="3">
        <f t="shared" si="5"/>
        <v>7.169999999999999</v>
      </c>
      <c r="P68" t="str">
        <f>_xlfn.XLOOKUP(Table1[[#This Row],[Customer ID]],customers!$A$1:$A$1001,customers!$I$1:$I$1001,,0)</f>
        <v>Yes</v>
      </c>
    </row>
    <row r="69" spans="1:16" x14ac:dyDescent="0.3">
      <c r="A69" s="2" t="s">
        <v>866</v>
      </c>
      <c r="B69" s="8">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_xlfn.XLOOKUP(orders!$D69,products!$A$1:$A$49,products!$B$1:$B$49,,0)</f>
        <v>Lib</v>
      </c>
      <c r="J69" t="str">
        <f t="shared" si="3"/>
        <v>Liberica</v>
      </c>
      <c r="K69" t="str">
        <f>_xlfn.XLOOKUP($D69,products!$A$1:$A$49,products!$C$1:$C$49,,0)</f>
        <v>L</v>
      </c>
      <c r="L69" t="str">
        <f t="shared" si="4"/>
        <v>Light</v>
      </c>
      <c r="M69" s="1">
        <f>_xlfn.XLOOKUP($D69,products!$A$1:$A$49,products!$D$1:$D$49,,0)</f>
        <v>0.2</v>
      </c>
      <c r="N69" s="3">
        <f>_xlfn.XLOOKUP($D69,products!$A$1:$A$49,products!$E$1:$E$49,,0)</f>
        <v>4.7549999999999999</v>
      </c>
      <c r="O69" s="3">
        <f t="shared" si="5"/>
        <v>9.51</v>
      </c>
      <c r="P69" t="str">
        <f>_xlfn.XLOOKUP(Table1[[#This Row],[Customer ID]],customers!$A$1:$A$1001,customers!$I$1:$I$1001,,0)</f>
        <v>No</v>
      </c>
    </row>
    <row r="70" spans="1:16" x14ac:dyDescent="0.3">
      <c r="A70" s="2" t="s">
        <v>872</v>
      </c>
      <c r="B70" s="8">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_xlfn.XLOOKUP(orders!$D70,products!$A$1:$A$49,products!$B$1:$B$49,,0)</f>
        <v>Rob</v>
      </c>
      <c r="J70" t="str">
        <f t="shared" si="3"/>
        <v>Robusta</v>
      </c>
      <c r="K70" t="str">
        <f>_xlfn.XLOOKUP($D70,products!$A$1:$A$49,products!$C$1:$C$49,,0)</f>
        <v>M</v>
      </c>
      <c r="L70" t="str">
        <f t="shared" si="4"/>
        <v>Medium</v>
      </c>
      <c r="M70" s="1">
        <f>_xlfn.XLOOKUP($D70,products!$A$1:$A$49,products!$D$1:$D$49,,0)</f>
        <v>0.2</v>
      </c>
      <c r="N70" s="3">
        <f>_xlfn.XLOOKUP($D70,products!$A$1:$A$49,products!$E$1:$E$49,,0)</f>
        <v>2.9849999999999999</v>
      </c>
      <c r="O70" s="3">
        <f t="shared" si="5"/>
        <v>2.9849999999999999</v>
      </c>
      <c r="P70" t="str">
        <f>_xlfn.XLOOKUP(Table1[[#This Row],[Customer ID]],customers!$A$1:$A$1001,customers!$I$1:$I$1001,,0)</f>
        <v>No</v>
      </c>
    </row>
    <row r="71" spans="1:16" x14ac:dyDescent="0.3">
      <c r="A71" s="2" t="s">
        <v>878</v>
      </c>
      <c r="B71" s="8">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_xlfn.XLOOKUP(orders!$D71,products!$A$1:$A$49,products!$B$1:$B$49,,0)</f>
        <v>Rob</v>
      </c>
      <c r="J71" t="str">
        <f t="shared" si="3"/>
        <v>Robusta</v>
      </c>
      <c r="K71" t="str">
        <f>_xlfn.XLOOKUP($D71,products!$A$1:$A$49,products!$C$1:$C$49,,0)</f>
        <v>M</v>
      </c>
      <c r="L71" t="str">
        <f t="shared" si="4"/>
        <v>Medium</v>
      </c>
      <c r="M71" s="1">
        <f>_xlfn.XLOOKUP($D71,products!$A$1:$A$49,products!$D$1:$D$49,,0)</f>
        <v>1</v>
      </c>
      <c r="N71" s="3">
        <f>_xlfn.XLOOKUP($D71,products!$A$1:$A$49,products!$E$1:$E$49,,0)</f>
        <v>9.9499999999999993</v>
      </c>
      <c r="O71" s="3">
        <f t="shared" si="5"/>
        <v>59.699999999999996</v>
      </c>
      <c r="P71" t="str">
        <f>_xlfn.XLOOKUP(Table1[[#This Row],[Customer ID]],customers!$A$1:$A$1001,customers!$I$1:$I$1001,,0)</f>
        <v>Yes</v>
      </c>
    </row>
    <row r="72" spans="1:16" x14ac:dyDescent="0.3">
      <c r="A72" s="2" t="s">
        <v>885</v>
      </c>
      <c r="B72" s="8">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_xlfn.XLOOKUP(orders!$D72,products!$A$1:$A$49,products!$B$1:$B$49,,0)</f>
        <v>Exc</v>
      </c>
      <c r="J72" t="str">
        <f t="shared" si="3"/>
        <v>Excelsa</v>
      </c>
      <c r="K72" t="str">
        <f>_xlfn.XLOOKUP($D72,products!$A$1:$A$49,products!$C$1:$C$49,,0)</f>
        <v>L</v>
      </c>
      <c r="L72" t="str">
        <f t="shared" si="4"/>
        <v>Light</v>
      </c>
      <c r="M72" s="1">
        <f>_xlfn.XLOOKUP($D72,products!$A$1:$A$49,products!$D$1:$D$49,,0)</f>
        <v>2.5</v>
      </c>
      <c r="N72" s="3">
        <f>_xlfn.XLOOKUP($D72,products!$A$1:$A$49,products!$E$1:$E$49,,0)</f>
        <v>34.154999999999994</v>
      </c>
      <c r="O72" s="3">
        <f t="shared" si="5"/>
        <v>136.61999999999998</v>
      </c>
      <c r="P72" t="str">
        <f>_xlfn.XLOOKUP(Table1[[#This Row],[Customer ID]],customers!$A$1:$A$1001,customers!$I$1:$I$1001,,0)</f>
        <v>No</v>
      </c>
    </row>
    <row r="73" spans="1:16" x14ac:dyDescent="0.3">
      <c r="A73" s="2" t="s">
        <v>891</v>
      </c>
      <c r="B73" s="8">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_xlfn.XLOOKUP(orders!$D73,products!$A$1:$A$49,products!$B$1:$B$49,,0)</f>
        <v>Lib</v>
      </c>
      <c r="J73" t="str">
        <f t="shared" si="3"/>
        <v>Liberica</v>
      </c>
      <c r="K73" t="str">
        <f>_xlfn.XLOOKUP($D73,products!$A$1:$A$49,products!$C$1:$C$49,,0)</f>
        <v>L</v>
      </c>
      <c r="L73" t="str">
        <f t="shared" si="4"/>
        <v>Light</v>
      </c>
      <c r="M73" s="1">
        <f>_xlfn.XLOOKUP($D73,products!$A$1:$A$49,products!$D$1:$D$49,,0)</f>
        <v>0.2</v>
      </c>
      <c r="N73" s="3">
        <f>_xlfn.XLOOKUP($D73,products!$A$1:$A$49,products!$E$1:$E$49,,0)</f>
        <v>4.7549999999999999</v>
      </c>
      <c r="O73" s="3">
        <f t="shared" si="5"/>
        <v>9.51</v>
      </c>
      <c r="P73" t="str">
        <f>_xlfn.XLOOKUP(Table1[[#This Row],[Customer ID]],customers!$A$1:$A$1001,customers!$I$1:$I$1001,,0)</f>
        <v>No</v>
      </c>
    </row>
    <row r="74" spans="1:16" x14ac:dyDescent="0.3">
      <c r="A74" s="2" t="s">
        <v>897</v>
      </c>
      <c r="B74" s="8">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_xlfn.XLOOKUP(orders!$D74,products!$A$1:$A$49,products!$B$1:$B$49,,0)</f>
        <v>Ara</v>
      </c>
      <c r="J74" t="str">
        <f t="shared" si="3"/>
        <v>Arabica</v>
      </c>
      <c r="K74" t="str">
        <f>_xlfn.XLOOKUP($D74,products!$A$1:$A$49,products!$C$1:$C$49,,0)</f>
        <v>M</v>
      </c>
      <c r="L74" t="str">
        <f t="shared" si="4"/>
        <v>Medium</v>
      </c>
      <c r="M74" s="1">
        <f>_xlfn.XLOOKUP($D74,products!$A$1:$A$49,products!$D$1:$D$49,,0)</f>
        <v>2.5</v>
      </c>
      <c r="N74" s="3">
        <f>_xlfn.XLOOKUP($D74,products!$A$1:$A$49,products!$E$1:$E$49,,0)</f>
        <v>25.874999999999996</v>
      </c>
      <c r="O74" s="3">
        <f t="shared" si="5"/>
        <v>77.624999999999986</v>
      </c>
      <c r="P74" t="str">
        <f>_xlfn.XLOOKUP(Table1[[#This Row],[Customer ID]],customers!$A$1:$A$1001,customers!$I$1:$I$1001,,0)</f>
        <v>No</v>
      </c>
    </row>
    <row r="75" spans="1:16" x14ac:dyDescent="0.3">
      <c r="A75" s="2" t="s">
        <v>902</v>
      </c>
      <c r="B75" s="8">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_xlfn.XLOOKUP(orders!$D75,products!$A$1:$A$49,products!$B$1:$B$49,,0)</f>
        <v>Lib</v>
      </c>
      <c r="J75" t="str">
        <f t="shared" si="3"/>
        <v>Liberica</v>
      </c>
      <c r="K75" t="str">
        <f>_xlfn.XLOOKUP($D75,products!$A$1:$A$49,products!$C$1:$C$49,,0)</f>
        <v>M</v>
      </c>
      <c r="L75" t="str">
        <f t="shared" si="4"/>
        <v>Medium</v>
      </c>
      <c r="M75" s="1">
        <f>_xlfn.XLOOKUP($D75,products!$A$1:$A$49,products!$D$1:$D$49,,0)</f>
        <v>0.2</v>
      </c>
      <c r="N75" s="3">
        <f>_xlfn.XLOOKUP($D75,products!$A$1:$A$49,products!$E$1:$E$49,,0)</f>
        <v>4.3650000000000002</v>
      </c>
      <c r="O75" s="3">
        <f t="shared" si="5"/>
        <v>21.825000000000003</v>
      </c>
      <c r="P75" t="str">
        <f>_xlfn.XLOOKUP(Table1[[#This Row],[Customer ID]],customers!$A$1:$A$1001,customers!$I$1:$I$1001,,0)</f>
        <v>Yes</v>
      </c>
    </row>
    <row r="76" spans="1:16" x14ac:dyDescent="0.3">
      <c r="A76" s="2" t="s">
        <v>907</v>
      </c>
      <c r="B76" s="8">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_xlfn.XLOOKUP(orders!$D76,products!$A$1:$A$49,products!$B$1:$B$49,,0)</f>
        <v>Exc</v>
      </c>
      <c r="J76" t="str">
        <f t="shared" si="3"/>
        <v>Excelsa</v>
      </c>
      <c r="K76" t="str">
        <f>_xlfn.XLOOKUP($D76,products!$A$1:$A$49,products!$C$1:$C$49,,0)</f>
        <v>L</v>
      </c>
      <c r="L76" t="str">
        <f t="shared" si="4"/>
        <v>Light</v>
      </c>
      <c r="M76" s="1">
        <f>_xlfn.XLOOKUP($D76,products!$A$1:$A$49,products!$D$1:$D$49,,0)</f>
        <v>0.5</v>
      </c>
      <c r="N76" s="3">
        <f>_xlfn.XLOOKUP($D76,products!$A$1:$A$49,products!$E$1:$E$49,,0)</f>
        <v>8.91</v>
      </c>
      <c r="O76" s="3">
        <f t="shared" si="5"/>
        <v>17.82</v>
      </c>
      <c r="P76" t="str">
        <f>_xlfn.XLOOKUP(Table1[[#This Row],[Customer ID]],customers!$A$1:$A$1001,customers!$I$1:$I$1001,,0)</f>
        <v>Yes</v>
      </c>
    </row>
    <row r="77" spans="1:16" x14ac:dyDescent="0.3">
      <c r="A77" s="2" t="s">
        <v>913</v>
      </c>
      <c r="B77" s="8">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_xlfn.XLOOKUP(orders!$D77,products!$A$1:$A$49,products!$B$1:$B$49,,0)</f>
        <v>Rob</v>
      </c>
      <c r="J77" t="str">
        <f t="shared" si="3"/>
        <v>Robusta</v>
      </c>
      <c r="K77" t="str">
        <f>_xlfn.XLOOKUP($D77,products!$A$1:$A$49,products!$C$1:$C$49,,0)</f>
        <v>D</v>
      </c>
      <c r="L77" t="str">
        <f t="shared" si="4"/>
        <v>Dark</v>
      </c>
      <c r="M77" s="1">
        <f>_xlfn.XLOOKUP($D77,products!$A$1:$A$49,products!$D$1:$D$49,,0)</f>
        <v>1</v>
      </c>
      <c r="N77" s="3">
        <f>_xlfn.XLOOKUP($D77,products!$A$1:$A$49,products!$E$1:$E$49,,0)</f>
        <v>8.9499999999999993</v>
      </c>
      <c r="O77" s="3">
        <f t="shared" si="5"/>
        <v>53.699999999999996</v>
      </c>
      <c r="P77" t="str">
        <f>_xlfn.XLOOKUP(Table1[[#This Row],[Customer ID]],customers!$A$1:$A$1001,customers!$I$1:$I$1001,,0)</f>
        <v>Yes</v>
      </c>
    </row>
    <row r="78" spans="1:16" x14ac:dyDescent="0.3">
      <c r="A78" s="2" t="s">
        <v>919</v>
      </c>
      <c r="B78" s="8">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_xlfn.XLOOKUP(orders!$D78,products!$A$1:$A$49,products!$B$1:$B$49,,0)</f>
        <v>Rob</v>
      </c>
      <c r="J78" t="str">
        <f t="shared" si="3"/>
        <v>Robusta</v>
      </c>
      <c r="K78" t="str">
        <f>_xlfn.XLOOKUP($D78,products!$A$1:$A$49,products!$C$1:$C$49,,0)</f>
        <v>L</v>
      </c>
      <c r="L78" t="str">
        <f t="shared" si="4"/>
        <v>Light</v>
      </c>
      <c r="M78" s="1">
        <f>_xlfn.XLOOKUP($D78,products!$A$1:$A$49,products!$D$1:$D$49,,0)</f>
        <v>0.2</v>
      </c>
      <c r="N78" s="3">
        <f>_xlfn.XLOOKUP($D78,products!$A$1:$A$49,products!$E$1:$E$49,,0)</f>
        <v>3.5849999999999995</v>
      </c>
      <c r="O78" s="3">
        <f t="shared" si="5"/>
        <v>3.5849999999999995</v>
      </c>
      <c r="P78" t="str">
        <f>_xlfn.XLOOKUP(Table1[[#This Row],[Customer ID]],customers!$A$1:$A$1001,customers!$I$1:$I$1001,,0)</f>
        <v>Yes</v>
      </c>
    </row>
    <row r="79" spans="1:16" x14ac:dyDescent="0.3">
      <c r="A79" s="2" t="s">
        <v>924</v>
      </c>
      <c r="B79" s="8">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_xlfn.XLOOKUP(orders!$D79,products!$A$1:$A$49,products!$B$1:$B$49,,0)</f>
        <v>Exc</v>
      </c>
      <c r="J79" t="str">
        <f t="shared" si="3"/>
        <v>Excelsa</v>
      </c>
      <c r="K79" t="str">
        <f>_xlfn.XLOOKUP($D79,products!$A$1:$A$49,products!$C$1:$C$49,,0)</f>
        <v>D</v>
      </c>
      <c r="L79" t="str">
        <f t="shared" si="4"/>
        <v>Dark</v>
      </c>
      <c r="M79" s="1">
        <f>_xlfn.XLOOKUP($D79,products!$A$1:$A$49,products!$D$1:$D$49,,0)</f>
        <v>0.2</v>
      </c>
      <c r="N79" s="3">
        <f>_xlfn.XLOOKUP($D79,products!$A$1:$A$49,products!$E$1:$E$49,,0)</f>
        <v>3.645</v>
      </c>
      <c r="O79" s="3">
        <f t="shared" si="5"/>
        <v>7.29</v>
      </c>
      <c r="P79" t="str">
        <f>_xlfn.XLOOKUP(Table1[[#This Row],[Customer ID]],customers!$A$1:$A$1001,customers!$I$1:$I$1001,,0)</f>
        <v>No</v>
      </c>
    </row>
    <row r="80" spans="1:16" x14ac:dyDescent="0.3">
      <c r="A80" s="2" t="s">
        <v>930</v>
      </c>
      <c r="B80" s="8">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_xlfn.XLOOKUP(orders!$D80,products!$A$1:$A$49,products!$B$1:$B$49,,0)</f>
        <v>Ara</v>
      </c>
      <c r="J80" t="str">
        <f t="shared" si="3"/>
        <v>Arabica</v>
      </c>
      <c r="K80" t="str">
        <f>_xlfn.XLOOKUP($D80,products!$A$1:$A$49,products!$C$1:$C$49,,0)</f>
        <v>M</v>
      </c>
      <c r="L80" t="str">
        <f t="shared" si="4"/>
        <v>Medium</v>
      </c>
      <c r="M80" s="1">
        <f>_xlfn.XLOOKUP($D80,products!$A$1:$A$49,products!$D$1:$D$49,,0)</f>
        <v>0.5</v>
      </c>
      <c r="N80" s="3">
        <f>_xlfn.XLOOKUP($D80,products!$A$1:$A$49,products!$E$1:$E$49,,0)</f>
        <v>6.75</v>
      </c>
      <c r="O80" s="3">
        <f t="shared" si="5"/>
        <v>40.5</v>
      </c>
      <c r="P80" t="str">
        <f>_xlfn.XLOOKUP(Table1[[#This Row],[Customer ID]],customers!$A$1:$A$1001,customers!$I$1:$I$1001,,0)</f>
        <v>Yes</v>
      </c>
    </row>
    <row r="81" spans="1:16" x14ac:dyDescent="0.3">
      <c r="A81" s="2" t="s">
        <v>936</v>
      </c>
      <c r="B81" s="8">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_xlfn.XLOOKUP(orders!$D81,products!$A$1:$A$49,products!$B$1:$B$49,,0)</f>
        <v>Rob</v>
      </c>
      <c r="J81" t="str">
        <f t="shared" si="3"/>
        <v>Robusta</v>
      </c>
      <c r="K81" t="str">
        <f>_xlfn.XLOOKUP($D81,products!$A$1:$A$49,products!$C$1:$C$49,,0)</f>
        <v>L</v>
      </c>
      <c r="L81" t="str">
        <f t="shared" si="4"/>
        <v>Light</v>
      </c>
      <c r="M81" s="1">
        <f>_xlfn.XLOOKUP($D81,products!$A$1:$A$49,products!$D$1:$D$49,,0)</f>
        <v>1</v>
      </c>
      <c r="N81" s="3">
        <f>_xlfn.XLOOKUP($D81,products!$A$1:$A$49,products!$E$1:$E$49,,0)</f>
        <v>11.95</v>
      </c>
      <c r="O81" s="3">
        <f t="shared" si="5"/>
        <v>47.8</v>
      </c>
      <c r="P81" t="str">
        <f>_xlfn.XLOOKUP(Table1[[#This Row],[Customer ID]],customers!$A$1:$A$1001,customers!$I$1:$I$1001,,0)</f>
        <v>No</v>
      </c>
    </row>
    <row r="82" spans="1:16" x14ac:dyDescent="0.3">
      <c r="A82" s="2" t="s">
        <v>942</v>
      </c>
      <c r="B82" s="8">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_xlfn.XLOOKUP(orders!$D82,products!$A$1:$A$49,products!$B$1:$B$49,,0)</f>
        <v>Ara</v>
      </c>
      <c r="J82" t="str">
        <f t="shared" si="3"/>
        <v>Arabica</v>
      </c>
      <c r="K82" t="str">
        <f>_xlfn.XLOOKUP($D82,products!$A$1:$A$49,products!$C$1:$C$49,,0)</f>
        <v>L</v>
      </c>
      <c r="L82" t="str">
        <f t="shared" si="4"/>
        <v>Light</v>
      </c>
      <c r="M82" s="1">
        <f>_xlfn.XLOOKUP($D82,products!$A$1:$A$49,products!$D$1:$D$49,,0)</f>
        <v>0.5</v>
      </c>
      <c r="N82" s="3">
        <f>_xlfn.XLOOKUP($D82,products!$A$1:$A$49,products!$E$1:$E$49,,0)</f>
        <v>7.77</v>
      </c>
      <c r="O82" s="3">
        <f t="shared" si="5"/>
        <v>38.849999999999994</v>
      </c>
      <c r="P82" t="str">
        <f>_xlfn.XLOOKUP(Table1[[#This Row],[Customer ID]],customers!$A$1:$A$1001,customers!$I$1:$I$1001,,0)</f>
        <v>Yes</v>
      </c>
    </row>
    <row r="83" spans="1:16" x14ac:dyDescent="0.3">
      <c r="A83" s="2" t="s">
        <v>948</v>
      </c>
      <c r="B83" s="8">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_xlfn.XLOOKUP(orders!$D83,products!$A$1:$A$49,products!$B$1:$B$49,,0)</f>
        <v>Lib</v>
      </c>
      <c r="J83" t="str">
        <f t="shared" si="3"/>
        <v>Liberica</v>
      </c>
      <c r="K83" t="str">
        <f>_xlfn.XLOOKUP($D83,products!$A$1:$A$49,products!$C$1:$C$49,,0)</f>
        <v>L</v>
      </c>
      <c r="L83" t="str">
        <f t="shared" si="4"/>
        <v>Light</v>
      </c>
      <c r="M83" s="1">
        <f>_xlfn.XLOOKUP($D83,products!$A$1:$A$49,products!$D$1:$D$49,,0)</f>
        <v>2.5</v>
      </c>
      <c r="N83" s="3">
        <f>_xlfn.XLOOKUP($D83,products!$A$1:$A$49,products!$E$1:$E$49,,0)</f>
        <v>36.454999999999998</v>
      </c>
      <c r="O83" s="3">
        <f t="shared" si="5"/>
        <v>109.36499999999999</v>
      </c>
      <c r="P83" t="str">
        <f>_xlfn.XLOOKUP(Table1[[#This Row],[Customer ID]],customers!$A$1:$A$1001,customers!$I$1:$I$1001,,0)</f>
        <v>Yes</v>
      </c>
    </row>
    <row r="84" spans="1:16" x14ac:dyDescent="0.3">
      <c r="A84" s="2" t="s">
        <v>954</v>
      </c>
      <c r="B84" s="8">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_xlfn.XLOOKUP(orders!$D84,products!$A$1:$A$49,products!$B$1:$B$49,,0)</f>
        <v>Lib</v>
      </c>
      <c r="J84" t="str">
        <f t="shared" si="3"/>
        <v>Liberica</v>
      </c>
      <c r="K84" t="str">
        <f>_xlfn.XLOOKUP($D84,products!$A$1:$A$49,products!$C$1:$C$49,,0)</f>
        <v>M</v>
      </c>
      <c r="L84" t="str">
        <f t="shared" si="4"/>
        <v>Medium</v>
      </c>
      <c r="M84" s="1">
        <f>_xlfn.XLOOKUP($D84,products!$A$1:$A$49,products!$D$1:$D$49,,0)</f>
        <v>2.5</v>
      </c>
      <c r="N84" s="3">
        <f>_xlfn.XLOOKUP($D84,products!$A$1:$A$49,products!$E$1:$E$49,,0)</f>
        <v>33.464999999999996</v>
      </c>
      <c r="O84" s="3">
        <f t="shared" si="5"/>
        <v>100.39499999999998</v>
      </c>
      <c r="P84" t="str">
        <f>_xlfn.XLOOKUP(Table1[[#This Row],[Customer ID]],customers!$A$1:$A$1001,customers!$I$1:$I$1001,,0)</f>
        <v>Yes</v>
      </c>
    </row>
    <row r="85" spans="1:16" x14ac:dyDescent="0.3">
      <c r="A85" s="2" t="s">
        <v>960</v>
      </c>
      <c r="B85" s="8">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_xlfn.XLOOKUP(orders!$D85,products!$A$1:$A$49,products!$B$1:$B$49,,0)</f>
        <v>Rob</v>
      </c>
      <c r="J85" t="str">
        <f t="shared" si="3"/>
        <v>Robusta</v>
      </c>
      <c r="K85" t="str">
        <f>_xlfn.XLOOKUP($D85,products!$A$1:$A$49,products!$C$1:$C$49,,0)</f>
        <v>D</v>
      </c>
      <c r="L85" t="str">
        <f t="shared" si="4"/>
        <v>Dark</v>
      </c>
      <c r="M85" s="1">
        <f>_xlfn.XLOOKUP($D85,products!$A$1:$A$49,products!$D$1:$D$49,,0)</f>
        <v>2.5</v>
      </c>
      <c r="N85" s="3">
        <f>_xlfn.XLOOKUP($D85,products!$A$1:$A$49,products!$E$1:$E$49,,0)</f>
        <v>20.584999999999997</v>
      </c>
      <c r="O85" s="3">
        <f t="shared" si="5"/>
        <v>82.339999999999989</v>
      </c>
      <c r="P85" t="str">
        <f>_xlfn.XLOOKUP(Table1[[#This Row],[Customer ID]],customers!$A$1:$A$1001,customers!$I$1:$I$1001,,0)</f>
        <v>Yes</v>
      </c>
    </row>
    <row r="86" spans="1:16" x14ac:dyDescent="0.3">
      <c r="A86" s="2" t="s">
        <v>965</v>
      </c>
      <c r="B86" s="8">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_xlfn.XLOOKUP(orders!$D86,products!$A$1:$A$49,products!$B$1:$B$49,,0)</f>
        <v>Lib</v>
      </c>
      <c r="J86" t="str">
        <f t="shared" si="3"/>
        <v>Liberica</v>
      </c>
      <c r="K86" t="str">
        <f>_xlfn.XLOOKUP($D86,products!$A$1:$A$49,products!$C$1:$C$49,,0)</f>
        <v>L</v>
      </c>
      <c r="L86" t="str">
        <f t="shared" si="4"/>
        <v>Light</v>
      </c>
      <c r="M86" s="1">
        <f>_xlfn.XLOOKUP($D86,products!$A$1:$A$49,products!$D$1:$D$49,,0)</f>
        <v>0.5</v>
      </c>
      <c r="N86" s="3">
        <f>_xlfn.XLOOKUP($D86,products!$A$1:$A$49,products!$E$1:$E$49,,0)</f>
        <v>9.51</v>
      </c>
      <c r="O86" s="3">
        <f t="shared" si="5"/>
        <v>9.51</v>
      </c>
      <c r="P86" t="str">
        <f>_xlfn.XLOOKUP(Table1[[#This Row],[Customer ID]],customers!$A$1:$A$1001,customers!$I$1:$I$1001,,0)</f>
        <v>No</v>
      </c>
    </row>
    <row r="87" spans="1:16" x14ac:dyDescent="0.3">
      <c r="A87" s="2" t="s">
        <v>971</v>
      </c>
      <c r="B87" s="8">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_xlfn.XLOOKUP(orders!$D87,products!$A$1:$A$49,products!$B$1:$B$49,,0)</f>
        <v>Ara</v>
      </c>
      <c r="J87" t="str">
        <f t="shared" si="3"/>
        <v>Arabica</v>
      </c>
      <c r="K87" t="str">
        <f>_xlfn.XLOOKUP($D87,products!$A$1:$A$49,products!$C$1:$C$49,,0)</f>
        <v>L</v>
      </c>
      <c r="L87" t="str">
        <f t="shared" si="4"/>
        <v>Light</v>
      </c>
      <c r="M87" s="1">
        <f>_xlfn.XLOOKUP($D87,products!$A$1:$A$49,products!$D$1:$D$49,,0)</f>
        <v>2.5</v>
      </c>
      <c r="N87" s="3">
        <f>_xlfn.XLOOKUP($D87,products!$A$1:$A$49,products!$E$1:$E$49,,0)</f>
        <v>29.784999999999997</v>
      </c>
      <c r="O87" s="3">
        <f t="shared" si="5"/>
        <v>89.35499999999999</v>
      </c>
      <c r="P87" t="str">
        <f>_xlfn.XLOOKUP(Table1[[#This Row],[Customer ID]],customers!$A$1:$A$1001,customers!$I$1:$I$1001,,0)</f>
        <v>No</v>
      </c>
    </row>
    <row r="88" spans="1:16" x14ac:dyDescent="0.3">
      <c r="A88" s="2" t="s">
        <v>971</v>
      </c>
      <c r="B88" s="8">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_xlfn.XLOOKUP(orders!$D88,products!$A$1:$A$49,products!$B$1:$B$49,,0)</f>
        <v>Ara</v>
      </c>
      <c r="J88" t="str">
        <f t="shared" si="3"/>
        <v>Arabica</v>
      </c>
      <c r="K88" t="str">
        <f>_xlfn.XLOOKUP($D88,products!$A$1:$A$49,products!$C$1:$C$49,,0)</f>
        <v>D</v>
      </c>
      <c r="L88" t="str">
        <f t="shared" si="4"/>
        <v>Dark</v>
      </c>
      <c r="M88" s="1">
        <f>_xlfn.XLOOKUP($D88,products!$A$1:$A$49,products!$D$1:$D$49,,0)</f>
        <v>0.2</v>
      </c>
      <c r="N88" s="3">
        <f>_xlfn.XLOOKUP($D88,products!$A$1:$A$49,products!$E$1:$E$49,,0)</f>
        <v>2.9849999999999999</v>
      </c>
      <c r="O88" s="3">
        <f t="shared" si="5"/>
        <v>11.94</v>
      </c>
      <c r="P88" t="str">
        <f>_xlfn.XLOOKUP(Table1[[#This Row],[Customer ID]],customers!$A$1:$A$1001,customers!$I$1:$I$1001,,0)</f>
        <v>No</v>
      </c>
    </row>
    <row r="89" spans="1:16" x14ac:dyDescent="0.3">
      <c r="A89" s="2" t="s">
        <v>980</v>
      </c>
      <c r="B89" s="8">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_xlfn.XLOOKUP(orders!$D89,products!$A$1:$A$49,products!$B$1:$B$49,,0)</f>
        <v>Ara</v>
      </c>
      <c r="J89" t="str">
        <f t="shared" si="3"/>
        <v>Arabica</v>
      </c>
      <c r="K89" t="str">
        <f>_xlfn.XLOOKUP($D89,products!$A$1:$A$49,products!$C$1:$C$49,,0)</f>
        <v>M</v>
      </c>
      <c r="L89" t="str">
        <f t="shared" si="4"/>
        <v>Medium</v>
      </c>
      <c r="M89" s="1">
        <f>_xlfn.XLOOKUP($D89,products!$A$1:$A$49,products!$D$1:$D$49,,0)</f>
        <v>1</v>
      </c>
      <c r="N89" s="3">
        <f>_xlfn.XLOOKUP($D89,products!$A$1:$A$49,products!$E$1:$E$49,,0)</f>
        <v>11.25</v>
      </c>
      <c r="O89" s="3">
        <f t="shared" si="5"/>
        <v>33.75</v>
      </c>
      <c r="P89" t="str">
        <f>_xlfn.XLOOKUP(Table1[[#This Row],[Customer ID]],customers!$A$1:$A$1001,customers!$I$1:$I$1001,,0)</f>
        <v>No</v>
      </c>
    </row>
    <row r="90" spans="1:16" x14ac:dyDescent="0.3">
      <c r="A90" s="2" t="s">
        <v>985</v>
      </c>
      <c r="B90" s="8">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_xlfn.XLOOKUP(orders!$D90,products!$A$1:$A$49,products!$B$1:$B$49,,0)</f>
        <v>Rob</v>
      </c>
      <c r="J90" t="str">
        <f t="shared" si="3"/>
        <v>Robusta</v>
      </c>
      <c r="K90" t="str">
        <f>_xlfn.XLOOKUP($D90,products!$A$1:$A$49,products!$C$1:$C$49,,0)</f>
        <v>L</v>
      </c>
      <c r="L90" t="str">
        <f t="shared" si="4"/>
        <v>Light</v>
      </c>
      <c r="M90" s="1">
        <f>_xlfn.XLOOKUP($D90,products!$A$1:$A$49,products!$D$1:$D$49,,0)</f>
        <v>1</v>
      </c>
      <c r="N90" s="3">
        <f>_xlfn.XLOOKUP($D90,products!$A$1:$A$49,products!$E$1:$E$49,,0)</f>
        <v>11.95</v>
      </c>
      <c r="O90" s="3">
        <f t="shared" si="5"/>
        <v>35.849999999999994</v>
      </c>
      <c r="P90" t="str">
        <f>_xlfn.XLOOKUP(Table1[[#This Row],[Customer ID]],customers!$A$1:$A$1001,customers!$I$1:$I$1001,,0)</f>
        <v>No</v>
      </c>
    </row>
    <row r="91" spans="1:16" x14ac:dyDescent="0.3">
      <c r="A91" s="2" t="s">
        <v>990</v>
      </c>
      <c r="B91" s="8">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_xlfn.XLOOKUP(orders!$D91,products!$A$1:$A$49,products!$B$1:$B$49,,0)</f>
        <v>Ara</v>
      </c>
      <c r="J91" t="str">
        <f t="shared" si="3"/>
        <v>Arabica</v>
      </c>
      <c r="K91" t="str">
        <f>_xlfn.XLOOKUP($D91,products!$A$1:$A$49,products!$C$1:$C$49,,0)</f>
        <v>L</v>
      </c>
      <c r="L91" t="str">
        <f t="shared" si="4"/>
        <v>Light</v>
      </c>
      <c r="M91" s="1">
        <f>_xlfn.XLOOKUP($D91,products!$A$1:$A$49,products!$D$1:$D$49,,0)</f>
        <v>1</v>
      </c>
      <c r="N91" s="3">
        <f>_xlfn.XLOOKUP($D91,products!$A$1:$A$49,products!$E$1:$E$49,,0)</f>
        <v>12.95</v>
      </c>
      <c r="O91" s="3">
        <f t="shared" si="5"/>
        <v>77.699999999999989</v>
      </c>
      <c r="P91" t="str">
        <f>_xlfn.XLOOKUP(Table1[[#This Row],[Customer ID]],customers!$A$1:$A$1001,customers!$I$1:$I$1001,,0)</f>
        <v>No</v>
      </c>
    </row>
    <row r="92" spans="1:16" x14ac:dyDescent="0.3">
      <c r="A92" s="2" t="s">
        <v>996</v>
      </c>
      <c r="B92" s="8">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_xlfn.XLOOKUP(orders!$D92,products!$A$1:$A$49,products!$B$1:$B$49,,0)</f>
        <v>Ara</v>
      </c>
      <c r="J92" t="str">
        <f t="shared" si="3"/>
        <v>Arabica</v>
      </c>
      <c r="K92" t="str">
        <f>_xlfn.XLOOKUP($D92,products!$A$1:$A$49,products!$C$1:$C$49,,0)</f>
        <v>L</v>
      </c>
      <c r="L92" t="str">
        <f t="shared" si="4"/>
        <v>Light</v>
      </c>
      <c r="M92" s="1">
        <f>_xlfn.XLOOKUP($D92,products!$A$1:$A$49,products!$D$1:$D$49,,0)</f>
        <v>1</v>
      </c>
      <c r="N92" s="3">
        <f>_xlfn.XLOOKUP($D92,products!$A$1:$A$49,products!$E$1:$E$49,,0)</f>
        <v>12.95</v>
      </c>
      <c r="O92" s="3">
        <f t="shared" si="5"/>
        <v>51.8</v>
      </c>
      <c r="P92" t="str">
        <f>_xlfn.XLOOKUP(Table1[[#This Row],[Customer ID]],customers!$A$1:$A$1001,customers!$I$1:$I$1001,,0)</f>
        <v>Yes</v>
      </c>
    </row>
    <row r="93" spans="1:16" x14ac:dyDescent="0.3">
      <c r="A93" s="2" t="s">
        <v>1001</v>
      </c>
      <c r="B93" s="8">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_xlfn.XLOOKUP(orders!$D93,products!$A$1:$A$49,products!$B$1:$B$49,,0)</f>
        <v>Ara</v>
      </c>
      <c r="J93" t="str">
        <f t="shared" si="3"/>
        <v>Arabica</v>
      </c>
      <c r="K93" t="str">
        <f>_xlfn.XLOOKUP($D93,products!$A$1:$A$49,products!$C$1:$C$49,,0)</f>
        <v>M</v>
      </c>
      <c r="L93" t="str">
        <f t="shared" si="4"/>
        <v>Medium</v>
      </c>
      <c r="M93" s="1">
        <f>_xlfn.XLOOKUP($D93,products!$A$1:$A$49,products!$D$1:$D$49,,0)</f>
        <v>2.5</v>
      </c>
      <c r="N93" s="3">
        <f>_xlfn.XLOOKUP($D93,products!$A$1:$A$49,products!$E$1:$E$49,,0)</f>
        <v>25.874999999999996</v>
      </c>
      <c r="O93" s="3">
        <f t="shared" si="5"/>
        <v>103.49999999999999</v>
      </c>
      <c r="P93" t="str">
        <f>_xlfn.XLOOKUP(Table1[[#This Row],[Customer ID]],customers!$A$1:$A$1001,customers!$I$1:$I$1001,,0)</f>
        <v>No</v>
      </c>
    </row>
    <row r="94" spans="1:16" x14ac:dyDescent="0.3">
      <c r="A94" s="2" t="s">
        <v>1007</v>
      </c>
      <c r="B94" s="8">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_xlfn.XLOOKUP(orders!$D94,products!$A$1:$A$49,products!$B$1:$B$49,,0)</f>
        <v>Exc</v>
      </c>
      <c r="J94" t="str">
        <f t="shared" si="3"/>
        <v>Excelsa</v>
      </c>
      <c r="K94" t="str">
        <f>_xlfn.XLOOKUP($D94,products!$A$1:$A$49,products!$C$1:$C$49,,0)</f>
        <v>L</v>
      </c>
      <c r="L94" t="str">
        <f t="shared" si="4"/>
        <v>Light</v>
      </c>
      <c r="M94" s="1">
        <f>_xlfn.XLOOKUP($D94,products!$A$1:$A$49,products!$D$1:$D$49,,0)</f>
        <v>1</v>
      </c>
      <c r="N94" s="3">
        <f>_xlfn.XLOOKUP($D94,products!$A$1:$A$49,products!$E$1:$E$49,,0)</f>
        <v>14.85</v>
      </c>
      <c r="O94" s="3">
        <f t="shared" si="5"/>
        <v>44.55</v>
      </c>
      <c r="P94" t="str">
        <f>_xlfn.XLOOKUP(Table1[[#This Row],[Customer ID]],customers!$A$1:$A$1001,customers!$I$1:$I$1001,,0)</f>
        <v>Yes</v>
      </c>
    </row>
    <row r="95" spans="1:16" x14ac:dyDescent="0.3">
      <c r="A95" s="2" t="s">
        <v>1012</v>
      </c>
      <c r="B95" s="8">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_xlfn.XLOOKUP(orders!$D95,products!$A$1:$A$49,products!$B$1:$B$49,,0)</f>
        <v>Exc</v>
      </c>
      <c r="J95" t="str">
        <f t="shared" si="3"/>
        <v>Excelsa</v>
      </c>
      <c r="K95" t="str">
        <f>_xlfn.XLOOKUP($D95,products!$A$1:$A$49,products!$C$1:$C$49,,0)</f>
        <v>L</v>
      </c>
      <c r="L95" t="str">
        <f t="shared" si="4"/>
        <v>Light</v>
      </c>
      <c r="M95" s="1">
        <f>_xlfn.XLOOKUP($D95,products!$A$1:$A$49,products!$D$1:$D$49,,0)</f>
        <v>0.5</v>
      </c>
      <c r="N95" s="3">
        <f>_xlfn.XLOOKUP($D95,products!$A$1:$A$49,products!$E$1:$E$49,,0)</f>
        <v>8.91</v>
      </c>
      <c r="O95" s="3">
        <f t="shared" si="5"/>
        <v>35.64</v>
      </c>
      <c r="P95" t="str">
        <f>_xlfn.XLOOKUP(Table1[[#This Row],[Customer ID]],customers!$A$1:$A$1001,customers!$I$1:$I$1001,,0)</f>
        <v>Yes</v>
      </c>
    </row>
    <row r="96" spans="1:16" x14ac:dyDescent="0.3">
      <c r="A96" s="2" t="s">
        <v>1018</v>
      </c>
      <c r="B96" s="8">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_xlfn.XLOOKUP(orders!$D96,products!$A$1:$A$49,products!$B$1:$B$49,,0)</f>
        <v>Ara</v>
      </c>
      <c r="J96" t="str">
        <f t="shared" si="3"/>
        <v>Arabica</v>
      </c>
      <c r="K96" t="str">
        <f>_xlfn.XLOOKUP($D96,products!$A$1:$A$49,products!$C$1:$C$49,,0)</f>
        <v>D</v>
      </c>
      <c r="L96" t="str">
        <f t="shared" si="4"/>
        <v>Dark</v>
      </c>
      <c r="M96" s="1">
        <f>_xlfn.XLOOKUP($D96,products!$A$1:$A$49,products!$D$1:$D$49,,0)</f>
        <v>0.2</v>
      </c>
      <c r="N96" s="3">
        <f>_xlfn.XLOOKUP($D96,products!$A$1:$A$49,products!$E$1:$E$49,,0)</f>
        <v>2.9849999999999999</v>
      </c>
      <c r="O96" s="3">
        <f t="shared" si="5"/>
        <v>17.91</v>
      </c>
      <c r="P96" t="str">
        <f>_xlfn.XLOOKUP(Table1[[#This Row],[Customer ID]],customers!$A$1:$A$1001,customers!$I$1:$I$1001,,0)</f>
        <v>Yes</v>
      </c>
    </row>
    <row r="97" spans="1:16" x14ac:dyDescent="0.3">
      <c r="A97" s="2" t="s">
        <v>1022</v>
      </c>
      <c r="B97" s="8">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_xlfn.XLOOKUP(orders!$D97,products!$A$1:$A$49,products!$B$1:$B$49,,0)</f>
        <v>Ara</v>
      </c>
      <c r="J97" t="str">
        <f t="shared" si="3"/>
        <v>Arabica</v>
      </c>
      <c r="K97" t="str">
        <f>_xlfn.XLOOKUP($D97,products!$A$1:$A$49,products!$C$1:$C$49,,0)</f>
        <v>M</v>
      </c>
      <c r="L97" t="str">
        <f t="shared" si="4"/>
        <v>Medium</v>
      </c>
      <c r="M97" s="1">
        <f>_xlfn.XLOOKUP($D97,products!$A$1:$A$49,products!$D$1:$D$49,,0)</f>
        <v>2.5</v>
      </c>
      <c r="N97" s="3">
        <f>_xlfn.XLOOKUP($D97,products!$A$1:$A$49,products!$E$1:$E$49,,0)</f>
        <v>25.874999999999996</v>
      </c>
      <c r="O97" s="3">
        <f t="shared" si="5"/>
        <v>155.24999999999997</v>
      </c>
      <c r="P97" t="str">
        <f>_xlfn.XLOOKUP(Table1[[#This Row],[Customer ID]],customers!$A$1:$A$1001,customers!$I$1:$I$1001,,0)</f>
        <v>No</v>
      </c>
    </row>
    <row r="98" spans="1:16" x14ac:dyDescent="0.3">
      <c r="A98" s="2" t="s">
        <v>1027</v>
      </c>
      <c r="B98" s="8">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_xlfn.XLOOKUP(orders!$D98,products!$A$1:$A$49,products!$B$1:$B$49,,0)</f>
        <v>Ara</v>
      </c>
      <c r="J98" t="str">
        <f t="shared" si="3"/>
        <v>Arabica</v>
      </c>
      <c r="K98" t="str">
        <f>_xlfn.XLOOKUP($D98,products!$A$1:$A$49,products!$C$1:$C$49,,0)</f>
        <v>D</v>
      </c>
      <c r="L98" t="str">
        <f t="shared" si="4"/>
        <v>Dark</v>
      </c>
      <c r="M98" s="1">
        <f>_xlfn.XLOOKUP($D98,products!$A$1:$A$49,products!$D$1:$D$49,,0)</f>
        <v>0.2</v>
      </c>
      <c r="N98" s="3">
        <f>_xlfn.XLOOKUP($D98,products!$A$1:$A$49,products!$E$1:$E$49,,0)</f>
        <v>2.9849999999999999</v>
      </c>
      <c r="O98" s="3">
        <f t="shared" si="5"/>
        <v>5.97</v>
      </c>
      <c r="P98" t="str">
        <f>_xlfn.XLOOKUP(Table1[[#This Row],[Customer ID]],customers!$A$1:$A$1001,customers!$I$1:$I$1001,,0)</f>
        <v>No</v>
      </c>
    </row>
    <row r="99" spans="1:16" x14ac:dyDescent="0.3">
      <c r="A99" s="2" t="s">
        <v>1032</v>
      </c>
      <c r="B99" s="8">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_xlfn.XLOOKUP(orders!$D99,products!$A$1:$A$49,products!$B$1:$B$49,,0)</f>
        <v>Ara</v>
      </c>
      <c r="J99" t="str">
        <f t="shared" si="3"/>
        <v>Arabica</v>
      </c>
      <c r="K99" t="str">
        <f>_xlfn.XLOOKUP($D99,products!$A$1:$A$49,products!$C$1:$C$49,,0)</f>
        <v>M</v>
      </c>
      <c r="L99" t="str">
        <f t="shared" si="4"/>
        <v>Medium</v>
      </c>
      <c r="M99" s="1">
        <f>_xlfn.XLOOKUP($D99,products!$A$1:$A$49,products!$D$1:$D$49,,0)</f>
        <v>0.5</v>
      </c>
      <c r="N99" s="3">
        <f>_xlfn.XLOOKUP($D99,products!$A$1:$A$49,products!$E$1:$E$49,,0)</f>
        <v>6.75</v>
      </c>
      <c r="O99" s="3">
        <f t="shared" si="5"/>
        <v>13.5</v>
      </c>
      <c r="P99" t="str">
        <f>_xlfn.XLOOKUP(Table1[[#This Row],[Customer ID]],customers!$A$1:$A$1001,customers!$I$1:$I$1001,,0)</f>
        <v>No</v>
      </c>
    </row>
    <row r="100" spans="1:16" x14ac:dyDescent="0.3">
      <c r="A100" s="2" t="s">
        <v>1038</v>
      </c>
      <c r="B100" s="8">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_xlfn.XLOOKUP(orders!$D100,products!$A$1:$A$49,products!$B$1:$B$49,,0)</f>
        <v>Ara</v>
      </c>
      <c r="J100" t="str">
        <f t="shared" si="3"/>
        <v>Arabica</v>
      </c>
      <c r="K100" t="str">
        <f>_xlfn.XLOOKUP($D100,products!$A$1:$A$49,products!$C$1:$C$49,,0)</f>
        <v>D</v>
      </c>
      <c r="L100" t="str">
        <f t="shared" si="4"/>
        <v>Dark</v>
      </c>
      <c r="M100" s="1">
        <f>_xlfn.XLOOKUP($D100,products!$A$1:$A$49,products!$D$1:$D$49,,0)</f>
        <v>0.2</v>
      </c>
      <c r="N100" s="3">
        <f>_xlfn.XLOOKUP($D100,products!$A$1:$A$49,products!$E$1:$E$49,,0)</f>
        <v>2.9849999999999999</v>
      </c>
      <c r="O100" s="3">
        <f t="shared" si="5"/>
        <v>2.9849999999999999</v>
      </c>
      <c r="P100" t="str">
        <f>_xlfn.XLOOKUP(Table1[[#This Row],[Customer ID]],customers!$A$1:$A$1001,customers!$I$1:$I$1001,,0)</f>
        <v>No</v>
      </c>
    </row>
    <row r="101" spans="1:16" x14ac:dyDescent="0.3">
      <c r="A101" s="2" t="s">
        <v>1043</v>
      </c>
      <c r="B101" s="8">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_xlfn.XLOOKUP(orders!$D101,products!$A$1:$A$49,products!$B$1:$B$49,,0)</f>
        <v>Lib</v>
      </c>
      <c r="J101" t="str">
        <f t="shared" si="3"/>
        <v>Liberica</v>
      </c>
      <c r="K101" t="str">
        <f>_xlfn.XLOOKUP($D101,products!$A$1:$A$49,products!$C$1:$C$49,,0)</f>
        <v>M</v>
      </c>
      <c r="L101" t="str">
        <f t="shared" si="4"/>
        <v>Medium</v>
      </c>
      <c r="M101" s="1">
        <f>_xlfn.XLOOKUP($D101,products!$A$1:$A$49,products!$D$1:$D$49,,0)</f>
        <v>0.2</v>
      </c>
      <c r="N101" s="3">
        <f>_xlfn.XLOOKUP($D101,products!$A$1:$A$49,products!$E$1:$E$49,,0)</f>
        <v>4.3650000000000002</v>
      </c>
      <c r="O101" s="3">
        <f t="shared" si="5"/>
        <v>13.095000000000001</v>
      </c>
      <c r="P101" t="str">
        <f>_xlfn.XLOOKUP(Table1[[#This Row],[Customer ID]],customers!$A$1:$A$1001,customers!$I$1:$I$1001,,0)</f>
        <v>Yes</v>
      </c>
    </row>
    <row r="102" spans="1:16" x14ac:dyDescent="0.3">
      <c r="A102" s="2" t="s">
        <v>1048</v>
      </c>
      <c r="B102" s="8">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_xlfn.XLOOKUP(orders!$D102,products!$A$1:$A$49,products!$B$1:$B$49,,0)</f>
        <v>Ara</v>
      </c>
      <c r="J102" t="str">
        <f t="shared" si="3"/>
        <v>Arabica</v>
      </c>
      <c r="K102" t="str">
        <f>_xlfn.XLOOKUP($D102,products!$A$1:$A$49,products!$C$1:$C$49,,0)</f>
        <v>L</v>
      </c>
      <c r="L102" t="str">
        <f t="shared" si="4"/>
        <v>Light</v>
      </c>
      <c r="M102" s="1">
        <f>_xlfn.XLOOKUP($D102,products!$A$1:$A$49,products!$D$1:$D$49,,0)</f>
        <v>0.2</v>
      </c>
      <c r="N102" s="3">
        <f>_xlfn.XLOOKUP($D102,products!$A$1:$A$49,products!$E$1:$E$49,,0)</f>
        <v>3.8849999999999998</v>
      </c>
      <c r="O102" s="3">
        <f t="shared" si="5"/>
        <v>7.77</v>
      </c>
      <c r="P102" t="str">
        <f>_xlfn.XLOOKUP(Table1[[#This Row],[Customer ID]],customers!$A$1:$A$1001,customers!$I$1:$I$1001,,0)</f>
        <v>Yes</v>
      </c>
    </row>
    <row r="103" spans="1:16" x14ac:dyDescent="0.3">
      <c r="A103" s="2" t="s">
        <v>1053</v>
      </c>
      <c r="B103" s="8">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_xlfn.XLOOKUP(orders!$D103,products!$A$1:$A$49,products!$B$1:$B$49,,0)</f>
        <v>Lib</v>
      </c>
      <c r="J103" t="str">
        <f t="shared" si="3"/>
        <v>Liberica</v>
      </c>
      <c r="K103" t="str">
        <f>_xlfn.XLOOKUP($D103,products!$A$1:$A$49,products!$C$1:$C$49,,0)</f>
        <v>D</v>
      </c>
      <c r="L103" t="str">
        <f t="shared" si="4"/>
        <v>Dark</v>
      </c>
      <c r="M103" s="1">
        <f>_xlfn.XLOOKUP($D103,products!$A$1:$A$49,products!$D$1:$D$49,,0)</f>
        <v>2.5</v>
      </c>
      <c r="N103" s="3">
        <f>_xlfn.XLOOKUP($D103,products!$A$1:$A$49,products!$E$1:$E$49,,0)</f>
        <v>29.784999999999997</v>
      </c>
      <c r="O103" s="3">
        <f t="shared" si="5"/>
        <v>148.92499999999998</v>
      </c>
      <c r="P103" t="str">
        <f>_xlfn.XLOOKUP(Table1[[#This Row],[Customer ID]],customers!$A$1:$A$1001,customers!$I$1:$I$1001,,0)</f>
        <v>Yes</v>
      </c>
    </row>
    <row r="104" spans="1:16" x14ac:dyDescent="0.3">
      <c r="A104" s="2" t="s">
        <v>1059</v>
      </c>
      <c r="B104" s="8">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_xlfn.XLOOKUP(orders!$D104,products!$A$1:$A$49,products!$B$1:$B$49,,0)</f>
        <v>Lib</v>
      </c>
      <c r="J104" t="str">
        <f t="shared" si="3"/>
        <v>Liberica</v>
      </c>
      <c r="K104" t="str">
        <f>_xlfn.XLOOKUP($D104,products!$A$1:$A$49,products!$C$1:$C$49,,0)</f>
        <v>D</v>
      </c>
      <c r="L104" t="str">
        <f t="shared" si="4"/>
        <v>Dark</v>
      </c>
      <c r="M104" s="1">
        <f>_xlfn.XLOOKUP($D104,products!$A$1:$A$49,products!$D$1:$D$49,,0)</f>
        <v>1</v>
      </c>
      <c r="N104" s="3">
        <f>_xlfn.XLOOKUP($D104,products!$A$1:$A$49,products!$E$1:$E$49,,0)</f>
        <v>12.95</v>
      </c>
      <c r="O104" s="3">
        <f t="shared" si="5"/>
        <v>38.849999999999994</v>
      </c>
      <c r="P104" t="str">
        <f>_xlfn.XLOOKUP(Table1[[#This Row],[Customer ID]],customers!$A$1:$A$1001,customers!$I$1:$I$1001,,0)</f>
        <v>Yes</v>
      </c>
    </row>
    <row r="105" spans="1:16" x14ac:dyDescent="0.3">
      <c r="A105" s="2" t="s">
        <v>1065</v>
      </c>
      <c r="B105" s="8">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_xlfn.XLOOKUP(orders!$D105,products!$A$1:$A$49,products!$B$1:$B$49,,0)</f>
        <v>Rob</v>
      </c>
      <c r="J105" t="str">
        <f t="shared" si="3"/>
        <v>Robusta</v>
      </c>
      <c r="K105" t="str">
        <f>_xlfn.XLOOKUP($D105,products!$A$1:$A$49,products!$C$1:$C$49,,0)</f>
        <v>M</v>
      </c>
      <c r="L105" t="str">
        <f t="shared" si="4"/>
        <v>Medium</v>
      </c>
      <c r="M105" s="1">
        <f>_xlfn.XLOOKUP($D105,products!$A$1:$A$49,products!$D$1:$D$49,,0)</f>
        <v>0.2</v>
      </c>
      <c r="N105" s="3">
        <f>_xlfn.XLOOKUP($D105,products!$A$1:$A$49,products!$E$1:$E$49,,0)</f>
        <v>2.9849999999999999</v>
      </c>
      <c r="O105" s="3">
        <f t="shared" si="5"/>
        <v>11.94</v>
      </c>
      <c r="P105" t="str">
        <f>_xlfn.XLOOKUP(Table1[[#This Row],[Customer ID]],customers!$A$1:$A$1001,customers!$I$1:$I$1001,,0)</f>
        <v>No</v>
      </c>
    </row>
    <row r="106" spans="1:16" x14ac:dyDescent="0.3">
      <c r="A106" s="2" t="s">
        <v>1071</v>
      </c>
      <c r="B106" s="8">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_xlfn.XLOOKUP(orders!$D106,products!$A$1:$A$49,products!$B$1:$B$49,,0)</f>
        <v>Lib</v>
      </c>
      <c r="J106" t="str">
        <f t="shared" si="3"/>
        <v>Liberica</v>
      </c>
      <c r="K106" t="str">
        <f>_xlfn.XLOOKUP($D106,products!$A$1:$A$49,products!$C$1:$C$49,,0)</f>
        <v>M</v>
      </c>
      <c r="L106" t="str">
        <f t="shared" si="4"/>
        <v>Medium</v>
      </c>
      <c r="M106" s="1">
        <f>_xlfn.XLOOKUP($D106,products!$A$1:$A$49,products!$D$1:$D$49,,0)</f>
        <v>1</v>
      </c>
      <c r="N106" s="3">
        <f>_xlfn.XLOOKUP($D106,products!$A$1:$A$49,products!$E$1:$E$49,,0)</f>
        <v>14.55</v>
      </c>
      <c r="O106" s="3">
        <f t="shared" si="5"/>
        <v>87.300000000000011</v>
      </c>
      <c r="P106" t="str">
        <f>_xlfn.XLOOKUP(Table1[[#This Row],[Customer ID]],customers!$A$1:$A$1001,customers!$I$1:$I$1001,,0)</f>
        <v>No</v>
      </c>
    </row>
    <row r="107" spans="1:16" x14ac:dyDescent="0.3">
      <c r="A107" s="2" t="s">
        <v>1077</v>
      </c>
      <c r="B107" s="8">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_xlfn.XLOOKUP(orders!$D107,products!$A$1:$A$49,products!$B$1:$B$49,,0)</f>
        <v>Ara</v>
      </c>
      <c r="J107" t="str">
        <f t="shared" si="3"/>
        <v>Arabica</v>
      </c>
      <c r="K107" t="str">
        <f>_xlfn.XLOOKUP($D107,products!$A$1:$A$49,products!$C$1:$C$49,,0)</f>
        <v>M</v>
      </c>
      <c r="L107" t="str">
        <f t="shared" si="4"/>
        <v>Medium</v>
      </c>
      <c r="M107" s="1">
        <f>_xlfn.XLOOKUP($D107,products!$A$1:$A$49,products!$D$1:$D$49,,0)</f>
        <v>0.5</v>
      </c>
      <c r="N107" s="3">
        <f>_xlfn.XLOOKUP($D107,products!$A$1:$A$49,products!$E$1:$E$49,,0)</f>
        <v>6.75</v>
      </c>
      <c r="O107" s="3">
        <f t="shared" si="5"/>
        <v>40.5</v>
      </c>
      <c r="P107" t="str">
        <f>_xlfn.XLOOKUP(Table1[[#This Row],[Customer ID]],customers!$A$1:$A$1001,customers!$I$1:$I$1001,,0)</f>
        <v>Yes</v>
      </c>
    </row>
    <row r="108" spans="1:16" x14ac:dyDescent="0.3">
      <c r="A108" s="2" t="s">
        <v>1083</v>
      </c>
      <c r="B108" s="8">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_xlfn.XLOOKUP(orders!$D108,products!$A$1:$A$49,products!$B$1:$B$49,,0)</f>
        <v>Exc</v>
      </c>
      <c r="J108" t="str">
        <f t="shared" si="3"/>
        <v>Excelsa</v>
      </c>
      <c r="K108" t="str">
        <f>_xlfn.XLOOKUP($D108,products!$A$1:$A$49,products!$C$1:$C$49,,0)</f>
        <v>D</v>
      </c>
      <c r="L108" t="str">
        <f t="shared" si="4"/>
        <v>Dark</v>
      </c>
      <c r="M108" s="1">
        <f>_xlfn.XLOOKUP($D108,products!$A$1:$A$49,products!$D$1:$D$49,,0)</f>
        <v>1</v>
      </c>
      <c r="N108" s="3">
        <f>_xlfn.XLOOKUP($D108,products!$A$1:$A$49,products!$E$1:$E$49,,0)</f>
        <v>12.15</v>
      </c>
      <c r="O108" s="3">
        <f t="shared" si="5"/>
        <v>24.3</v>
      </c>
      <c r="P108" t="str">
        <f>_xlfn.XLOOKUP(Table1[[#This Row],[Customer ID]],customers!$A$1:$A$1001,customers!$I$1:$I$1001,,0)</f>
        <v>No</v>
      </c>
    </row>
    <row r="109" spans="1:16" x14ac:dyDescent="0.3">
      <c r="A109" s="2" t="s">
        <v>1089</v>
      </c>
      <c r="B109" s="8">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_xlfn.XLOOKUP(orders!$D109,products!$A$1:$A$49,products!$B$1:$B$49,,0)</f>
        <v>Rob</v>
      </c>
      <c r="J109" t="str">
        <f t="shared" si="3"/>
        <v>Robusta</v>
      </c>
      <c r="K109" t="str">
        <f>_xlfn.XLOOKUP($D109,products!$A$1:$A$49,products!$C$1:$C$49,,0)</f>
        <v>M</v>
      </c>
      <c r="L109" t="str">
        <f t="shared" si="4"/>
        <v>Medium</v>
      </c>
      <c r="M109" s="1">
        <f>_xlfn.XLOOKUP($D109,products!$A$1:$A$49,products!$D$1:$D$49,,0)</f>
        <v>0.5</v>
      </c>
      <c r="N109" s="3">
        <f>_xlfn.XLOOKUP($D109,products!$A$1:$A$49,products!$E$1:$E$49,,0)</f>
        <v>5.97</v>
      </c>
      <c r="O109" s="3">
        <f t="shared" si="5"/>
        <v>17.91</v>
      </c>
      <c r="P109" t="str">
        <f>_xlfn.XLOOKUP(Table1[[#This Row],[Customer ID]],customers!$A$1:$A$1001,customers!$I$1:$I$1001,,0)</f>
        <v>Yes</v>
      </c>
    </row>
    <row r="110" spans="1:16" x14ac:dyDescent="0.3">
      <c r="A110" s="2" t="s">
        <v>1095</v>
      </c>
      <c r="B110" s="8">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_xlfn.XLOOKUP(orders!$D110,products!$A$1:$A$49,products!$B$1:$B$49,,0)</f>
        <v>Ara</v>
      </c>
      <c r="J110" t="str">
        <f t="shared" si="3"/>
        <v>Arabica</v>
      </c>
      <c r="K110" t="str">
        <f>_xlfn.XLOOKUP($D110,products!$A$1:$A$49,products!$C$1:$C$49,,0)</f>
        <v>M</v>
      </c>
      <c r="L110" t="str">
        <f t="shared" si="4"/>
        <v>Medium</v>
      </c>
      <c r="M110" s="1">
        <f>_xlfn.XLOOKUP($D110,products!$A$1:$A$49,products!$D$1:$D$49,,0)</f>
        <v>0.5</v>
      </c>
      <c r="N110" s="3">
        <f>_xlfn.XLOOKUP($D110,products!$A$1:$A$49,products!$E$1:$E$49,,0)</f>
        <v>6.75</v>
      </c>
      <c r="O110" s="3">
        <f t="shared" si="5"/>
        <v>27</v>
      </c>
      <c r="P110" t="str">
        <f>_xlfn.XLOOKUP(Table1[[#This Row],[Customer ID]],customers!$A$1:$A$1001,customers!$I$1:$I$1001,,0)</f>
        <v>No</v>
      </c>
    </row>
    <row r="111" spans="1:16" x14ac:dyDescent="0.3">
      <c r="A111" s="2" t="s">
        <v>1100</v>
      </c>
      <c r="B111" s="8">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_xlfn.XLOOKUP(orders!$D111,products!$A$1:$A$49,products!$B$1:$B$49,,0)</f>
        <v>Lib</v>
      </c>
      <c r="J111" t="str">
        <f t="shared" si="3"/>
        <v>Liberica</v>
      </c>
      <c r="K111" t="str">
        <f>_xlfn.XLOOKUP($D111,products!$A$1:$A$49,products!$C$1:$C$49,,0)</f>
        <v>D</v>
      </c>
      <c r="L111" t="str">
        <f t="shared" si="4"/>
        <v>Dark</v>
      </c>
      <c r="M111" s="1">
        <f>_xlfn.XLOOKUP($D111,products!$A$1:$A$49,products!$D$1:$D$49,,0)</f>
        <v>0.5</v>
      </c>
      <c r="N111" s="3">
        <f>_xlfn.XLOOKUP($D111,products!$A$1:$A$49,products!$E$1:$E$49,,0)</f>
        <v>7.77</v>
      </c>
      <c r="O111" s="3">
        <f t="shared" si="5"/>
        <v>7.77</v>
      </c>
      <c r="P111" t="str">
        <f>_xlfn.XLOOKUP(Table1[[#This Row],[Customer ID]],customers!$A$1:$A$1001,customers!$I$1:$I$1001,,0)</f>
        <v>Yes</v>
      </c>
    </row>
    <row r="112" spans="1:16" x14ac:dyDescent="0.3">
      <c r="A112" s="2" t="s">
        <v>1106</v>
      </c>
      <c r="B112" s="8">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_xlfn.XLOOKUP(orders!$D112,products!$A$1:$A$49,products!$B$1:$B$49,,0)</f>
        <v>Exc</v>
      </c>
      <c r="J112" t="str">
        <f t="shared" si="3"/>
        <v>Excelsa</v>
      </c>
      <c r="K112" t="str">
        <f>_xlfn.XLOOKUP($D112,products!$A$1:$A$49,products!$C$1:$C$49,,0)</f>
        <v>L</v>
      </c>
      <c r="L112" t="str">
        <f t="shared" si="4"/>
        <v>Light</v>
      </c>
      <c r="M112" s="1">
        <f>_xlfn.XLOOKUP($D112,products!$A$1:$A$49,products!$D$1:$D$49,,0)</f>
        <v>0.2</v>
      </c>
      <c r="N112" s="3">
        <f>_xlfn.XLOOKUP($D112,products!$A$1:$A$49,products!$E$1:$E$49,,0)</f>
        <v>4.4550000000000001</v>
      </c>
      <c r="O112" s="3">
        <f t="shared" si="5"/>
        <v>13.365</v>
      </c>
      <c r="P112" t="str">
        <f>_xlfn.XLOOKUP(Table1[[#This Row],[Customer ID]],customers!$A$1:$A$1001,customers!$I$1:$I$1001,,0)</f>
        <v>Yes</v>
      </c>
    </row>
    <row r="113" spans="1:16" x14ac:dyDescent="0.3">
      <c r="A113" s="2" t="s">
        <v>1112</v>
      </c>
      <c r="B113" s="8">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_xlfn.XLOOKUP(orders!$D113,products!$A$1:$A$49,products!$B$1:$B$49,,0)</f>
        <v>Rob</v>
      </c>
      <c r="J113" t="str">
        <f t="shared" si="3"/>
        <v>Robusta</v>
      </c>
      <c r="K113" t="str">
        <f>_xlfn.XLOOKUP($D113,products!$A$1:$A$49,products!$C$1:$C$49,,0)</f>
        <v>D</v>
      </c>
      <c r="L113" t="str">
        <f t="shared" si="4"/>
        <v>Dark</v>
      </c>
      <c r="M113" s="1">
        <f>_xlfn.XLOOKUP($D113,products!$A$1:$A$49,products!$D$1:$D$49,,0)</f>
        <v>0.5</v>
      </c>
      <c r="N113" s="3">
        <f>_xlfn.XLOOKUP($D113,products!$A$1:$A$49,products!$E$1:$E$49,,0)</f>
        <v>5.3699999999999992</v>
      </c>
      <c r="O113" s="3">
        <f t="shared" si="5"/>
        <v>26.849999999999994</v>
      </c>
      <c r="P113" t="str">
        <f>_xlfn.XLOOKUP(Table1[[#This Row],[Customer ID]],customers!$A$1:$A$1001,customers!$I$1:$I$1001,,0)</f>
        <v>No</v>
      </c>
    </row>
    <row r="114" spans="1:16" x14ac:dyDescent="0.3">
      <c r="A114" s="2" t="s">
        <v>1117</v>
      </c>
      <c r="B114" s="8">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_xlfn.XLOOKUP(orders!$D114,products!$A$1:$A$49,products!$B$1:$B$49,,0)</f>
        <v>Ara</v>
      </c>
      <c r="J114" t="str">
        <f t="shared" si="3"/>
        <v>Arabica</v>
      </c>
      <c r="K114" t="str">
        <f>_xlfn.XLOOKUP($D114,products!$A$1:$A$49,products!$C$1:$C$49,,0)</f>
        <v>M</v>
      </c>
      <c r="L114" t="str">
        <f t="shared" si="4"/>
        <v>Medium</v>
      </c>
      <c r="M114" s="1">
        <f>_xlfn.XLOOKUP($D114,products!$A$1:$A$49,products!$D$1:$D$49,,0)</f>
        <v>1</v>
      </c>
      <c r="N114" s="3">
        <f>_xlfn.XLOOKUP($D114,products!$A$1:$A$49,products!$E$1:$E$49,,0)</f>
        <v>11.25</v>
      </c>
      <c r="O114" s="3">
        <f t="shared" si="5"/>
        <v>11.25</v>
      </c>
      <c r="P114" t="str">
        <f>_xlfn.XLOOKUP(Table1[[#This Row],[Customer ID]],customers!$A$1:$A$1001,customers!$I$1:$I$1001,,0)</f>
        <v>No</v>
      </c>
    </row>
    <row r="115" spans="1:16" x14ac:dyDescent="0.3">
      <c r="A115" s="2" t="s">
        <v>1123</v>
      </c>
      <c r="B115" s="8">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_xlfn.XLOOKUP(orders!$D115,products!$A$1:$A$49,products!$B$1:$B$49,,0)</f>
        <v>Lib</v>
      </c>
      <c r="J115" t="str">
        <f t="shared" si="3"/>
        <v>Liberica</v>
      </c>
      <c r="K115" t="str">
        <f>_xlfn.XLOOKUP($D115,products!$A$1:$A$49,products!$C$1:$C$49,,0)</f>
        <v>M</v>
      </c>
      <c r="L115" t="str">
        <f t="shared" si="4"/>
        <v>Medium</v>
      </c>
      <c r="M115" s="1">
        <f>_xlfn.XLOOKUP($D115,products!$A$1:$A$49,products!$D$1:$D$49,,0)</f>
        <v>1</v>
      </c>
      <c r="N115" s="3">
        <f>_xlfn.XLOOKUP($D115,products!$A$1:$A$49,products!$E$1:$E$49,,0)</f>
        <v>14.55</v>
      </c>
      <c r="O115" s="3">
        <f t="shared" si="5"/>
        <v>14.55</v>
      </c>
      <c r="P115" t="str">
        <f>_xlfn.XLOOKUP(Table1[[#This Row],[Customer ID]],customers!$A$1:$A$1001,customers!$I$1:$I$1001,,0)</f>
        <v>No</v>
      </c>
    </row>
    <row r="116" spans="1:16" x14ac:dyDescent="0.3">
      <c r="A116" s="2" t="s">
        <v>1129</v>
      </c>
      <c r="B116" s="8">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_xlfn.XLOOKUP(orders!$D116,products!$A$1:$A$49,products!$B$1:$B$49,,0)</f>
        <v>Rob</v>
      </c>
      <c r="J116" t="str">
        <f t="shared" si="3"/>
        <v>Robusta</v>
      </c>
      <c r="K116" t="str">
        <f>_xlfn.XLOOKUP($D116,products!$A$1:$A$49,products!$C$1:$C$49,,0)</f>
        <v>L</v>
      </c>
      <c r="L116" t="str">
        <f t="shared" si="4"/>
        <v>Light</v>
      </c>
      <c r="M116" s="1">
        <f>_xlfn.XLOOKUP($D116,products!$A$1:$A$49,products!$D$1:$D$49,,0)</f>
        <v>0.2</v>
      </c>
      <c r="N116" s="3">
        <f>_xlfn.XLOOKUP($D116,products!$A$1:$A$49,products!$E$1:$E$49,,0)</f>
        <v>3.5849999999999995</v>
      </c>
      <c r="O116" s="3">
        <f t="shared" si="5"/>
        <v>14.339999999999998</v>
      </c>
      <c r="P116" t="str">
        <f>_xlfn.XLOOKUP(Table1[[#This Row],[Customer ID]],customers!$A$1:$A$1001,customers!$I$1:$I$1001,,0)</f>
        <v>No</v>
      </c>
    </row>
    <row r="117" spans="1:16" x14ac:dyDescent="0.3">
      <c r="A117" s="2" t="s">
        <v>1134</v>
      </c>
      <c r="B117" s="8">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_xlfn.XLOOKUP(orders!$D117,products!$A$1:$A$49,products!$B$1:$B$49,,0)</f>
        <v>Lib</v>
      </c>
      <c r="J117" t="str">
        <f t="shared" si="3"/>
        <v>Liberica</v>
      </c>
      <c r="K117" t="str">
        <f>_xlfn.XLOOKUP($D117,products!$A$1:$A$49,products!$C$1:$C$49,,0)</f>
        <v>L</v>
      </c>
      <c r="L117" t="str">
        <f t="shared" si="4"/>
        <v>Light</v>
      </c>
      <c r="M117" s="1">
        <f>_xlfn.XLOOKUP($D117,products!$A$1:$A$49,products!$D$1:$D$49,,0)</f>
        <v>1</v>
      </c>
      <c r="N117" s="3">
        <f>_xlfn.XLOOKUP($D117,products!$A$1:$A$49,products!$E$1:$E$49,,0)</f>
        <v>15.85</v>
      </c>
      <c r="O117" s="3">
        <f t="shared" si="5"/>
        <v>15.85</v>
      </c>
      <c r="P117" t="str">
        <f>_xlfn.XLOOKUP(Table1[[#This Row],[Customer ID]],customers!$A$1:$A$1001,customers!$I$1:$I$1001,,0)</f>
        <v>No</v>
      </c>
    </row>
    <row r="118" spans="1:16" x14ac:dyDescent="0.3">
      <c r="A118" s="2" t="s">
        <v>1140</v>
      </c>
      <c r="B118" s="8">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_xlfn.XLOOKUP(orders!$D118,products!$A$1:$A$49,products!$B$1:$B$49,,0)</f>
        <v>Lib</v>
      </c>
      <c r="J118" t="str">
        <f t="shared" si="3"/>
        <v>Liberica</v>
      </c>
      <c r="K118" t="str">
        <f>_xlfn.XLOOKUP($D118,products!$A$1:$A$49,products!$C$1:$C$49,,0)</f>
        <v>L</v>
      </c>
      <c r="L118" t="str">
        <f t="shared" si="4"/>
        <v>Light</v>
      </c>
      <c r="M118" s="1">
        <f>_xlfn.XLOOKUP($D118,products!$A$1:$A$49,products!$D$1:$D$49,,0)</f>
        <v>0.2</v>
      </c>
      <c r="N118" s="3">
        <f>_xlfn.XLOOKUP($D118,products!$A$1:$A$49,products!$E$1:$E$49,,0)</f>
        <v>4.7549999999999999</v>
      </c>
      <c r="O118" s="3">
        <f t="shared" si="5"/>
        <v>19.02</v>
      </c>
      <c r="P118" t="str">
        <f>_xlfn.XLOOKUP(Table1[[#This Row],[Customer ID]],customers!$A$1:$A$1001,customers!$I$1:$I$1001,,0)</f>
        <v>Yes</v>
      </c>
    </row>
    <row r="119" spans="1:16" x14ac:dyDescent="0.3">
      <c r="A119" s="2" t="s">
        <v>1146</v>
      </c>
      <c r="B119" s="8">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_xlfn.XLOOKUP(orders!$D119,products!$A$1:$A$49,products!$B$1:$B$49,,0)</f>
        <v>Lib</v>
      </c>
      <c r="J119" t="str">
        <f t="shared" si="3"/>
        <v>Liberica</v>
      </c>
      <c r="K119" t="str">
        <f>_xlfn.XLOOKUP($D119,products!$A$1:$A$49,products!$C$1:$C$49,,0)</f>
        <v>L</v>
      </c>
      <c r="L119" t="str">
        <f t="shared" si="4"/>
        <v>Light</v>
      </c>
      <c r="M119" s="1">
        <f>_xlfn.XLOOKUP($D119,products!$A$1:$A$49,products!$D$1:$D$49,,0)</f>
        <v>0.5</v>
      </c>
      <c r="N119" s="3">
        <f>_xlfn.XLOOKUP($D119,products!$A$1:$A$49,products!$E$1:$E$49,,0)</f>
        <v>9.51</v>
      </c>
      <c r="O119" s="3">
        <f t="shared" si="5"/>
        <v>38.04</v>
      </c>
      <c r="P119" t="str">
        <f>_xlfn.XLOOKUP(Table1[[#This Row],[Customer ID]],customers!$A$1:$A$1001,customers!$I$1:$I$1001,,0)</f>
        <v>No</v>
      </c>
    </row>
    <row r="120" spans="1:16" x14ac:dyDescent="0.3">
      <c r="A120" s="2" t="s">
        <v>1152</v>
      </c>
      <c r="B120" s="8">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_xlfn.XLOOKUP(orders!$D120,products!$A$1:$A$49,products!$B$1:$B$49,,0)</f>
        <v>Exc</v>
      </c>
      <c r="J120" t="str">
        <f t="shared" si="3"/>
        <v>Excelsa</v>
      </c>
      <c r="K120" t="str">
        <f>_xlfn.XLOOKUP($D120,products!$A$1:$A$49,products!$C$1:$C$49,,0)</f>
        <v>D</v>
      </c>
      <c r="L120" t="str">
        <f t="shared" si="4"/>
        <v>Dark</v>
      </c>
      <c r="M120" s="1">
        <f>_xlfn.XLOOKUP($D120,products!$A$1:$A$49,products!$D$1:$D$49,,0)</f>
        <v>0.5</v>
      </c>
      <c r="N120" s="3">
        <f>_xlfn.XLOOKUP($D120,products!$A$1:$A$49,products!$E$1:$E$49,,0)</f>
        <v>7.29</v>
      </c>
      <c r="O120" s="3">
        <f t="shared" si="5"/>
        <v>21.87</v>
      </c>
      <c r="P120" t="str">
        <f>_xlfn.XLOOKUP(Table1[[#This Row],[Customer ID]],customers!$A$1:$A$1001,customers!$I$1:$I$1001,,0)</f>
        <v>Yes</v>
      </c>
    </row>
    <row r="121" spans="1:16" x14ac:dyDescent="0.3">
      <c r="A121" s="2" t="s">
        <v>1158</v>
      </c>
      <c r="B121" s="8">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_xlfn.XLOOKUP(orders!$D121,products!$A$1:$A$49,products!$B$1:$B$49,,0)</f>
        <v>Exc</v>
      </c>
      <c r="J121" t="str">
        <f t="shared" si="3"/>
        <v>Excelsa</v>
      </c>
      <c r="K121" t="str">
        <f>_xlfn.XLOOKUP($D121,products!$A$1:$A$49,products!$C$1:$C$49,,0)</f>
        <v>M</v>
      </c>
      <c r="L121" t="str">
        <f t="shared" si="4"/>
        <v>Medium</v>
      </c>
      <c r="M121" s="1">
        <f>_xlfn.XLOOKUP($D121,products!$A$1:$A$49,products!$D$1:$D$49,,0)</f>
        <v>0.2</v>
      </c>
      <c r="N121" s="3">
        <f>_xlfn.XLOOKUP($D121,products!$A$1:$A$49,products!$E$1:$E$49,,0)</f>
        <v>4.125</v>
      </c>
      <c r="O121" s="3">
        <f t="shared" si="5"/>
        <v>4.125</v>
      </c>
      <c r="P121" t="str">
        <f>_xlfn.XLOOKUP(Table1[[#This Row],[Customer ID]],customers!$A$1:$A$1001,customers!$I$1:$I$1001,,0)</f>
        <v>No</v>
      </c>
    </row>
    <row r="122" spans="1:16" x14ac:dyDescent="0.3">
      <c r="A122" s="2" t="s">
        <v>1158</v>
      </c>
      <c r="B122" s="8">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_xlfn.XLOOKUP(orders!$D122,products!$A$1:$A$49,products!$B$1:$B$49,,0)</f>
        <v>Ara</v>
      </c>
      <c r="J122" t="str">
        <f t="shared" si="3"/>
        <v>Arabica</v>
      </c>
      <c r="K122" t="str">
        <f>_xlfn.XLOOKUP($D122,products!$A$1:$A$49,products!$C$1:$C$49,,0)</f>
        <v>L</v>
      </c>
      <c r="L122" t="str">
        <f t="shared" si="4"/>
        <v>Light</v>
      </c>
      <c r="M122" s="1">
        <f>_xlfn.XLOOKUP($D122,products!$A$1:$A$49,products!$D$1:$D$49,,0)</f>
        <v>0.2</v>
      </c>
      <c r="N122" s="3">
        <f>_xlfn.XLOOKUP($D122,products!$A$1:$A$49,products!$E$1:$E$49,,0)</f>
        <v>3.8849999999999998</v>
      </c>
      <c r="O122" s="3">
        <f t="shared" si="5"/>
        <v>3.8849999999999998</v>
      </c>
      <c r="P122" t="str">
        <f>_xlfn.XLOOKUP(Table1[[#This Row],[Customer ID]],customers!$A$1:$A$1001,customers!$I$1:$I$1001,,0)</f>
        <v>No</v>
      </c>
    </row>
    <row r="123" spans="1:16" x14ac:dyDescent="0.3">
      <c r="A123" s="2" t="s">
        <v>1158</v>
      </c>
      <c r="B123" s="8">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_xlfn.XLOOKUP(orders!$D123,products!$A$1:$A$49,products!$B$1:$B$49,,0)</f>
        <v>Exc</v>
      </c>
      <c r="J123" t="str">
        <f t="shared" si="3"/>
        <v>Excelsa</v>
      </c>
      <c r="K123" t="str">
        <f>_xlfn.XLOOKUP($D123,products!$A$1:$A$49,products!$C$1:$C$49,,0)</f>
        <v>M</v>
      </c>
      <c r="L123" t="str">
        <f t="shared" si="4"/>
        <v>Medium</v>
      </c>
      <c r="M123" s="1">
        <f>_xlfn.XLOOKUP($D123,products!$A$1:$A$49,products!$D$1:$D$49,,0)</f>
        <v>1</v>
      </c>
      <c r="N123" s="3">
        <f>_xlfn.XLOOKUP($D123,products!$A$1:$A$49,products!$E$1:$E$49,,0)</f>
        <v>13.75</v>
      </c>
      <c r="O123" s="3">
        <f t="shared" si="5"/>
        <v>68.75</v>
      </c>
      <c r="P123" t="str">
        <f>_xlfn.XLOOKUP(Table1[[#This Row],[Customer ID]],customers!$A$1:$A$1001,customers!$I$1:$I$1001,,0)</f>
        <v>No</v>
      </c>
    </row>
    <row r="124" spans="1:16" x14ac:dyDescent="0.3">
      <c r="A124" s="2" t="s">
        <v>1174</v>
      </c>
      <c r="B124" s="8">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_xlfn.XLOOKUP(orders!$D124,products!$A$1:$A$49,products!$B$1:$B$49,,0)</f>
        <v>Ara</v>
      </c>
      <c r="J124" t="str">
        <f t="shared" si="3"/>
        <v>Arabica</v>
      </c>
      <c r="K124" t="str">
        <f>_xlfn.XLOOKUP($D124,products!$A$1:$A$49,products!$C$1:$C$49,,0)</f>
        <v>D</v>
      </c>
      <c r="L124" t="str">
        <f t="shared" si="4"/>
        <v>Dark</v>
      </c>
      <c r="M124" s="1">
        <f>_xlfn.XLOOKUP($D124,products!$A$1:$A$49,products!$D$1:$D$49,,0)</f>
        <v>0.5</v>
      </c>
      <c r="N124" s="3">
        <f>_xlfn.XLOOKUP($D124,products!$A$1:$A$49,products!$E$1:$E$49,,0)</f>
        <v>5.97</v>
      </c>
      <c r="O124" s="3">
        <f t="shared" si="5"/>
        <v>23.88</v>
      </c>
      <c r="P124" t="str">
        <f>_xlfn.XLOOKUP(Table1[[#This Row],[Customer ID]],customers!$A$1:$A$1001,customers!$I$1:$I$1001,,0)</f>
        <v>Yes</v>
      </c>
    </row>
    <row r="125" spans="1:16" x14ac:dyDescent="0.3">
      <c r="A125" s="2" t="s">
        <v>1180</v>
      </c>
      <c r="B125" s="8">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_xlfn.XLOOKUP(orders!$D125,products!$A$1:$A$49,products!$B$1:$B$49,,0)</f>
        <v>Lib</v>
      </c>
      <c r="J125" t="str">
        <f t="shared" si="3"/>
        <v>Liberica</v>
      </c>
      <c r="K125" t="str">
        <f>_xlfn.XLOOKUP($D125,products!$A$1:$A$49,products!$C$1:$C$49,,0)</f>
        <v>L</v>
      </c>
      <c r="L125" t="str">
        <f t="shared" si="4"/>
        <v>Light</v>
      </c>
      <c r="M125" s="1">
        <f>_xlfn.XLOOKUP($D125,products!$A$1:$A$49,products!$D$1:$D$49,,0)</f>
        <v>2.5</v>
      </c>
      <c r="N125" s="3">
        <f>_xlfn.XLOOKUP($D125,products!$A$1:$A$49,products!$E$1:$E$49,,0)</f>
        <v>36.454999999999998</v>
      </c>
      <c r="O125" s="3">
        <f t="shared" si="5"/>
        <v>145.82</v>
      </c>
      <c r="P125" t="str">
        <f>_xlfn.XLOOKUP(Table1[[#This Row],[Customer ID]],customers!$A$1:$A$1001,customers!$I$1:$I$1001,,0)</f>
        <v>No</v>
      </c>
    </row>
    <row r="126" spans="1:16" x14ac:dyDescent="0.3">
      <c r="A126" s="2" t="s">
        <v>1186</v>
      </c>
      <c r="B126" s="8">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_xlfn.XLOOKUP(orders!$D126,products!$A$1:$A$49,products!$B$1:$B$49,,0)</f>
        <v>Lib</v>
      </c>
      <c r="J126" t="str">
        <f t="shared" si="3"/>
        <v>Liberica</v>
      </c>
      <c r="K126" t="str">
        <f>_xlfn.XLOOKUP($D126,products!$A$1:$A$49,products!$C$1:$C$49,,0)</f>
        <v>M</v>
      </c>
      <c r="L126" t="str">
        <f t="shared" si="4"/>
        <v>Medium</v>
      </c>
      <c r="M126" s="1">
        <f>_xlfn.XLOOKUP($D126,products!$A$1:$A$49,products!$D$1:$D$49,,0)</f>
        <v>0.2</v>
      </c>
      <c r="N126" s="3">
        <f>_xlfn.XLOOKUP($D126,products!$A$1:$A$49,products!$E$1:$E$49,,0)</f>
        <v>4.3650000000000002</v>
      </c>
      <c r="O126" s="3">
        <f t="shared" si="5"/>
        <v>21.825000000000003</v>
      </c>
      <c r="P126" t="str">
        <f>_xlfn.XLOOKUP(Table1[[#This Row],[Customer ID]],customers!$A$1:$A$1001,customers!$I$1:$I$1001,,0)</f>
        <v>Yes</v>
      </c>
    </row>
    <row r="127" spans="1:16" x14ac:dyDescent="0.3">
      <c r="A127" s="2" t="s">
        <v>1192</v>
      </c>
      <c r="B127" s="8">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_xlfn.XLOOKUP(orders!$D127,products!$A$1:$A$49,products!$B$1:$B$49,,0)</f>
        <v>Lib</v>
      </c>
      <c r="J127" t="str">
        <f t="shared" si="3"/>
        <v>Liberica</v>
      </c>
      <c r="K127" t="str">
        <f>_xlfn.XLOOKUP($D127,products!$A$1:$A$49,products!$C$1:$C$49,,0)</f>
        <v>M</v>
      </c>
      <c r="L127" t="str">
        <f t="shared" si="4"/>
        <v>Medium</v>
      </c>
      <c r="M127" s="1">
        <f>_xlfn.XLOOKUP($D127,products!$A$1:$A$49,products!$D$1:$D$49,,0)</f>
        <v>0.5</v>
      </c>
      <c r="N127" s="3">
        <f>_xlfn.XLOOKUP($D127,products!$A$1:$A$49,products!$E$1:$E$49,,0)</f>
        <v>8.73</v>
      </c>
      <c r="O127" s="3">
        <f t="shared" si="5"/>
        <v>26.19</v>
      </c>
      <c r="P127" t="str">
        <f>_xlfn.XLOOKUP(Table1[[#This Row],[Customer ID]],customers!$A$1:$A$1001,customers!$I$1:$I$1001,,0)</f>
        <v>Yes</v>
      </c>
    </row>
    <row r="128" spans="1:16" x14ac:dyDescent="0.3">
      <c r="A128" s="2" t="s">
        <v>1198</v>
      </c>
      <c r="B128" s="8">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_xlfn.XLOOKUP(orders!$D128,products!$A$1:$A$49,products!$B$1:$B$49,,0)</f>
        <v>Ara</v>
      </c>
      <c r="J128" t="str">
        <f t="shared" si="3"/>
        <v>Arabica</v>
      </c>
      <c r="K128" t="str">
        <f>_xlfn.XLOOKUP($D128,products!$A$1:$A$49,products!$C$1:$C$49,,0)</f>
        <v>M</v>
      </c>
      <c r="L128" t="str">
        <f t="shared" si="4"/>
        <v>Medium</v>
      </c>
      <c r="M128" s="1">
        <f>_xlfn.XLOOKUP($D128,products!$A$1:$A$49,products!$D$1:$D$49,,0)</f>
        <v>1</v>
      </c>
      <c r="N128" s="3">
        <f>_xlfn.XLOOKUP($D128,products!$A$1:$A$49,products!$E$1:$E$49,,0)</f>
        <v>11.25</v>
      </c>
      <c r="O128" s="3">
        <f t="shared" si="5"/>
        <v>11.25</v>
      </c>
      <c r="P128" t="str">
        <f>_xlfn.XLOOKUP(Table1[[#This Row],[Customer ID]],customers!$A$1:$A$1001,customers!$I$1:$I$1001,,0)</f>
        <v>No</v>
      </c>
    </row>
    <row r="129" spans="1:16" x14ac:dyDescent="0.3">
      <c r="A129" s="2" t="s">
        <v>1204</v>
      </c>
      <c r="B129" s="8">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_xlfn.XLOOKUP(orders!$D129,products!$A$1:$A$49,products!$B$1:$B$49,,0)</f>
        <v>Lib</v>
      </c>
      <c r="J129" t="str">
        <f t="shared" si="3"/>
        <v>Liberica</v>
      </c>
      <c r="K129" t="str">
        <f>_xlfn.XLOOKUP($D129,products!$A$1:$A$49,products!$C$1:$C$49,,0)</f>
        <v>D</v>
      </c>
      <c r="L129" t="str">
        <f t="shared" si="4"/>
        <v>Dark</v>
      </c>
      <c r="M129" s="1">
        <f>_xlfn.XLOOKUP($D129,products!$A$1:$A$49,products!$D$1:$D$49,,0)</f>
        <v>1</v>
      </c>
      <c r="N129" s="3">
        <f>_xlfn.XLOOKUP($D129,products!$A$1:$A$49,products!$E$1:$E$49,,0)</f>
        <v>12.95</v>
      </c>
      <c r="O129" s="3">
        <f t="shared" si="5"/>
        <v>77.699999999999989</v>
      </c>
      <c r="P129" t="str">
        <f>_xlfn.XLOOKUP(Table1[[#This Row],[Customer ID]],customers!$A$1:$A$1001,customers!$I$1:$I$1001,,0)</f>
        <v>No</v>
      </c>
    </row>
    <row r="130" spans="1:16" x14ac:dyDescent="0.3">
      <c r="A130" s="2" t="s">
        <v>1210</v>
      </c>
      <c r="B130" s="8">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_xlfn.XLOOKUP(orders!$D130,products!$A$1:$A$49,products!$B$1:$B$49,,0)</f>
        <v>Ara</v>
      </c>
      <c r="J130" t="str">
        <f t="shared" si="3"/>
        <v>Arabica</v>
      </c>
      <c r="K130" t="str">
        <f>_xlfn.XLOOKUP($D130,products!$A$1:$A$49,products!$C$1:$C$49,,0)</f>
        <v>M</v>
      </c>
      <c r="L130" t="str">
        <f t="shared" si="4"/>
        <v>Medium</v>
      </c>
      <c r="M130" s="1">
        <f>_xlfn.XLOOKUP($D130,products!$A$1:$A$49,products!$D$1:$D$49,,0)</f>
        <v>0.5</v>
      </c>
      <c r="N130" s="3">
        <f>_xlfn.XLOOKUP($D130,products!$A$1:$A$49,products!$E$1:$E$49,,0)</f>
        <v>6.75</v>
      </c>
      <c r="O130" s="3">
        <f t="shared" si="5"/>
        <v>6.75</v>
      </c>
      <c r="P130" t="str">
        <f>_xlfn.XLOOKUP(Table1[[#This Row],[Customer ID]],customers!$A$1:$A$1001,customers!$I$1:$I$1001,,0)</f>
        <v>No</v>
      </c>
    </row>
    <row r="131" spans="1:16" x14ac:dyDescent="0.3">
      <c r="A131" s="2" t="s">
        <v>1216</v>
      </c>
      <c r="B131" s="8">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_xlfn.XLOOKUP(orders!$D131,products!$A$1:$A$49,products!$B$1:$B$49,,0)</f>
        <v>Exc</v>
      </c>
      <c r="J131" t="str">
        <f t="shared" ref="J131:J194" si="6">IF(I131="Rob","Robusta",IF(I131="Exc","Excelsa",IF(I131="Ara","Arabica",IF(I131="Lib","Liberica","Not Valid"))))</f>
        <v>Excelsa</v>
      </c>
      <c r="K131" t="str">
        <f>_xlfn.XLOOKUP($D131,products!$A$1:$A$49,products!$C$1:$C$49,,0)</f>
        <v>D</v>
      </c>
      <c r="L131" t="str">
        <f t="shared" ref="L131:L194" si="7">IF(K131="M","Medium",IF(K131="L","Light",IF(K131="D","Dark","Not Valid")))</f>
        <v>Dark</v>
      </c>
      <c r="M131" s="1">
        <f>_xlfn.XLOOKUP($D131,products!$A$1:$A$49,products!$D$1:$D$49,,0)</f>
        <v>1</v>
      </c>
      <c r="N131" s="3">
        <f>_xlfn.XLOOKUP($D131,products!$A$1:$A$49,products!$E$1:$E$49,,0)</f>
        <v>12.15</v>
      </c>
      <c r="O131" s="3">
        <f t="shared" ref="O131:O194" si="8">N131*E131</f>
        <v>12.15</v>
      </c>
      <c r="P131" t="str">
        <f>_xlfn.XLOOKUP(Table1[[#This Row],[Customer ID]],customers!$A$1:$A$1001,customers!$I$1:$I$1001,,0)</f>
        <v>Yes</v>
      </c>
    </row>
    <row r="132" spans="1:16" x14ac:dyDescent="0.3">
      <c r="A132" s="2" t="s">
        <v>1222</v>
      </c>
      <c r="B132" s="8">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_xlfn.XLOOKUP(orders!$D132,products!$A$1:$A$49,products!$B$1:$B$49,,0)</f>
        <v>Ara</v>
      </c>
      <c r="J132" t="str">
        <f t="shared" si="6"/>
        <v>Arabica</v>
      </c>
      <c r="K132" t="str">
        <f>_xlfn.XLOOKUP($D132,products!$A$1:$A$49,products!$C$1:$C$49,,0)</f>
        <v>L</v>
      </c>
      <c r="L132" t="str">
        <f t="shared" si="7"/>
        <v>Light</v>
      </c>
      <c r="M132" s="1">
        <f>_xlfn.XLOOKUP($D132,products!$A$1:$A$49,products!$D$1:$D$49,,0)</f>
        <v>2.5</v>
      </c>
      <c r="N132" s="3">
        <f>_xlfn.XLOOKUP($D132,products!$A$1:$A$49,products!$E$1:$E$49,,0)</f>
        <v>29.784999999999997</v>
      </c>
      <c r="O132" s="3">
        <f t="shared" si="8"/>
        <v>148.92499999999998</v>
      </c>
      <c r="P132" t="str">
        <f>_xlfn.XLOOKUP(Table1[[#This Row],[Customer ID]],customers!$A$1:$A$1001,customers!$I$1:$I$1001,,0)</f>
        <v>Yes</v>
      </c>
    </row>
    <row r="133" spans="1:16" x14ac:dyDescent="0.3">
      <c r="A133" s="2" t="s">
        <v>1227</v>
      </c>
      <c r="B133" s="8">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_xlfn.XLOOKUP(orders!$D133,products!$A$1:$A$49,products!$B$1:$B$49,,0)</f>
        <v>Exc</v>
      </c>
      <c r="J133" t="str">
        <f t="shared" si="6"/>
        <v>Excelsa</v>
      </c>
      <c r="K133" t="str">
        <f>_xlfn.XLOOKUP($D133,products!$A$1:$A$49,products!$C$1:$C$49,,0)</f>
        <v>D</v>
      </c>
      <c r="L133" t="str">
        <f t="shared" si="7"/>
        <v>Dark</v>
      </c>
      <c r="M133" s="1">
        <f>_xlfn.XLOOKUP($D133,products!$A$1:$A$49,products!$D$1:$D$49,,0)</f>
        <v>0.5</v>
      </c>
      <c r="N133" s="3">
        <f>_xlfn.XLOOKUP($D133,products!$A$1:$A$49,products!$E$1:$E$49,,0)</f>
        <v>7.29</v>
      </c>
      <c r="O133" s="3">
        <f t="shared" si="8"/>
        <v>14.58</v>
      </c>
      <c r="P133" t="str">
        <f>_xlfn.XLOOKUP(Table1[[#This Row],[Customer ID]],customers!$A$1:$A$1001,customers!$I$1:$I$1001,,0)</f>
        <v>Yes</v>
      </c>
    </row>
    <row r="134" spans="1:16" x14ac:dyDescent="0.3">
      <c r="A134" s="2" t="s">
        <v>1233</v>
      </c>
      <c r="B134" s="8">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_xlfn.XLOOKUP(orders!$D134,products!$A$1:$A$49,products!$B$1:$B$49,,0)</f>
        <v>Ara</v>
      </c>
      <c r="J134" t="str">
        <f t="shared" si="6"/>
        <v>Arabica</v>
      </c>
      <c r="K134" t="str">
        <f>_xlfn.XLOOKUP($D134,products!$A$1:$A$49,products!$C$1:$C$49,,0)</f>
        <v>L</v>
      </c>
      <c r="L134" t="str">
        <f t="shared" si="7"/>
        <v>Light</v>
      </c>
      <c r="M134" s="1">
        <f>_xlfn.XLOOKUP($D134,products!$A$1:$A$49,products!$D$1:$D$49,,0)</f>
        <v>2.5</v>
      </c>
      <c r="N134" s="3">
        <f>_xlfn.XLOOKUP($D134,products!$A$1:$A$49,products!$E$1:$E$49,,0)</f>
        <v>29.784999999999997</v>
      </c>
      <c r="O134" s="3">
        <f t="shared" si="8"/>
        <v>148.92499999999998</v>
      </c>
      <c r="P134" t="str">
        <f>_xlfn.XLOOKUP(Table1[[#This Row],[Customer ID]],customers!$A$1:$A$1001,customers!$I$1:$I$1001,,0)</f>
        <v>Yes</v>
      </c>
    </row>
    <row r="135" spans="1:16" x14ac:dyDescent="0.3">
      <c r="A135" s="2" t="s">
        <v>1239</v>
      </c>
      <c r="B135" s="8">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_xlfn.XLOOKUP(orders!$D135,products!$A$1:$A$49,products!$B$1:$B$49,,0)</f>
        <v>Lib</v>
      </c>
      <c r="J135" t="str">
        <f t="shared" si="6"/>
        <v>Liberica</v>
      </c>
      <c r="K135" t="str">
        <f>_xlfn.XLOOKUP($D135,products!$A$1:$A$49,products!$C$1:$C$49,,0)</f>
        <v>D</v>
      </c>
      <c r="L135" t="str">
        <f t="shared" si="7"/>
        <v>Dark</v>
      </c>
      <c r="M135" s="1">
        <f>_xlfn.XLOOKUP($D135,products!$A$1:$A$49,products!$D$1:$D$49,,0)</f>
        <v>1</v>
      </c>
      <c r="N135" s="3">
        <f>_xlfn.XLOOKUP($D135,products!$A$1:$A$49,products!$E$1:$E$49,,0)</f>
        <v>12.95</v>
      </c>
      <c r="O135" s="3">
        <f t="shared" si="8"/>
        <v>12.95</v>
      </c>
      <c r="P135" t="str">
        <f>_xlfn.XLOOKUP(Table1[[#This Row],[Customer ID]],customers!$A$1:$A$1001,customers!$I$1:$I$1001,,0)</f>
        <v>No</v>
      </c>
    </row>
    <row r="136" spans="1:16" x14ac:dyDescent="0.3">
      <c r="A136" s="2" t="s">
        <v>1245</v>
      </c>
      <c r="B136" s="8">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_xlfn.XLOOKUP(orders!$D136,products!$A$1:$A$49,products!$B$1:$B$49,,0)</f>
        <v>Exc</v>
      </c>
      <c r="J136" t="str">
        <f t="shared" si="6"/>
        <v>Excelsa</v>
      </c>
      <c r="K136" t="str">
        <f>_xlfn.XLOOKUP($D136,products!$A$1:$A$49,products!$C$1:$C$49,,0)</f>
        <v>M</v>
      </c>
      <c r="L136" t="str">
        <f t="shared" si="7"/>
        <v>Medium</v>
      </c>
      <c r="M136" s="1">
        <f>_xlfn.XLOOKUP($D136,products!$A$1:$A$49,products!$D$1:$D$49,,0)</f>
        <v>2.5</v>
      </c>
      <c r="N136" s="3">
        <f>_xlfn.XLOOKUP($D136,products!$A$1:$A$49,products!$E$1:$E$49,,0)</f>
        <v>31.624999999999996</v>
      </c>
      <c r="O136" s="3">
        <f t="shared" si="8"/>
        <v>94.874999999999986</v>
      </c>
      <c r="P136" t="str">
        <f>_xlfn.XLOOKUP(Table1[[#This Row],[Customer ID]],customers!$A$1:$A$1001,customers!$I$1:$I$1001,,0)</f>
        <v>Yes</v>
      </c>
    </row>
    <row r="137" spans="1:16" x14ac:dyDescent="0.3">
      <c r="A137" s="2" t="s">
        <v>1249</v>
      </c>
      <c r="B137" s="8">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_xlfn.XLOOKUP(orders!$D137,products!$A$1:$A$49,products!$B$1:$B$49,,0)</f>
        <v>Ara</v>
      </c>
      <c r="J137" t="str">
        <f t="shared" si="6"/>
        <v>Arabica</v>
      </c>
      <c r="K137" t="str">
        <f>_xlfn.XLOOKUP($D137,products!$A$1:$A$49,products!$C$1:$C$49,,0)</f>
        <v>L</v>
      </c>
      <c r="L137" t="str">
        <f t="shared" si="7"/>
        <v>Light</v>
      </c>
      <c r="M137" s="1">
        <f>_xlfn.XLOOKUP($D137,products!$A$1:$A$49,products!$D$1:$D$49,,0)</f>
        <v>0.5</v>
      </c>
      <c r="N137" s="3">
        <f>_xlfn.XLOOKUP($D137,products!$A$1:$A$49,products!$E$1:$E$49,,0)</f>
        <v>7.77</v>
      </c>
      <c r="O137" s="3">
        <f t="shared" si="8"/>
        <v>38.849999999999994</v>
      </c>
      <c r="P137" t="str">
        <f>_xlfn.XLOOKUP(Table1[[#This Row],[Customer ID]],customers!$A$1:$A$1001,customers!$I$1:$I$1001,,0)</f>
        <v>Yes</v>
      </c>
    </row>
    <row r="138" spans="1:16" x14ac:dyDescent="0.3">
      <c r="A138" s="2" t="s">
        <v>1255</v>
      </c>
      <c r="B138" s="8">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_xlfn.XLOOKUP(orders!$D138,products!$A$1:$A$49,products!$B$1:$B$49,,0)</f>
        <v>Ara</v>
      </c>
      <c r="J138" t="str">
        <f t="shared" si="6"/>
        <v>Arabica</v>
      </c>
      <c r="K138" t="str">
        <f>_xlfn.XLOOKUP($D138,products!$A$1:$A$49,products!$C$1:$C$49,,0)</f>
        <v>D</v>
      </c>
      <c r="L138" t="str">
        <f t="shared" si="7"/>
        <v>Dark</v>
      </c>
      <c r="M138" s="1">
        <f>_xlfn.XLOOKUP($D138,products!$A$1:$A$49,products!$D$1:$D$49,,0)</f>
        <v>0.2</v>
      </c>
      <c r="N138" s="3">
        <f>_xlfn.XLOOKUP($D138,products!$A$1:$A$49,products!$E$1:$E$49,,0)</f>
        <v>2.9849999999999999</v>
      </c>
      <c r="O138" s="3">
        <f t="shared" si="8"/>
        <v>11.94</v>
      </c>
      <c r="P138" t="str">
        <f>_xlfn.XLOOKUP(Table1[[#This Row],[Customer ID]],customers!$A$1:$A$1001,customers!$I$1:$I$1001,,0)</f>
        <v>No</v>
      </c>
    </row>
    <row r="139" spans="1:16" x14ac:dyDescent="0.3">
      <c r="A139" s="2" t="s">
        <v>1261</v>
      </c>
      <c r="B139" s="8">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_xlfn.XLOOKUP(orders!$D139,products!$A$1:$A$49,products!$B$1:$B$49,,0)</f>
        <v>Exc</v>
      </c>
      <c r="J139" t="str">
        <f t="shared" si="6"/>
        <v>Excelsa</v>
      </c>
      <c r="K139" t="str">
        <f>_xlfn.XLOOKUP($D139,products!$A$1:$A$49,products!$C$1:$C$49,,0)</f>
        <v>L</v>
      </c>
      <c r="L139" t="str">
        <f t="shared" si="7"/>
        <v>Light</v>
      </c>
      <c r="M139" s="1">
        <f>_xlfn.XLOOKUP($D139,products!$A$1:$A$49,products!$D$1:$D$49,,0)</f>
        <v>2.5</v>
      </c>
      <c r="N139" s="3">
        <f>_xlfn.XLOOKUP($D139,products!$A$1:$A$49,products!$E$1:$E$49,,0)</f>
        <v>34.154999999999994</v>
      </c>
      <c r="O139" s="3">
        <f t="shared" si="8"/>
        <v>102.46499999999997</v>
      </c>
      <c r="P139" t="str">
        <f>_xlfn.XLOOKUP(Table1[[#This Row],[Customer ID]],customers!$A$1:$A$1001,customers!$I$1:$I$1001,,0)</f>
        <v>No</v>
      </c>
    </row>
    <row r="140" spans="1:16" x14ac:dyDescent="0.3">
      <c r="A140" s="2" t="s">
        <v>1266</v>
      </c>
      <c r="B140" s="8">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_xlfn.XLOOKUP(orders!$D140,products!$A$1:$A$49,products!$B$1:$B$49,,0)</f>
        <v>Exc</v>
      </c>
      <c r="J140" t="str">
        <f t="shared" si="6"/>
        <v>Excelsa</v>
      </c>
      <c r="K140" t="str">
        <f>_xlfn.XLOOKUP($D140,products!$A$1:$A$49,products!$C$1:$C$49,,0)</f>
        <v>D</v>
      </c>
      <c r="L140" t="str">
        <f t="shared" si="7"/>
        <v>Dark</v>
      </c>
      <c r="M140" s="1">
        <f>_xlfn.XLOOKUP($D140,products!$A$1:$A$49,products!$D$1:$D$49,,0)</f>
        <v>1</v>
      </c>
      <c r="N140" s="3">
        <f>_xlfn.XLOOKUP($D140,products!$A$1:$A$49,products!$E$1:$E$49,,0)</f>
        <v>12.15</v>
      </c>
      <c r="O140" s="3">
        <f t="shared" si="8"/>
        <v>48.6</v>
      </c>
      <c r="P140" t="str">
        <f>_xlfn.XLOOKUP(Table1[[#This Row],[Customer ID]],customers!$A$1:$A$1001,customers!$I$1:$I$1001,,0)</f>
        <v>No</v>
      </c>
    </row>
    <row r="141" spans="1:16" x14ac:dyDescent="0.3">
      <c r="A141" s="2" t="s">
        <v>1271</v>
      </c>
      <c r="B141" s="8">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_xlfn.XLOOKUP(orders!$D141,products!$A$1:$A$49,products!$B$1:$B$49,,0)</f>
        <v>Lib</v>
      </c>
      <c r="J141" t="str">
        <f t="shared" si="6"/>
        <v>Liberica</v>
      </c>
      <c r="K141" t="str">
        <f>_xlfn.XLOOKUP($D141,products!$A$1:$A$49,products!$C$1:$C$49,,0)</f>
        <v>D</v>
      </c>
      <c r="L141" t="str">
        <f t="shared" si="7"/>
        <v>Dark</v>
      </c>
      <c r="M141" s="1">
        <f>_xlfn.XLOOKUP($D141,products!$A$1:$A$49,products!$D$1:$D$49,,0)</f>
        <v>1</v>
      </c>
      <c r="N141" s="3">
        <f>_xlfn.XLOOKUP($D141,products!$A$1:$A$49,products!$E$1:$E$49,,0)</f>
        <v>12.95</v>
      </c>
      <c r="O141" s="3">
        <f t="shared" si="8"/>
        <v>77.699999999999989</v>
      </c>
      <c r="P141" t="str">
        <f>_xlfn.XLOOKUP(Table1[[#This Row],[Customer ID]],customers!$A$1:$A$1001,customers!$I$1:$I$1001,,0)</f>
        <v>Yes</v>
      </c>
    </row>
    <row r="142" spans="1:16" x14ac:dyDescent="0.3">
      <c r="A142" s="2" t="s">
        <v>1276</v>
      </c>
      <c r="B142" s="8">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_xlfn.XLOOKUP(orders!$D142,products!$A$1:$A$49,products!$B$1:$B$49,,0)</f>
        <v>Lib</v>
      </c>
      <c r="J142" t="str">
        <f t="shared" si="6"/>
        <v>Liberica</v>
      </c>
      <c r="K142" t="str">
        <f>_xlfn.XLOOKUP($D142,products!$A$1:$A$49,products!$C$1:$C$49,,0)</f>
        <v>D</v>
      </c>
      <c r="L142" t="str">
        <f t="shared" si="7"/>
        <v>Dark</v>
      </c>
      <c r="M142" s="1">
        <f>_xlfn.XLOOKUP($D142,products!$A$1:$A$49,products!$D$1:$D$49,,0)</f>
        <v>2.5</v>
      </c>
      <c r="N142" s="3">
        <f>_xlfn.XLOOKUP($D142,products!$A$1:$A$49,products!$E$1:$E$49,,0)</f>
        <v>29.784999999999997</v>
      </c>
      <c r="O142" s="3">
        <f t="shared" si="8"/>
        <v>29.784999999999997</v>
      </c>
      <c r="P142" t="str">
        <f>_xlfn.XLOOKUP(Table1[[#This Row],[Customer ID]],customers!$A$1:$A$1001,customers!$I$1:$I$1001,,0)</f>
        <v>Yes</v>
      </c>
    </row>
    <row r="143" spans="1:16" x14ac:dyDescent="0.3">
      <c r="A143" s="2" t="s">
        <v>1283</v>
      </c>
      <c r="B143" s="8">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_xlfn.XLOOKUP(orders!$D143,products!$A$1:$A$49,products!$B$1:$B$49,,0)</f>
        <v>Ara</v>
      </c>
      <c r="J143" t="str">
        <f t="shared" si="6"/>
        <v>Arabica</v>
      </c>
      <c r="K143" t="str">
        <f>_xlfn.XLOOKUP($D143,products!$A$1:$A$49,products!$C$1:$C$49,,0)</f>
        <v>L</v>
      </c>
      <c r="L143" t="str">
        <f t="shared" si="7"/>
        <v>Light</v>
      </c>
      <c r="M143" s="1">
        <f>_xlfn.XLOOKUP($D143,products!$A$1:$A$49,products!$D$1:$D$49,,0)</f>
        <v>0.2</v>
      </c>
      <c r="N143" s="3">
        <f>_xlfn.XLOOKUP($D143,products!$A$1:$A$49,products!$E$1:$E$49,,0)</f>
        <v>3.8849999999999998</v>
      </c>
      <c r="O143" s="3">
        <f t="shared" si="8"/>
        <v>15.54</v>
      </c>
      <c r="P143" t="str">
        <f>_xlfn.XLOOKUP(Table1[[#This Row],[Customer ID]],customers!$A$1:$A$1001,customers!$I$1:$I$1001,,0)</f>
        <v>Yes</v>
      </c>
    </row>
    <row r="144" spans="1:16" x14ac:dyDescent="0.3">
      <c r="A144" s="2" t="s">
        <v>1289</v>
      </c>
      <c r="B144" s="8">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_xlfn.XLOOKUP(orders!$D144,products!$A$1:$A$49,products!$B$1:$B$49,,0)</f>
        <v>Exc</v>
      </c>
      <c r="J144" t="str">
        <f t="shared" si="6"/>
        <v>Excelsa</v>
      </c>
      <c r="K144" t="str">
        <f>_xlfn.XLOOKUP($D144,products!$A$1:$A$49,products!$C$1:$C$49,,0)</f>
        <v>L</v>
      </c>
      <c r="L144" t="str">
        <f t="shared" si="7"/>
        <v>Light</v>
      </c>
      <c r="M144" s="1">
        <f>_xlfn.XLOOKUP($D144,products!$A$1:$A$49,products!$D$1:$D$49,,0)</f>
        <v>2.5</v>
      </c>
      <c r="N144" s="3">
        <f>_xlfn.XLOOKUP($D144,products!$A$1:$A$49,products!$E$1:$E$49,,0)</f>
        <v>34.154999999999994</v>
      </c>
      <c r="O144" s="3">
        <f t="shared" si="8"/>
        <v>136.61999999999998</v>
      </c>
      <c r="P144" t="str">
        <f>_xlfn.XLOOKUP(Table1[[#This Row],[Customer ID]],customers!$A$1:$A$1001,customers!$I$1:$I$1001,,0)</f>
        <v>Yes</v>
      </c>
    </row>
    <row r="145" spans="1:16" x14ac:dyDescent="0.3">
      <c r="A145" s="2" t="s">
        <v>1293</v>
      </c>
      <c r="B145" s="8">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_xlfn.XLOOKUP(orders!$D145,products!$A$1:$A$49,products!$B$1:$B$49,,0)</f>
        <v>Lib</v>
      </c>
      <c r="J145" t="str">
        <f t="shared" si="6"/>
        <v>Liberica</v>
      </c>
      <c r="K145" t="str">
        <f>_xlfn.XLOOKUP($D145,products!$A$1:$A$49,products!$C$1:$C$49,,0)</f>
        <v>M</v>
      </c>
      <c r="L145" t="str">
        <f t="shared" si="7"/>
        <v>Medium</v>
      </c>
      <c r="M145" s="1">
        <f>_xlfn.XLOOKUP($D145,products!$A$1:$A$49,products!$D$1:$D$49,,0)</f>
        <v>0.5</v>
      </c>
      <c r="N145" s="3">
        <f>_xlfn.XLOOKUP($D145,products!$A$1:$A$49,products!$E$1:$E$49,,0)</f>
        <v>8.73</v>
      </c>
      <c r="O145" s="3">
        <f t="shared" si="8"/>
        <v>17.46</v>
      </c>
      <c r="P145" t="str">
        <f>_xlfn.XLOOKUP(Table1[[#This Row],[Customer ID]],customers!$A$1:$A$1001,customers!$I$1:$I$1001,,0)</f>
        <v>No</v>
      </c>
    </row>
    <row r="146" spans="1:16" x14ac:dyDescent="0.3">
      <c r="A146" s="2" t="s">
        <v>1299</v>
      </c>
      <c r="B146" s="8">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_xlfn.XLOOKUP(orders!$D146,products!$A$1:$A$49,products!$B$1:$B$49,,0)</f>
        <v>Exc</v>
      </c>
      <c r="J146" t="str">
        <f t="shared" si="6"/>
        <v>Excelsa</v>
      </c>
      <c r="K146" t="str">
        <f>_xlfn.XLOOKUP($D146,products!$A$1:$A$49,products!$C$1:$C$49,,0)</f>
        <v>L</v>
      </c>
      <c r="L146" t="str">
        <f t="shared" si="7"/>
        <v>Light</v>
      </c>
      <c r="M146" s="1">
        <f>_xlfn.XLOOKUP($D146,products!$A$1:$A$49,products!$D$1:$D$49,,0)</f>
        <v>2.5</v>
      </c>
      <c r="N146" s="3">
        <f>_xlfn.XLOOKUP($D146,products!$A$1:$A$49,products!$E$1:$E$49,,0)</f>
        <v>34.154999999999994</v>
      </c>
      <c r="O146" s="3">
        <f t="shared" si="8"/>
        <v>68.309999999999988</v>
      </c>
      <c r="P146" t="str">
        <f>_xlfn.XLOOKUP(Table1[[#This Row],[Customer ID]],customers!$A$1:$A$1001,customers!$I$1:$I$1001,,0)</f>
        <v>Yes</v>
      </c>
    </row>
    <row r="147" spans="1:16" x14ac:dyDescent="0.3">
      <c r="A147" s="2" t="s">
        <v>1305</v>
      </c>
      <c r="B147" s="8">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_xlfn.XLOOKUP(orders!$D147,products!$A$1:$A$49,products!$B$1:$B$49,,0)</f>
        <v>Lib</v>
      </c>
      <c r="J147" t="str">
        <f t="shared" si="6"/>
        <v>Liberica</v>
      </c>
      <c r="K147" t="str">
        <f>_xlfn.XLOOKUP($D147,products!$A$1:$A$49,products!$C$1:$C$49,,0)</f>
        <v>M</v>
      </c>
      <c r="L147" t="str">
        <f t="shared" si="7"/>
        <v>Medium</v>
      </c>
      <c r="M147" s="1">
        <f>_xlfn.XLOOKUP($D147,products!$A$1:$A$49,products!$D$1:$D$49,,0)</f>
        <v>0.2</v>
      </c>
      <c r="N147" s="3">
        <f>_xlfn.XLOOKUP($D147,products!$A$1:$A$49,products!$E$1:$E$49,,0)</f>
        <v>4.3650000000000002</v>
      </c>
      <c r="O147" s="3">
        <f t="shared" si="8"/>
        <v>17.46</v>
      </c>
      <c r="P147" t="str">
        <f>_xlfn.XLOOKUP(Table1[[#This Row],[Customer ID]],customers!$A$1:$A$1001,customers!$I$1:$I$1001,,0)</f>
        <v>No</v>
      </c>
    </row>
    <row r="148" spans="1:16" x14ac:dyDescent="0.3">
      <c r="A148" s="2" t="s">
        <v>1311</v>
      </c>
      <c r="B148" s="8">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_xlfn.XLOOKUP(orders!$D148,products!$A$1:$A$49,products!$B$1:$B$49,,0)</f>
        <v>Lib</v>
      </c>
      <c r="J148" t="str">
        <f t="shared" si="6"/>
        <v>Liberica</v>
      </c>
      <c r="K148" t="str">
        <f>_xlfn.XLOOKUP($D148,products!$A$1:$A$49,products!$C$1:$C$49,,0)</f>
        <v>M</v>
      </c>
      <c r="L148" t="str">
        <f t="shared" si="7"/>
        <v>Medium</v>
      </c>
      <c r="M148" s="1">
        <f>_xlfn.XLOOKUP($D148,products!$A$1:$A$49,products!$D$1:$D$49,,0)</f>
        <v>1</v>
      </c>
      <c r="N148" s="3">
        <f>_xlfn.XLOOKUP($D148,products!$A$1:$A$49,products!$E$1:$E$49,,0)</f>
        <v>14.55</v>
      </c>
      <c r="O148" s="3">
        <f t="shared" si="8"/>
        <v>43.650000000000006</v>
      </c>
      <c r="P148" t="str">
        <f>_xlfn.XLOOKUP(Table1[[#This Row],[Customer ID]],customers!$A$1:$A$1001,customers!$I$1:$I$1001,,0)</f>
        <v>No</v>
      </c>
    </row>
    <row r="149" spans="1:16" x14ac:dyDescent="0.3">
      <c r="A149" s="2" t="s">
        <v>1311</v>
      </c>
      <c r="B149" s="8">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_xlfn.XLOOKUP(orders!$D149,products!$A$1:$A$49,products!$B$1:$B$49,,0)</f>
        <v>Exc</v>
      </c>
      <c r="J149" t="str">
        <f t="shared" si="6"/>
        <v>Excelsa</v>
      </c>
      <c r="K149" t="str">
        <f>_xlfn.XLOOKUP($D149,products!$A$1:$A$49,products!$C$1:$C$49,,0)</f>
        <v>M</v>
      </c>
      <c r="L149" t="str">
        <f t="shared" si="7"/>
        <v>Medium</v>
      </c>
      <c r="M149" s="1">
        <f>_xlfn.XLOOKUP($D149,products!$A$1:$A$49,products!$D$1:$D$49,,0)</f>
        <v>1</v>
      </c>
      <c r="N149" s="3">
        <f>_xlfn.XLOOKUP($D149,products!$A$1:$A$49,products!$E$1:$E$49,,0)</f>
        <v>13.75</v>
      </c>
      <c r="O149" s="3">
        <f t="shared" si="8"/>
        <v>27.5</v>
      </c>
      <c r="P149" t="str">
        <f>_xlfn.XLOOKUP(Table1[[#This Row],[Customer ID]],customers!$A$1:$A$1001,customers!$I$1:$I$1001,,0)</f>
        <v>No</v>
      </c>
    </row>
    <row r="150" spans="1:16" x14ac:dyDescent="0.3">
      <c r="A150" s="2" t="s">
        <v>1322</v>
      </c>
      <c r="B150" s="8">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_xlfn.XLOOKUP(orders!$D150,products!$A$1:$A$49,products!$B$1:$B$49,,0)</f>
        <v>Exc</v>
      </c>
      <c r="J150" t="str">
        <f t="shared" si="6"/>
        <v>Excelsa</v>
      </c>
      <c r="K150" t="str">
        <f>_xlfn.XLOOKUP($D150,products!$A$1:$A$49,products!$C$1:$C$49,,0)</f>
        <v>D</v>
      </c>
      <c r="L150" t="str">
        <f t="shared" si="7"/>
        <v>Dark</v>
      </c>
      <c r="M150" s="1">
        <f>_xlfn.XLOOKUP($D150,products!$A$1:$A$49,products!$D$1:$D$49,,0)</f>
        <v>0.2</v>
      </c>
      <c r="N150" s="3">
        <f>_xlfn.XLOOKUP($D150,products!$A$1:$A$49,products!$E$1:$E$49,,0)</f>
        <v>3.645</v>
      </c>
      <c r="O150" s="3">
        <f t="shared" si="8"/>
        <v>18.225000000000001</v>
      </c>
      <c r="P150" t="str">
        <f>_xlfn.XLOOKUP(Table1[[#This Row],[Customer ID]],customers!$A$1:$A$1001,customers!$I$1:$I$1001,,0)</f>
        <v>Yes</v>
      </c>
    </row>
    <row r="151" spans="1:16" x14ac:dyDescent="0.3">
      <c r="A151" s="2" t="s">
        <v>1328</v>
      </c>
      <c r="B151" s="8">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_xlfn.XLOOKUP(orders!$D151,products!$A$1:$A$49,products!$B$1:$B$49,,0)</f>
        <v>Ara</v>
      </c>
      <c r="J151" t="str">
        <f t="shared" si="6"/>
        <v>Arabica</v>
      </c>
      <c r="K151" t="str">
        <f>_xlfn.XLOOKUP($D151,products!$A$1:$A$49,products!$C$1:$C$49,,0)</f>
        <v>M</v>
      </c>
      <c r="L151" t="str">
        <f t="shared" si="7"/>
        <v>Medium</v>
      </c>
      <c r="M151" s="1">
        <f>_xlfn.XLOOKUP($D151,products!$A$1:$A$49,products!$D$1:$D$49,,0)</f>
        <v>2.5</v>
      </c>
      <c r="N151" s="3">
        <f>_xlfn.XLOOKUP($D151,products!$A$1:$A$49,products!$E$1:$E$49,,0)</f>
        <v>25.874999999999996</v>
      </c>
      <c r="O151" s="3">
        <f t="shared" si="8"/>
        <v>51.749999999999993</v>
      </c>
      <c r="P151" t="str">
        <f>_xlfn.XLOOKUP(Table1[[#This Row],[Customer ID]],customers!$A$1:$A$1001,customers!$I$1:$I$1001,,0)</f>
        <v>Yes</v>
      </c>
    </row>
    <row r="152" spans="1:16" x14ac:dyDescent="0.3">
      <c r="A152" s="2" t="s">
        <v>1333</v>
      </c>
      <c r="B152" s="8">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_xlfn.XLOOKUP(orders!$D152,products!$A$1:$A$49,products!$B$1:$B$49,,0)</f>
        <v>Lib</v>
      </c>
      <c r="J152" t="str">
        <f t="shared" si="6"/>
        <v>Liberica</v>
      </c>
      <c r="K152" t="str">
        <f>_xlfn.XLOOKUP($D152,products!$A$1:$A$49,products!$C$1:$C$49,,0)</f>
        <v>D</v>
      </c>
      <c r="L152" t="str">
        <f t="shared" si="7"/>
        <v>Dark</v>
      </c>
      <c r="M152" s="1">
        <f>_xlfn.XLOOKUP($D152,products!$A$1:$A$49,products!$D$1:$D$49,,0)</f>
        <v>1</v>
      </c>
      <c r="N152" s="3">
        <f>_xlfn.XLOOKUP($D152,products!$A$1:$A$49,products!$E$1:$E$49,,0)</f>
        <v>12.95</v>
      </c>
      <c r="O152" s="3">
        <f t="shared" si="8"/>
        <v>12.95</v>
      </c>
      <c r="P152" t="str">
        <f>_xlfn.XLOOKUP(Table1[[#This Row],[Customer ID]],customers!$A$1:$A$1001,customers!$I$1:$I$1001,,0)</f>
        <v>Yes</v>
      </c>
    </row>
    <row r="153" spans="1:16" x14ac:dyDescent="0.3">
      <c r="A153" s="2" t="s">
        <v>1339</v>
      </c>
      <c r="B153" s="8">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_xlfn.XLOOKUP(orders!$D153,products!$A$1:$A$49,products!$B$1:$B$49,,0)</f>
        <v>Ara</v>
      </c>
      <c r="J153" t="str">
        <f t="shared" si="6"/>
        <v>Arabica</v>
      </c>
      <c r="K153" t="str">
        <f>_xlfn.XLOOKUP($D153,products!$A$1:$A$49,products!$C$1:$C$49,,0)</f>
        <v>M</v>
      </c>
      <c r="L153" t="str">
        <f t="shared" si="7"/>
        <v>Medium</v>
      </c>
      <c r="M153" s="1">
        <f>_xlfn.XLOOKUP($D153,products!$A$1:$A$49,products!$D$1:$D$49,,0)</f>
        <v>1</v>
      </c>
      <c r="N153" s="3">
        <f>_xlfn.XLOOKUP($D153,products!$A$1:$A$49,products!$E$1:$E$49,,0)</f>
        <v>11.25</v>
      </c>
      <c r="O153" s="3">
        <f t="shared" si="8"/>
        <v>33.75</v>
      </c>
      <c r="P153" t="str">
        <f>_xlfn.XLOOKUP(Table1[[#This Row],[Customer ID]],customers!$A$1:$A$1001,customers!$I$1:$I$1001,,0)</f>
        <v>Yes</v>
      </c>
    </row>
    <row r="154" spans="1:16" x14ac:dyDescent="0.3">
      <c r="A154" s="2" t="s">
        <v>1344</v>
      </c>
      <c r="B154" s="8">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_xlfn.XLOOKUP(orders!$D154,products!$A$1:$A$49,products!$B$1:$B$49,,0)</f>
        <v>Rob</v>
      </c>
      <c r="J154" t="str">
        <f t="shared" si="6"/>
        <v>Robusta</v>
      </c>
      <c r="K154" t="str">
        <f>_xlfn.XLOOKUP($D154,products!$A$1:$A$49,products!$C$1:$C$49,,0)</f>
        <v>M</v>
      </c>
      <c r="L154" t="str">
        <f t="shared" si="7"/>
        <v>Medium</v>
      </c>
      <c r="M154" s="1">
        <f>_xlfn.XLOOKUP($D154,products!$A$1:$A$49,products!$D$1:$D$49,,0)</f>
        <v>2.5</v>
      </c>
      <c r="N154" s="3">
        <f>_xlfn.XLOOKUP($D154,products!$A$1:$A$49,products!$E$1:$E$49,,0)</f>
        <v>22.884999999999998</v>
      </c>
      <c r="O154" s="3">
        <f t="shared" si="8"/>
        <v>68.655000000000001</v>
      </c>
      <c r="P154" t="str">
        <f>_xlfn.XLOOKUP(Table1[[#This Row],[Customer ID]],customers!$A$1:$A$1001,customers!$I$1:$I$1001,,0)</f>
        <v>Yes</v>
      </c>
    </row>
    <row r="155" spans="1:16" x14ac:dyDescent="0.3">
      <c r="A155" s="2" t="s">
        <v>1350</v>
      </c>
      <c r="B155" s="8">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_xlfn.XLOOKUP(orders!$D155,products!$A$1:$A$49,products!$B$1:$B$49,,0)</f>
        <v>Rob</v>
      </c>
      <c r="J155" t="str">
        <f t="shared" si="6"/>
        <v>Robusta</v>
      </c>
      <c r="K155" t="str">
        <f>_xlfn.XLOOKUP($D155,products!$A$1:$A$49,products!$C$1:$C$49,,0)</f>
        <v>D</v>
      </c>
      <c r="L155" t="str">
        <f t="shared" si="7"/>
        <v>Dark</v>
      </c>
      <c r="M155" s="1">
        <f>_xlfn.XLOOKUP($D155,products!$A$1:$A$49,products!$D$1:$D$49,,0)</f>
        <v>0.2</v>
      </c>
      <c r="N155" s="3">
        <f>_xlfn.XLOOKUP($D155,products!$A$1:$A$49,products!$E$1:$E$49,,0)</f>
        <v>2.6849999999999996</v>
      </c>
      <c r="O155" s="3">
        <f t="shared" si="8"/>
        <v>2.6849999999999996</v>
      </c>
      <c r="P155" t="str">
        <f>_xlfn.XLOOKUP(Table1[[#This Row],[Customer ID]],customers!$A$1:$A$1001,customers!$I$1:$I$1001,,0)</f>
        <v>No</v>
      </c>
    </row>
    <row r="156" spans="1:16" x14ac:dyDescent="0.3">
      <c r="A156" s="2" t="s">
        <v>1355</v>
      </c>
      <c r="B156" s="8">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_xlfn.XLOOKUP(orders!$D156,products!$A$1:$A$49,products!$B$1:$B$49,,0)</f>
        <v>Ara</v>
      </c>
      <c r="J156" t="str">
        <f t="shared" si="6"/>
        <v>Arabica</v>
      </c>
      <c r="K156" t="str">
        <f>_xlfn.XLOOKUP($D156,products!$A$1:$A$49,products!$C$1:$C$49,,0)</f>
        <v>D</v>
      </c>
      <c r="L156" t="str">
        <f t="shared" si="7"/>
        <v>Dark</v>
      </c>
      <c r="M156" s="1">
        <f>_xlfn.XLOOKUP($D156,products!$A$1:$A$49,products!$D$1:$D$49,,0)</f>
        <v>2.5</v>
      </c>
      <c r="N156" s="3">
        <f>_xlfn.XLOOKUP($D156,products!$A$1:$A$49,products!$E$1:$E$49,,0)</f>
        <v>22.884999999999998</v>
      </c>
      <c r="O156" s="3">
        <f t="shared" si="8"/>
        <v>114.42499999999998</v>
      </c>
      <c r="P156" t="str">
        <f>_xlfn.XLOOKUP(Table1[[#This Row],[Customer ID]],customers!$A$1:$A$1001,customers!$I$1:$I$1001,,0)</f>
        <v>No</v>
      </c>
    </row>
    <row r="157" spans="1:16" x14ac:dyDescent="0.3">
      <c r="A157" s="2" t="s">
        <v>1361</v>
      </c>
      <c r="B157" s="8">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_xlfn.XLOOKUP(orders!$D157,products!$A$1:$A$49,products!$B$1:$B$49,,0)</f>
        <v>Ara</v>
      </c>
      <c r="J157" t="str">
        <f t="shared" si="6"/>
        <v>Arabica</v>
      </c>
      <c r="K157" t="str">
        <f>_xlfn.XLOOKUP($D157,products!$A$1:$A$49,products!$C$1:$C$49,,0)</f>
        <v>M</v>
      </c>
      <c r="L157" t="str">
        <f t="shared" si="7"/>
        <v>Medium</v>
      </c>
      <c r="M157" s="1">
        <f>_xlfn.XLOOKUP($D157,products!$A$1:$A$49,products!$D$1:$D$49,,0)</f>
        <v>2.5</v>
      </c>
      <c r="N157" s="3">
        <f>_xlfn.XLOOKUP($D157,products!$A$1:$A$49,products!$E$1:$E$49,,0)</f>
        <v>25.874999999999996</v>
      </c>
      <c r="O157" s="3">
        <f t="shared" si="8"/>
        <v>155.24999999999997</v>
      </c>
      <c r="P157" t="str">
        <f>_xlfn.XLOOKUP(Table1[[#This Row],[Customer ID]],customers!$A$1:$A$1001,customers!$I$1:$I$1001,,0)</f>
        <v>Yes</v>
      </c>
    </row>
    <row r="158" spans="1:16" x14ac:dyDescent="0.3">
      <c r="A158" s="2" t="s">
        <v>1367</v>
      </c>
      <c r="B158" s="8">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_xlfn.XLOOKUP(orders!$D158,products!$A$1:$A$49,products!$B$1:$B$49,,0)</f>
        <v>Ara</v>
      </c>
      <c r="J158" t="str">
        <f t="shared" si="6"/>
        <v>Arabica</v>
      </c>
      <c r="K158" t="str">
        <f>_xlfn.XLOOKUP($D158,products!$A$1:$A$49,products!$C$1:$C$49,,0)</f>
        <v>M</v>
      </c>
      <c r="L158" t="str">
        <f t="shared" si="7"/>
        <v>Medium</v>
      </c>
      <c r="M158" s="1">
        <f>_xlfn.XLOOKUP($D158,products!$A$1:$A$49,products!$D$1:$D$49,,0)</f>
        <v>2.5</v>
      </c>
      <c r="N158" s="3">
        <f>_xlfn.XLOOKUP($D158,products!$A$1:$A$49,products!$E$1:$E$49,,0)</f>
        <v>25.874999999999996</v>
      </c>
      <c r="O158" s="3">
        <f t="shared" si="8"/>
        <v>77.624999999999986</v>
      </c>
      <c r="P158" t="str">
        <f>_xlfn.XLOOKUP(Table1[[#This Row],[Customer ID]],customers!$A$1:$A$1001,customers!$I$1:$I$1001,,0)</f>
        <v>Yes</v>
      </c>
    </row>
    <row r="159" spans="1:16" x14ac:dyDescent="0.3">
      <c r="A159" s="2" t="s">
        <v>1373</v>
      </c>
      <c r="B159" s="8">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_xlfn.XLOOKUP(orders!$D159,products!$A$1:$A$49,products!$B$1:$B$49,,0)</f>
        <v>Rob</v>
      </c>
      <c r="J159" t="str">
        <f t="shared" si="6"/>
        <v>Robusta</v>
      </c>
      <c r="K159" t="str">
        <f>_xlfn.XLOOKUP($D159,products!$A$1:$A$49,products!$C$1:$C$49,,0)</f>
        <v>D</v>
      </c>
      <c r="L159" t="str">
        <f t="shared" si="7"/>
        <v>Dark</v>
      </c>
      <c r="M159" s="1">
        <f>_xlfn.XLOOKUP($D159,products!$A$1:$A$49,products!$D$1:$D$49,,0)</f>
        <v>2.5</v>
      </c>
      <c r="N159" s="3">
        <f>_xlfn.XLOOKUP($D159,products!$A$1:$A$49,products!$E$1:$E$49,,0)</f>
        <v>20.584999999999997</v>
      </c>
      <c r="O159" s="3">
        <f t="shared" si="8"/>
        <v>61.754999999999995</v>
      </c>
      <c r="P159" t="str">
        <f>_xlfn.XLOOKUP(Table1[[#This Row],[Customer ID]],customers!$A$1:$A$1001,customers!$I$1:$I$1001,,0)</f>
        <v>No</v>
      </c>
    </row>
    <row r="160" spans="1:16" x14ac:dyDescent="0.3">
      <c r="A160" s="2" t="s">
        <v>1379</v>
      </c>
      <c r="B160" s="8">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_xlfn.XLOOKUP(orders!$D160,products!$A$1:$A$49,products!$B$1:$B$49,,0)</f>
        <v>Rob</v>
      </c>
      <c r="J160" t="str">
        <f t="shared" si="6"/>
        <v>Robusta</v>
      </c>
      <c r="K160" t="str">
        <f>_xlfn.XLOOKUP($D160,products!$A$1:$A$49,products!$C$1:$C$49,,0)</f>
        <v>D</v>
      </c>
      <c r="L160" t="str">
        <f t="shared" si="7"/>
        <v>Dark</v>
      </c>
      <c r="M160" s="1">
        <f>_xlfn.XLOOKUP($D160,products!$A$1:$A$49,products!$D$1:$D$49,,0)</f>
        <v>2.5</v>
      </c>
      <c r="N160" s="3">
        <f>_xlfn.XLOOKUP($D160,products!$A$1:$A$49,products!$E$1:$E$49,,0)</f>
        <v>20.584999999999997</v>
      </c>
      <c r="O160" s="3">
        <f t="shared" si="8"/>
        <v>123.50999999999999</v>
      </c>
      <c r="P160" t="str">
        <f>_xlfn.XLOOKUP(Table1[[#This Row],[Customer ID]],customers!$A$1:$A$1001,customers!$I$1:$I$1001,,0)</f>
        <v>Yes</v>
      </c>
    </row>
    <row r="161" spans="1:16" x14ac:dyDescent="0.3">
      <c r="A161" s="2" t="s">
        <v>1384</v>
      </c>
      <c r="B161" s="8">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_xlfn.XLOOKUP(orders!$D161,products!$A$1:$A$49,products!$B$1:$B$49,,0)</f>
        <v>Lib</v>
      </c>
      <c r="J161" t="str">
        <f t="shared" si="6"/>
        <v>Liberica</v>
      </c>
      <c r="K161" t="str">
        <f>_xlfn.XLOOKUP($D161,products!$A$1:$A$49,products!$C$1:$C$49,,0)</f>
        <v>L</v>
      </c>
      <c r="L161" t="str">
        <f t="shared" si="7"/>
        <v>Light</v>
      </c>
      <c r="M161" s="1">
        <f>_xlfn.XLOOKUP($D161,products!$A$1:$A$49,products!$D$1:$D$49,,0)</f>
        <v>2.5</v>
      </c>
      <c r="N161" s="3">
        <f>_xlfn.XLOOKUP($D161,products!$A$1:$A$49,products!$E$1:$E$49,,0)</f>
        <v>36.454999999999998</v>
      </c>
      <c r="O161" s="3">
        <f t="shared" si="8"/>
        <v>218.73</v>
      </c>
      <c r="P161" t="str">
        <f>_xlfn.XLOOKUP(Table1[[#This Row],[Customer ID]],customers!$A$1:$A$1001,customers!$I$1:$I$1001,,0)</f>
        <v>No</v>
      </c>
    </row>
    <row r="162" spans="1:16" x14ac:dyDescent="0.3">
      <c r="A162" s="2" t="s">
        <v>1389</v>
      </c>
      <c r="B162" s="8">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_xlfn.XLOOKUP(orders!$D162,products!$A$1:$A$49,products!$B$1:$B$49,,0)</f>
        <v>Exc</v>
      </c>
      <c r="J162" t="str">
        <f t="shared" si="6"/>
        <v>Excelsa</v>
      </c>
      <c r="K162" t="str">
        <f>_xlfn.XLOOKUP($D162,products!$A$1:$A$49,products!$C$1:$C$49,,0)</f>
        <v>M</v>
      </c>
      <c r="L162" t="str">
        <f t="shared" si="7"/>
        <v>Medium</v>
      </c>
      <c r="M162" s="1">
        <f>_xlfn.XLOOKUP($D162,products!$A$1:$A$49,products!$D$1:$D$49,,0)</f>
        <v>0.5</v>
      </c>
      <c r="N162" s="3">
        <f>_xlfn.XLOOKUP($D162,products!$A$1:$A$49,products!$E$1:$E$49,,0)</f>
        <v>8.25</v>
      </c>
      <c r="O162" s="3">
        <f t="shared" si="8"/>
        <v>33</v>
      </c>
      <c r="P162" t="str">
        <f>_xlfn.XLOOKUP(Table1[[#This Row],[Customer ID]],customers!$A$1:$A$1001,customers!$I$1:$I$1001,,0)</f>
        <v>No</v>
      </c>
    </row>
    <row r="163" spans="1:16" x14ac:dyDescent="0.3">
      <c r="A163" s="2" t="s">
        <v>1395</v>
      </c>
      <c r="B163" s="8">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_xlfn.XLOOKUP(orders!$D163,products!$A$1:$A$49,products!$B$1:$B$49,,0)</f>
        <v>Ara</v>
      </c>
      <c r="J163" t="str">
        <f t="shared" si="6"/>
        <v>Arabica</v>
      </c>
      <c r="K163" t="str">
        <f>_xlfn.XLOOKUP($D163,products!$A$1:$A$49,products!$C$1:$C$49,,0)</f>
        <v>L</v>
      </c>
      <c r="L163" t="str">
        <f t="shared" si="7"/>
        <v>Light</v>
      </c>
      <c r="M163" s="1">
        <f>_xlfn.XLOOKUP($D163,products!$A$1:$A$49,products!$D$1:$D$49,,0)</f>
        <v>0.5</v>
      </c>
      <c r="N163" s="3">
        <f>_xlfn.XLOOKUP($D163,products!$A$1:$A$49,products!$E$1:$E$49,,0)</f>
        <v>7.77</v>
      </c>
      <c r="O163" s="3">
        <f t="shared" si="8"/>
        <v>23.31</v>
      </c>
      <c r="P163" t="str">
        <f>_xlfn.XLOOKUP(Table1[[#This Row],[Customer ID]],customers!$A$1:$A$1001,customers!$I$1:$I$1001,,0)</f>
        <v>No</v>
      </c>
    </row>
    <row r="164" spans="1:16" x14ac:dyDescent="0.3">
      <c r="A164" s="2" t="s">
        <v>1401</v>
      </c>
      <c r="B164" s="8">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_xlfn.XLOOKUP(orders!$D164,products!$A$1:$A$49,products!$B$1:$B$49,,0)</f>
        <v>Exc</v>
      </c>
      <c r="J164" t="str">
        <f t="shared" si="6"/>
        <v>Excelsa</v>
      </c>
      <c r="K164" t="str">
        <f>_xlfn.XLOOKUP($D164,products!$A$1:$A$49,products!$C$1:$C$49,,0)</f>
        <v>D</v>
      </c>
      <c r="L164" t="str">
        <f t="shared" si="7"/>
        <v>Dark</v>
      </c>
      <c r="M164" s="1">
        <f>_xlfn.XLOOKUP($D164,products!$A$1:$A$49,products!$D$1:$D$49,,0)</f>
        <v>0.5</v>
      </c>
      <c r="N164" s="3">
        <f>_xlfn.XLOOKUP($D164,products!$A$1:$A$49,products!$E$1:$E$49,,0)</f>
        <v>7.29</v>
      </c>
      <c r="O164" s="3">
        <f t="shared" si="8"/>
        <v>21.87</v>
      </c>
      <c r="P164" t="str">
        <f>_xlfn.XLOOKUP(Table1[[#This Row],[Customer ID]],customers!$A$1:$A$1001,customers!$I$1:$I$1001,,0)</f>
        <v>Yes</v>
      </c>
    </row>
    <row r="165" spans="1:16" x14ac:dyDescent="0.3">
      <c r="A165" s="2" t="s">
        <v>1407</v>
      </c>
      <c r="B165" s="8">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_xlfn.XLOOKUP(orders!$D165,products!$A$1:$A$49,products!$B$1:$B$49,,0)</f>
        <v>Rob</v>
      </c>
      <c r="J165" t="str">
        <f t="shared" si="6"/>
        <v>Robusta</v>
      </c>
      <c r="K165" t="str">
        <f>_xlfn.XLOOKUP($D165,products!$A$1:$A$49,products!$C$1:$C$49,,0)</f>
        <v>D</v>
      </c>
      <c r="L165" t="str">
        <f t="shared" si="7"/>
        <v>Dark</v>
      </c>
      <c r="M165" s="1">
        <f>_xlfn.XLOOKUP($D165,products!$A$1:$A$49,products!$D$1:$D$49,,0)</f>
        <v>0.2</v>
      </c>
      <c r="N165" s="3">
        <f>_xlfn.XLOOKUP($D165,products!$A$1:$A$49,products!$E$1:$E$49,,0)</f>
        <v>2.6849999999999996</v>
      </c>
      <c r="O165" s="3">
        <f t="shared" si="8"/>
        <v>16.11</v>
      </c>
      <c r="P165" t="str">
        <f>_xlfn.XLOOKUP(Table1[[#This Row],[Customer ID]],customers!$A$1:$A$1001,customers!$I$1:$I$1001,,0)</f>
        <v>No</v>
      </c>
    </row>
    <row r="166" spans="1:16" x14ac:dyDescent="0.3">
      <c r="A166" s="2" t="s">
        <v>1413</v>
      </c>
      <c r="B166" s="8">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_xlfn.XLOOKUP(orders!$D166,products!$A$1:$A$49,products!$B$1:$B$49,,0)</f>
        <v>Exc</v>
      </c>
      <c r="J166" t="str">
        <f t="shared" si="6"/>
        <v>Excelsa</v>
      </c>
      <c r="K166" t="str">
        <f>_xlfn.XLOOKUP($D166,products!$A$1:$A$49,products!$C$1:$C$49,,0)</f>
        <v>D</v>
      </c>
      <c r="L166" t="str">
        <f t="shared" si="7"/>
        <v>Dark</v>
      </c>
      <c r="M166" s="1">
        <f>_xlfn.XLOOKUP($D166,products!$A$1:$A$49,products!$D$1:$D$49,,0)</f>
        <v>0.5</v>
      </c>
      <c r="N166" s="3">
        <f>_xlfn.XLOOKUP($D166,products!$A$1:$A$49,products!$E$1:$E$49,,0)</f>
        <v>7.29</v>
      </c>
      <c r="O166" s="3">
        <f t="shared" si="8"/>
        <v>29.16</v>
      </c>
      <c r="P166" t="str">
        <f>_xlfn.XLOOKUP(Table1[[#This Row],[Customer ID]],customers!$A$1:$A$1001,customers!$I$1:$I$1001,,0)</f>
        <v>No</v>
      </c>
    </row>
    <row r="167" spans="1:16" x14ac:dyDescent="0.3">
      <c r="A167" s="2" t="s">
        <v>1420</v>
      </c>
      <c r="B167" s="8">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_xlfn.XLOOKUP(orders!$D167,products!$A$1:$A$49,products!$B$1:$B$49,,0)</f>
        <v>Rob</v>
      </c>
      <c r="J167" t="str">
        <f t="shared" si="6"/>
        <v>Robusta</v>
      </c>
      <c r="K167" t="str">
        <f>_xlfn.XLOOKUP($D167,products!$A$1:$A$49,products!$C$1:$C$49,,0)</f>
        <v>D</v>
      </c>
      <c r="L167" t="str">
        <f t="shared" si="7"/>
        <v>Dark</v>
      </c>
      <c r="M167" s="1">
        <f>_xlfn.XLOOKUP($D167,products!$A$1:$A$49,products!$D$1:$D$49,,0)</f>
        <v>1</v>
      </c>
      <c r="N167" s="3">
        <f>_xlfn.XLOOKUP($D167,products!$A$1:$A$49,products!$E$1:$E$49,,0)</f>
        <v>8.9499999999999993</v>
      </c>
      <c r="O167" s="3">
        <f t="shared" si="8"/>
        <v>53.699999999999996</v>
      </c>
      <c r="P167" t="str">
        <f>_xlfn.XLOOKUP(Table1[[#This Row],[Customer ID]],customers!$A$1:$A$1001,customers!$I$1:$I$1001,,0)</f>
        <v>Yes</v>
      </c>
    </row>
    <row r="168" spans="1:16" x14ac:dyDescent="0.3">
      <c r="A168" s="2" t="s">
        <v>1425</v>
      </c>
      <c r="B168" s="8">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_xlfn.XLOOKUP(orders!$D168,products!$A$1:$A$49,products!$B$1:$B$49,,0)</f>
        <v>Rob</v>
      </c>
      <c r="J168" t="str">
        <f t="shared" si="6"/>
        <v>Robusta</v>
      </c>
      <c r="K168" t="str">
        <f>_xlfn.XLOOKUP($D168,products!$A$1:$A$49,products!$C$1:$C$49,,0)</f>
        <v>D</v>
      </c>
      <c r="L168" t="str">
        <f t="shared" si="7"/>
        <v>Dark</v>
      </c>
      <c r="M168" s="1">
        <f>_xlfn.XLOOKUP($D168,products!$A$1:$A$49,products!$D$1:$D$49,,0)</f>
        <v>0.5</v>
      </c>
      <c r="N168" s="3">
        <f>_xlfn.XLOOKUP($D168,products!$A$1:$A$49,products!$E$1:$E$49,,0)</f>
        <v>5.3699999999999992</v>
      </c>
      <c r="O168" s="3">
        <f t="shared" si="8"/>
        <v>26.849999999999994</v>
      </c>
      <c r="P168" t="str">
        <f>_xlfn.XLOOKUP(Table1[[#This Row],[Customer ID]],customers!$A$1:$A$1001,customers!$I$1:$I$1001,,0)</f>
        <v>Yes</v>
      </c>
    </row>
    <row r="169" spans="1:16" x14ac:dyDescent="0.3">
      <c r="A169" s="2" t="s">
        <v>1430</v>
      </c>
      <c r="B169" s="8">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_xlfn.XLOOKUP(orders!$D169,products!$A$1:$A$49,products!$B$1:$B$49,,0)</f>
        <v>Exc</v>
      </c>
      <c r="J169" t="str">
        <f t="shared" si="6"/>
        <v>Excelsa</v>
      </c>
      <c r="K169" t="str">
        <f>_xlfn.XLOOKUP($D169,products!$A$1:$A$49,products!$C$1:$C$49,,0)</f>
        <v>M</v>
      </c>
      <c r="L169" t="str">
        <f t="shared" si="7"/>
        <v>Medium</v>
      </c>
      <c r="M169" s="1">
        <f>_xlfn.XLOOKUP($D169,products!$A$1:$A$49,products!$D$1:$D$49,,0)</f>
        <v>0.5</v>
      </c>
      <c r="N169" s="3">
        <f>_xlfn.XLOOKUP($D169,products!$A$1:$A$49,products!$E$1:$E$49,,0)</f>
        <v>8.25</v>
      </c>
      <c r="O169" s="3">
        <f t="shared" si="8"/>
        <v>41.25</v>
      </c>
      <c r="P169" t="str">
        <f>_xlfn.XLOOKUP(Table1[[#This Row],[Customer ID]],customers!$A$1:$A$1001,customers!$I$1:$I$1001,,0)</f>
        <v>Yes</v>
      </c>
    </row>
    <row r="170" spans="1:16" x14ac:dyDescent="0.3">
      <c r="A170" s="2" t="s">
        <v>1436</v>
      </c>
      <c r="B170" s="8">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_xlfn.XLOOKUP(orders!$D170,products!$A$1:$A$49,products!$B$1:$B$49,,0)</f>
        <v>Ara</v>
      </c>
      <c r="J170" t="str">
        <f t="shared" si="6"/>
        <v>Arabica</v>
      </c>
      <c r="K170" t="str">
        <f>_xlfn.XLOOKUP($D170,products!$A$1:$A$49,products!$C$1:$C$49,,0)</f>
        <v>M</v>
      </c>
      <c r="L170" t="str">
        <f t="shared" si="7"/>
        <v>Medium</v>
      </c>
      <c r="M170" s="1">
        <f>_xlfn.XLOOKUP($D170,products!$A$1:$A$49,products!$D$1:$D$49,,0)</f>
        <v>0.5</v>
      </c>
      <c r="N170" s="3">
        <f>_xlfn.XLOOKUP($D170,products!$A$1:$A$49,products!$E$1:$E$49,,0)</f>
        <v>6.75</v>
      </c>
      <c r="O170" s="3">
        <f t="shared" si="8"/>
        <v>40.5</v>
      </c>
      <c r="P170" t="str">
        <f>_xlfn.XLOOKUP(Table1[[#This Row],[Customer ID]],customers!$A$1:$A$1001,customers!$I$1:$I$1001,,0)</f>
        <v>No</v>
      </c>
    </row>
    <row r="171" spans="1:16" x14ac:dyDescent="0.3">
      <c r="A171" s="2" t="s">
        <v>1441</v>
      </c>
      <c r="B171" s="8">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_xlfn.XLOOKUP(orders!$D171,products!$A$1:$A$49,products!$B$1:$B$49,,0)</f>
        <v>Rob</v>
      </c>
      <c r="J171" t="str">
        <f t="shared" si="6"/>
        <v>Robusta</v>
      </c>
      <c r="K171" t="str">
        <f>_xlfn.XLOOKUP($D171,products!$A$1:$A$49,products!$C$1:$C$49,,0)</f>
        <v>D</v>
      </c>
      <c r="L171" t="str">
        <f t="shared" si="7"/>
        <v>Dark</v>
      </c>
      <c r="M171" s="1">
        <f>_xlfn.XLOOKUP($D171,products!$A$1:$A$49,products!$D$1:$D$49,,0)</f>
        <v>1</v>
      </c>
      <c r="N171" s="3">
        <f>_xlfn.XLOOKUP($D171,products!$A$1:$A$49,products!$E$1:$E$49,,0)</f>
        <v>8.9499999999999993</v>
      </c>
      <c r="O171" s="3">
        <f t="shared" si="8"/>
        <v>17.899999999999999</v>
      </c>
      <c r="P171" t="str">
        <f>_xlfn.XLOOKUP(Table1[[#This Row],[Customer ID]],customers!$A$1:$A$1001,customers!$I$1:$I$1001,,0)</f>
        <v>No</v>
      </c>
    </row>
    <row r="172" spans="1:16" x14ac:dyDescent="0.3">
      <c r="A172" s="2" t="s">
        <v>1448</v>
      </c>
      <c r="B172" s="8">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_xlfn.XLOOKUP(orders!$D172,products!$A$1:$A$49,products!$B$1:$B$49,,0)</f>
        <v>Exc</v>
      </c>
      <c r="J172" t="str">
        <f t="shared" si="6"/>
        <v>Excelsa</v>
      </c>
      <c r="K172" t="str">
        <f>_xlfn.XLOOKUP($D172,products!$A$1:$A$49,products!$C$1:$C$49,,0)</f>
        <v>L</v>
      </c>
      <c r="L172" t="str">
        <f t="shared" si="7"/>
        <v>Light</v>
      </c>
      <c r="M172" s="1">
        <f>_xlfn.XLOOKUP($D172,products!$A$1:$A$49,products!$D$1:$D$49,,0)</f>
        <v>2.5</v>
      </c>
      <c r="N172" s="3">
        <f>_xlfn.XLOOKUP($D172,products!$A$1:$A$49,products!$E$1:$E$49,,0)</f>
        <v>34.154999999999994</v>
      </c>
      <c r="O172" s="3">
        <f t="shared" si="8"/>
        <v>68.309999999999988</v>
      </c>
      <c r="P172" t="str">
        <f>_xlfn.XLOOKUP(Table1[[#This Row],[Customer ID]],customers!$A$1:$A$1001,customers!$I$1:$I$1001,,0)</f>
        <v>No</v>
      </c>
    </row>
    <row r="173" spans="1:16" x14ac:dyDescent="0.3">
      <c r="A173" s="2" t="s">
        <v>1453</v>
      </c>
      <c r="B173" s="8">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_xlfn.XLOOKUP(orders!$D173,products!$A$1:$A$49,products!$B$1:$B$49,,0)</f>
        <v>Exc</v>
      </c>
      <c r="J173" t="str">
        <f t="shared" si="6"/>
        <v>Excelsa</v>
      </c>
      <c r="K173" t="str">
        <f>_xlfn.XLOOKUP($D173,products!$A$1:$A$49,products!$C$1:$C$49,,0)</f>
        <v>M</v>
      </c>
      <c r="L173" t="str">
        <f t="shared" si="7"/>
        <v>Medium</v>
      </c>
      <c r="M173" s="1">
        <f>_xlfn.XLOOKUP($D173,products!$A$1:$A$49,products!$D$1:$D$49,,0)</f>
        <v>2.5</v>
      </c>
      <c r="N173" s="3">
        <f>_xlfn.XLOOKUP($D173,products!$A$1:$A$49,products!$E$1:$E$49,,0)</f>
        <v>31.624999999999996</v>
      </c>
      <c r="O173" s="3">
        <f t="shared" si="8"/>
        <v>63.249999999999993</v>
      </c>
      <c r="P173" t="str">
        <f>_xlfn.XLOOKUP(Table1[[#This Row],[Customer ID]],customers!$A$1:$A$1001,customers!$I$1:$I$1001,,0)</f>
        <v>Yes</v>
      </c>
    </row>
    <row r="174" spans="1:16" x14ac:dyDescent="0.3">
      <c r="A174" s="2" t="s">
        <v>1459</v>
      </c>
      <c r="B174" s="8">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_xlfn.XLOOKUP(orders!$D174,products!$A$1:$A$49,products!$B$1:$B$49,,0)</f>
        <v>Exc</v>
      </c>
      <c r="J174" t="str">
        <f t="shared" si="6"/>
        <v>Excelsa</v>
      </c>
      <c r="K174" t="str">
        <f>_xlfn.XLOOKUP($D174,products!$A$1:$A$49,products!$C$1:$C$49,,0)</f>
        <v>D</v>
      </c>
      <c r="L174" t="str">
        <f t="shared" si="7"/>
        <v>Dark</v>
      </c>
      <c r="M174" s="1">
        <f>_xlfn.XLOOKUP($D174,products!$A$1:$A$49,products!$D$1:$D$49,,0)</f>
        <v>0.5</v>
      </c>
      <c r="N174" s="3">
        <f>_xlfn.XLOOKUP($D174,products!$A$1:$A$49,products!$E$1:$E$49,,0)</f>
        <v>7.29</v>
      </c>
      <c r="O174" s="3">
        <f t="shared" si="8"/>
        <v>21.87</v>
      </c>
      <c r="P174" t="str">
        <f>_xlfn.XLOOKUP(Table1[[#This Row],[Customer ID]],customers!$A$1:$A$1001,customers!$I$1:$I$1001,,0)</f>
        <v>No</v>
      </c>
    </row>
    <row r="175" spans="1:16" x14ac:dyDescent="0.3">
      <c r="A175" s="2" t="s">
        <v>1464</v>
      </c>
      <c r="B175" s="8">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_xlfn.XLOOKUP(orders!$D175,products!$A$1:$A$49,products!$B$1:$B$49,,0)</f>
        <v>Rob</v>
      </c>
      <c r="J175" t="str">
        <f t="shared" si="6"/>
        <v>Robusta</v>
      </c>
      <c r="K175" t="str">
        <f>_xlfn.XLOOKUP($D175,products!$A$1:$A$49,products!$C$1:$C$49,,0)</f>
        <v>M</v>
      </c>
      <c r="L175" t="str">
        <f t="shared" si="7"/>
        <v>Medium</v>
      </c>
      <c r="M175" s="1">
        <f>_xlfn.XLOOKUP($D175,products!$A$1:$A$49,products!$D$1:$D$49,,0)</f>
        <v>2.5</v>
      </c>
      <c r="N175" s="3">
        <f>_xlfn.XLOOKUP($D175,products!$A$1:$A$49,products!$E$1:$E$49,,0)</f>
        <v>22.884999999999998</v>
      </c>
      <c r="O175" s="3">
        <f t="shared" si="8"/>
        <v>91.539999999999992</v>
      </c>
      <c r="P175" t="str">
        <f>_xlfn.XLOOKUP(Table1[[#This Row],[Customer ID]],customers!$A$1:$A$1001,customers!$I$1:$I$1001,,0)</f>
        <v>No</v>
      </c>
    </row>
    <row r="176" spans="1:16" x14ac:dyDescent="0.3">
      <c r="A176" s="2" t="s">
        <v>1470</v>
      </c>
      <c r="B176" s="8">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_xlfn.XLOOKUP(orders!$D176,products!$A$1:$A$49,products!$B$1:$B$49,,0)</f>
        <v>Exc</v>
      </c>
      <c r="J176" t="str">
        <f t="shared" si="6"/>
        <v>Excelsa</v>
      </c>
      <c r="K176" t="str">
        <f>_xlfn.XLOOKUP($D176,products!$A$1:$A$49,products!$C$1:$C$49,,0)</f>
        <v>L</v>
      </c>
      <c r="L176" t="str">
        <f t="shared" si="7"/>
        <v>Light</v>
      </c>
      <c r="M176" s="1">
        <f>_xlfn.XLOOKUP($D176,products!$A$1:$A$49,products!$D$1:$D$49,,0)</f>
        <v>2.5</v>
      </c>
      <c r="N176" s="3">
        <f>_xlfn.XLOOKUP($D176,products!$A$1:$A$49,products!$E$1:$E$49,,0)</f>
        <v>34.154999999999994</v>
      </c>
      <c r="O176" s="3">
        <f t="shared" si="8"/>
        <v>204.92999999999995</v>
      </c>
      <c r="P176" t="str">
        <f>_xlfn.XLOOKUP(Table1[[#This Row],[Customer ID]],customers!$A$1:$A$1001,customers!$I$1:$I$1001,,0)</f>
        <v>Yes</v>
      </c>
    </row>
    <row r="177" spans="1:16" x14ac:dyDescent="0.3">
      <c r="A177" s="2" t="s">
        <v>1475</v>
      </c>
      <c r="B177" s="8">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_xlfn.XLOOKUP(orders!$D177,products!$A$1:$A$49,products!$B$1:$B$49,,0)</f>
        <v>Exc</v>
      </c>
      <c r="J177" t="str">
        <f t="shared" si="6"/>
        <v>Excelsa</v>
      </c>
      <c r="K177" t="str">
        <f>_xlfn.XLOOKUP($D177,products!$A$1:$A$49,products!$C$1:$C$49,,0)</f>
        <v>M</v>
      </c>
      <c r="L177" t="str">
        <f t="shared" si="7"/>
        <v>Medium</v>
      </c>
      <c r="M177" s="1">
        <f>_xlfn.XLOOKUP($D177,products!$A$1:$A$49,products!$D$1:$D$49,,0)</f>
        <v>2.5</v>
      </c>
      <c r="N177" s="3">
        <f>_xlfn.XLOOKUP($D177,products!$A$1:$A$49,products!$E$1:$E$49,,0)</f>
        <v>31.624999999999996</v>
      </c>
      <c r="O177" s="3">
        <f t="shared" si="8"/>
        <v>63.249999999999993</v>
      </c>
      <c r="P177" t="str">
        <f>_xlfn.XLOOKUP(Table1[[#This Row],[Customer ID]],customers!$A$1:$A$1001,customers!$I$1:$I$1001,,0)</f>
        <v>Yes</v>
      </c>
    </row>
    <row r="178" spans="1:16" x14ac:dyDescent="0.3">
      <c r="A178" s="2" t="s">
        <v>1481</v>
      </c>
      <c r="B178" s="8">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_xlfn.XLOOKUP(orders!$D178,products!$A$1:$A$49,products!$B$1:$B$49,,0)</f>
        <v>Exc</v>
      </c>
      <c r="J178" t="str">
        <f t="shared" si="6"/>
        <v>Excelsa</v>
      </c>
      <c r="K178" t="str">
        <f>_xlfn.XLOOKUP($D178,products!$A$1:$A$49,products!$C$1:$C$49,,0)</f>
        <v>L</v>
      </c>
      <c r="L178" t="str">
        <f t="shared" si="7"/>
        <v>Light</v>
      </c>
      <c r="M178" s="1">
        <f>_xlfn.XLOOKUP($D178,products!$A$1:$A$49,products!$D$1:$D$49,,0)</f>
        <v>2.5</v>
      </c>
      <c r="N178" s="3">
        <f>_xlfn.XLOOKUP($D178,products!$A$1:$A$49,products!$E$1:$E$49,,0)</f>
        <v>34.154999999999994</v>
      </c>
      <c r="O178" s="3">
        <f t="shared" si="8"/>
        <v>34.154999999999994</v>
      </c>
      <c r="P178" t="str">
        <f>_xlfn.XLOOKUP(Table1[[#This Row],[Customer ID]],customers!$A$1:$A$1001,customers!$I$1:$I$1001,,0)</f>
        <v>Yes</v>
      </c>
    </row>
    <row r="179" spans="1:16" x14ac:dyDescent="0.3">
      <c r="A179" s="2" t="s">
        <v>1487</v>
      </c>
      <c r="B179" s="8">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_xlfn.XLOOKUP(orders!$D179,products!$A$1:$A$49,products!$B$1:$B$49,,0)</f>
        <v>Rob</v>
      </c>
      <c r="J179" t="str">
        <f t="shared" si="6"/>
        <v>Robusta</v>
      </c>
      <c r="K179" t="str">
        <f>_xlfn.XLOOKUP($D179,products!$A$1:$A$49,products!$C$1:$C$49,,0)</f>
        <v>L</v>
      </c>
      <c r="L179" t="str">
        <f t="shared" si="7"/>
        <v>Light</v>
      </c>
      <c r="M179" s="1">
        <f>_xlfn.XLOOKUP($D179,products!$A$1:$A$49,products!$D$1:$D$49,,0)</f>
        <v>2.5</v>
      </c>
      <c r="N179" s="3">
        <f>_xlfn.XLOOKUP($D179,products!$A$1:$A$49,products!$E$1:$E$49,,0)</f>
        <v>27.484999999999996</v>
      </c>
      <c r="O179" s="3">
        <f t="shared" si="8"/>
        <v>109.93999999999998</v>
      </c>
      <c r="P179" t="str">
        <f>_xlfn.XLOOKUP(Table1[[#This Row],[Customer ID]],customers!$A$1:$A$1001,customers!$I$1:$I$1001,,0)</f>
        <v>Yes</v>
      </c>
    </row>
    <row r="180" spans="1:16" x14ac:dyDescent="0.3">
      <c r="A180" s="2" t="s">
        <v>1492</v>
      </c>
      <c r="B180" s="8">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_xlfn.XLOOKUP(orders!$D180,products!$A$1:$A$49,products!$B$1:$B$49,,0)</f>
        <v>Ara</v>
      </c>
      <c r="J180" t="str">
        <f t="shared" si="6"/>
        <v>Arabica</v>
      </c>
      <c r="K180" t="str">
        <f>_xlfn.XLOOKUP($D180,products!$A$1:$A$49,products!$C$1:$C$49,,0)</f>
        <v>L</v>
      </c>
      <c r="L180" t="str">
        <f t="shared" si="7"/>
        <v>Light</v>
      </c>
      <c r="M180" s="1">
        <f>_xlfn.XLOOKUP($D180,products!$A$1:$A$49,products!$D$1:$D$49,,0)</f>
        <v>1</v>
      </c>
      <c r="N180" s="3">
        <f>_xlfn.XLOOKUP($D180,products!$A$1:$A$49,products!$E$1:$E$49,,0)</f>
        <v>12.95</v>
      </c>
      <c r="O180" s="3">
        <f t="shared" si="8"/>
        <v>25.9</v>
      </c>
      <c r="P180" t="str">
        <f>_xlfn.XLOOKUP(Table1[[#This Row],[Customer ID]],customers!$A$1:$A$1001,customers!$I$1:$I$1001,,0)</f>
        <v>No</v>
      </c>
    </row>
    <row r="181" spans="1:16" x14ac:dyDescent="0.3">
      <c r="A181" s="2" t="s">
        <v>1498</v>
      </c>
      <c r="B181" s="8">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_xlfn.XLOOKUP(orders!$D181,products!$A$1:$A$49,products!$B$1:$B$49,,0)</f>
        <v>Ara</v>
      </c>
      <c r="J181" t="str">
        <f t="shared" si="6"/>
        <v>Arabica</v>
      </c>
      <c r="K181" t="str">
        <f>_xlfn.XLOOKUP($D181,products!$A$1:$A$49,products!$C$1:$C$49,,0)</f>
        <v>D</v>
      </c>
      <c r="L181" t="str">
        <f t="shared" si="7"/>
        <v>Dark</v>
      </c>
      <c r="M181" s="1">
        <f>_xlfn.XLOOKUP($D181,products!$A$1:$A$49,products!$D$1:$D$49,,0)</f>
        <v>0.2</v>
      </c>
      <c r="N181" s="3">
        <f>_xlfn.XLOOKUP($D181,products!$A$1:$A$49,products!$E$1:$E$49,,0)</f>
        <v>2.9849999999999999</v>
      </c>
      <c r="O181" s="3">
        <f t="shared" si="8"/>
        <v>2.9849999999999999</v>
      </c>
      <c r="P181" t="str">
        <f>_xlfn.XLOOKUP(Table1[[#This Row],[Customer ID]],customers!$A$1:$A$1001,customers!$I$1:$I$1001,,0)</f>
        <v>No</v>
      </c>
    </row>
    <row r="182" spans="1:16" x14ac:dyDescent="0.3">
      <c r="A182" s="2" t="s">
        <v>1503</v>
      </c>
      <c r="B182" s="8">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_xlfn.XLOOKUP(orders!$D182,products!$A$1:$A$49,products!$B$1:$B$49,,0)</f>
        <v>Exc</v>
      </c>
      <c r="J182" t="str">
        <f t="shared" si="6"/>
        <v>Excelsa</v>
      </c>
      <c r="K182" t="str">
        <f>_xlfn.XLOOKUP($D182,products!$A$1:$A$49,products!$C$1:$C$49,,0)</f>
        <v>L</v>
      </c>
      <c r="L182" t="str">
        <f t="shared" si="7"/>
        <v>Light</v>
      </c>
      <c r="M182" s="1">
        <f>_xlfn.XLOOKUP($D182,products!$A$1:$A$49,products!$D$1:$D$49,,0)</f>
        <v>0.2</v>
      </c>
      <c r="N182" s="3">
        <f>_xlfn.XLOOKUP($D182,products!$A$1:$A$49,products!$E$1:$E$49,,0)</f>
        <v>4.4550000000000001</v>
      </c>
      <c r="O182" s="3">
        <f t="shared" si="8"/>
        <v>22.274999999999999</v>
      </c>
      <c r="P182" t="str">
        <f>_xlfn.XLOOKUP(Table1[[#This Row],[Customer ID]],customers!$A$1:$A$1001,customers!$I$1:$I$1001,,0)</f>
        <v>No</v>
      </c>
    </row>
    <row r="183" spans="1:16" x14ac:dyDescent="0.3">
      <c r="A183" s="2" t="s">
        <v>1503</v>
      </c>
      <c r="B183" s="8">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_xlfn.XLOOKUP(orders!$D183,products!$A$1:$A$49,products!$B$1:$B$49,,0)</f>
        <v>Ara</v>
      </c>
      <c r="J183" t="str">
        <f t="shared" si="6"/>
        <v>Arabica</v>
      </c>
      <c r="K183" t="str">
        <f>_xlfn.XLOOKUP($D183,products!$A$1:$A$49,products!$C$1:$C$49,,0)</f>
        <v>D</v>
      </c>
      <c r="L183" t="str">
        <f t="shared" si="7"/>
        <v>Dark</v>
      </c>
      <c r="M183" s="1">
        <f>_xlfn.XLOOKUP($D183,products!$A$1:$A$49,products!$D$1:$D$49,,0)</f>
        <v>0.5</v>
      </c>
      <c r="N183" s="3">
        <f>_xlfn.XLOOKUP($D183,products!$A$1:$A$49,products!$E$1:$E$49,,0)</f>
        <v>5.97</v>
      </c>
      <c r="O183" s="3">
        <f t="shared" si="8"/>
        <v>29.849999999999998</v>
      </c>
      <c r="P183" t="str">
        <f>_xlfn.XLOOKUP(Table1[[#This Row],[Customer ID]],customers!$A$1:$A$1001,customers!$I$1:$I$1001,,0)</f>
        <v>No</v>
      </c>
    </row>
    <row r="184" spans="1:16" x14ac:dyDescent="0.3">
      <c r="A184" s="2" t="s">
        <v>1514</v>
      </c>
      <c r="B184" s="8">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_xlfn.XLOOKUP(orders!$D184,products!$A$1:$A$49,products!$B$1:$B$49,,0)</f>
        <v>Rob</v>
      </c>
      <c r="J184" t="str">
        <f t="shared" si="6"/>
        <v>Robusta</v>
      </c>
      <c r="K184" t="str">
        <f>_xlfn.XLOOKUP($D184,products!$A$1:$A$49,products!$C$1:$C$49,,0)</f>
        <v>D</v>
      </c>
      <c r="L184" t="str">
        <f t="shared" si="7"/>
        <v>Dark</v>
      </c>
      <c r="M184" s="1">
        <f>_xlfn.XLOOKUP($D184,products!$A$1:$A$49,products!$D$1:$D$49,,0)</f>
        <v>0.5</v>
      </c>
      <c r="N184" s="3">
        <f>_xlfn.XLOOKUP($D184,products!$A$1:$A$49,products!$E$1:$E$49,,0)</f>
        <v>5.3699999999999992</v>
      </c>
      <c r="O184" s="3">
        <f t="shared" si="8"/>
        <v>32.22</v>
      </c>
      <c r="P184" t="str">
        <f>_xlfn.XLOOKUP(Table1[[#This Row],[Customer ID]],customers!$A$1:$A$1001,customers!$I$1:$I$1001,,0)</f>
        <v>No</v>
      </c>
    </row>
    <row r="185" spans="1:16" x14ac:dyDescent="0.3">
      <c r="A185" s="2" t="s">
        <v>1520</v>
      </c>
      <c r="B185" s="8">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_xlfn.XLOOKUP(orders!$D185,products!$A$1:$A$49,products!$B$1:$B$49,,0)</f>
        <v>Exc</v>
      </c>
      <c r="J185" t="str">
        <f t="shared" si="6"/>
        <v>Excelsa</v>
      </c>
      <c r="K185" t="str">
        <f>_xlfn.XLOOKUP($D185,products!$A$1:$A$49,products!$C$1:$C$49,,0)</f>
        <v>M</v>
      </c>
      <c r="L185" t="str">
        <f t="shared" si="7"/>
        <v>Medium</v>
      </c>
      <c r="M185" s="1">
        <f>_xlfn.XLOOKUP($D185,products!$A$1:$A$49,products!$D$1:$D$49,,0)</f>
        <v>0.2</v>
      </c>
      <c r="N185" s="3">
        <f>_xlfn.XLOOKUP($D185,products!$A$1:$A$49,products!$E$1:$E$49,,0)</f>
        <v>4.125</v>
      </c>
      <c r="O185" s="3">
        <f t="shared" si="8"/>
        <v>8.25</v>
      </c>
      <c r="P185" t="str">
        <f>_xlfn.XLOOKUP(Table1[[#This Row],[Customer ID]],customers!$A$1:$A$1001,customers!$I$1:$I$1001,,0)</f>
        <v>No</v>
      </c>
    </row>
    <row r="186" spans="1:16" x14ac:dyDescent="0.3">
      <c r="A186" s="2" t="s">
        <v>1526</v>
      </c>
      <c r="B186" s="8">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_xlfn.XLOOKUP(orders!$D186,products!$A$1:$A$49,products!$B$1:$B$49,,0)</f>
        <v>Ara</v>
      </c>
      <c r="J186" t="str">
        <f t="shared" si="6"/>
        <v>Arabica</v>
      </c>
      <c r="K186" t="str">
        <f>_xlfn.XLOOKUP($D186,products!$A$1:$A$49,products!$C$1:$C$49,,0)</f>
        <v>L</v>
      </c>
      <c r="L186" t="str">
        <f t="shared" si="7"/>
        <v>Light</v>
      </c>
      <c r="M186" s="1">
        <f>_xlfn.XLOOKUP($D186,products!$A$1:$A$49,products!$D$1:$D$49,,0)</f>
        <v>0.5</v>
      </c>
      <c r="N186" s="3">
        <f>_xlfn.XLOOKUP($D186,products!$A$1:$A$49,products!$E$1:$E$49,,0)</f>
        <v>7.77</v>
      </c>
      <c r="O186" s="3">
        <f t="shared" si="8"/>
        <v>31.08</v>
      </c>
      <c r="P186" t="str">
        <f>_xlfn.XLOOKUP(Table1[[#This Row],[Customer ID]],customers!$A$1:$A$1001,customers!$I$1:$I$1001,,0)</f>
        <v>No</v>
      </c>
    </row>
    <row r="187" spans="1:16" x14ac:dyDescent="0.3">
      <c r="A187" s="2" t="s">
        <v>1532</v>
      </c>
      <c r="B187" s="8">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_xlfn.XLOOKUP(orders!$D187,products!$A$1:$A$49,products!$B$1:$B$49,,0)</f>
        <v>Exc</v>
      </c>
      <c r="J187" t="str">
        <f t="shared" si="6"/>
        <v>Excelsa</v>
      </c>
      <c r="K187" t="str">
        <f>_xlfn.XLOOKUP($D187,products!$A$1:$A$49,products!$C$1:$C$49,,0)</f>
        <v>D</v>
      </c>
      <c r="L187" t="str">
        <f t="shared" si="7"/>
        <v>Dark</v>
      </c>
      <c r="M187" s="1">
        <f>_xlfn.XLOOKUP($D187,products!$A$1:$A$49,products!$D$1:$D$49,,0)</f>
        <v>0.5</v>
      </c>
      <c r="N187" s="3">
        <f>_xlfn.XLOOKUP($D187,products!$A$1:$A$49,products!$E$1:$E$49,,0)</f>
        <v>7.29</v>
      </c>
      <c r="O187" s="3">
        <f t="shared" si="8"/>
        <v>36.450000000000003</v>
      </c>
      <c r="P187" t="str">
        <f>_xlfn.XLOOKUP(Table1[[#This Row],[Customer ID]],customers!$A$1:$A$1001,customers!$I$1:$I$1001,,0)</f>
        <v>Yes</v>
      </c>
    </row>
    <row r="188" spans="1:16" x14ac:dyDescent="0.3">
      <c r="A188" s="2" t="s">
        <v>1538</v>
      </c>
      <c r="B188" s="8">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_xlfn.XLOOKUP(orders!$D188,products!$A$1:$A$49,products!$B$1:$B$49,,0)</f>
        <v>Rob</v>
      </c>
      <c r="J188" t="str">
        <f t="shared" si="6"/>
        <v>Robusta</v>
      </c>
      <c r="K188" t="str">
        <f>_xlfn.XLOOKUP($D188,products!$A$1:$A$49,products!$C$1:$C$49,,0)</f>
        <v>M</v>
      </c>
      <c r="L188" t="str">
        <f t="shared" si="7"/>
        <v>Medium</v>
      </c>
      <c r="M188" s="1">
        <f>_xlfn.XLOOKUP($D188,products!$A$1:$A$49,products!$D$1:$D$49,,0)</f>
        <v>2.5</v>
      </c>
      <c r="N188" s="3">
        <f>_xlfn.XLOOKUP($D188,products!$A$1:$A$49,products!$E$1:$E$49,,0)</f>
        <v>22.884999999999998</v>
      </c>
      <c r="O188" s="3">
        <f t="shared" si="8"/>
        <v>68.655000000000001</v>
      </c>
      <c r="P188" t="str">
        <f>_xlfn.XLOOKUP(Table1[[#This Row],[Customer ID]],customers!$A$1:$A$1001,customers!$I$1:$I$1001,,0)</f>
        <v>No</v>
      </c>
    </row>
    <row r="189" spans="1:16" x14ac:dyDescent="0.3">
      <c r="A189" s="2" t="s">
        <v>1544</v>
      </c>
      <c r="B189" s="8">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_xlfn.XLOOKUP(orders!$D189,products!$A$1:$A$49,products!$B$1:$B$49,,0)</f>
        <v>Lib</v>
      </c>
      <c r="J189" t="str">
        <f t="shared" si="6"/>
        <v>Liberica</v>
      </c>
      <c r="K189" t="str">
        <f>_xlfn.XLOOKUP($D189,products!$A$1:$A$49,products!$C$1:$C$49,,0)</f>
        <v>M</v>
      </c>
      <c r="L189" t="str">
        <f t="shared" si="7"/>
        <v>Medium</v>
      </c>
      <c r="M189" s="1">
        <f>_xlfn.XLOOKUP($D189,products!$A$1:$A$49,products!$D$1:$D$49,,0)</f>
        <v>0.5</v>
      </c>
      <c r="N189" s="3">
        <f>_xlfn.XLOOKUP($D189,products!$A$1:$A$49,products!$E$1:$E$49,,0)</f>
        <v>8.73</v>
      </c>
      <c r="O189" s="3">
        <f t="shared" si="8"/>
        <v>43.650000000000006</v>
      </c>
      <c r="P189" t="str">
        <f>_xlfn.XLOOKUP(Table1[[#This Row],[Customer ID]],customers!$A$1:$A$1001,customers!$I$1:$I$1001,,0)</f>
        <v>Yes</v>
      </c>
    </row>
    <row r="190" spans="1:16" x14ac:dyDescent="0.3">
      <c r="A190" s="2" t="s">
        <v>1549</v>
      </c>
      <c r="B190" s="8">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_xlfn.XLOOKUP(orders!$D190,products!$A$1:$A$49,products!$B$1:$B$49,,0)</f>
        <v>Exc</v>
      </c>
      <c r="J190" t="str">
        <f t="shared" si="6"/>
        <v>Excelsa</v>
      </c>
      <c r="K190" t="str">
        <f>_xlfn.XLOOKUP($D190,products!$A$1:$A$49,products!$C$1:$C$49,,0)</f>
        <v>L</v>
      </c>
      <c r="L190" t="str">
        <f t="shared" si="7"/>
        <v>Light</v>
      </c>
      <c r="M190" s="1">
        <f>_xlfn.XLOOKUP($D190,products!$A$1:$A$49,products!$D$1:$D$49,,0)</f>
        <v>0.2</v>
      </c>
      <c r="N190" s="3">
        <f>_xlfn.XLOOKUP($D190,products!$A$1:$A$49,products!$E$1:$E$49,,0)</f>
        <v>4.4550000000000001</v>
      </c>
      <c r="O190" s="3">
        <f t="shared" si="8"/>
        <v>4.4550000000000001</v>
      </c>
      <c r="P190" t="str">
        <f>_xlfn.XLOOKUP(Table1[[#This Row],[Customer ID]],customers!$A$1:$A$1001,customers!$I$1:$I$1001,,0)</f>
        <v>Yes</v>
      </c>
    </row>
    <row r="191" spans="1:16" x14ac:dyDescent="0.3">
      <c r="A191" s="2" t="s">
        <v>1555</v>
      </c>
      <c r="B191" s="8">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_xlfn.XLOOKUP(orders!$D191,products!$A$1:$A$49,products!$B$1:$B$49,,0)</f>
        <v>Lib</v>
      </c>
      <c r="J191" t="str">
        <f t="shared" si="6"/>
        <v>Liberica</v>
      </c>
      <c r="K191" t="str">
        <f>_xlfn.XLOOKUP($D191,products!$A$1:$A$49,products!$C$1:$C$49,,0)</f>
        <v>M</v>
      </c>
      <c r="L191" t="str">
        <f t="shared" si="7"/>
        <v>Medium</v>
      </c>
      <c r="M191" s="1">
        <f>_xlfn.XLOOKUP($D191,products!$A$1:$A$49,products!$D$1:$D$49,,0)</f>
        <v>1</v>
      </c>
      <c r="N191" s="3">
        <f>_xlfn.XLOOKUP($D191,products!$A$1:$A$49,products!$E$1:$E$49,,0)</f>
        <v>14.55</v>
      </c>
      <c r="O191" s="3">
        <f t="shared" si="8"/>
        <v>43.650000000000006</v>
      </c>
      <c r="P191" t="str">
        <f>_xlfn.XLOOKUP(Table1[[#This Row],[Customer ID]],customers!$A$1:$A$1001,customers!$I$1:$I$1001,,0)</f>
        <v>Yes</v>
      </c>
    </row>
    <row r="192" spans="1:16" x14ac:dyDescent="0.3">
      <c r="A192" s="2" t="s">
        <v>1561</v>
      </c>
      <c r="B192" s="8">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_xlfn.XLOOKUP(orders!$D192,products!$A$1:$A$49,products!$B$1:$B$49,,0)</f>
        <v>Lib</v>
      </c>
      <c r="J192" t="str">
        <f t="shared" si="6"/>
        <v>Liberica</v>
      </c>
      <c r="K192" t="str">
        <f>_xlfn.XLOOKUP($D192,products!$A$1:$A$49,products!$C$1:$C$49,,0)</f>
        <v>M</v>
      </c>
      <c r="L192" t="str">
        <f t="shared" si="7"/>
        <v>Medium</v>
      </c>
      <c r="M192" s="1">
        <f>_xlfn.XLOOKUP($D192,products!$A$1:$A$49,products!$D$1:$D$49,,0)</f>
        <v>2.5</v>
      </c>
      <c r="N192" s="3">
        <f>_xlfn.XLOOKUP($D192,products!$A$1:$A$49,products!$E$1:$E$49,,0)</f>
        <v>33.464999999999996</v>
      </c>
      <c r="O192" s="3">
        <f t="shared" si="8"/>
        <v>33.464999999999996</v>
      </c>
      <c r="P192" t="str">
        <f>_xlfn.XLOOKUP(Table1[[#This Row],[Customer ID]],customers!$A$1:$A$1001,customers!$I$1:$I$1001,,0)</f>
        <v>Yes</v>
      </c>
    </row>
    <row r="193" spans="1:16" x14ac:dyDescent="0.3">
      <c r="A193" s="2" t="s">
        <v>1567</v>
      </c>
      <c r="B193" s="8">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_xlfn.XLOOKUP(orders!$D193,products!$A$1:$A$49,products!$B$1:$B$49,,0)</f>
        <v>Lib</v>
      </c>
      <c r="J193" t="str">
        <f t="shared" si="6"/>
        <v>Liberica</v>
      </c>
      <c r="K193" t="str">
        <f>_xlfn.XLOOKUP($D193,products!$A$1:$A$49,products!$C$1:$C$49,,0)</f>
        <v>D</v>
      </c>
      <c r="L193" t="str">
        <f t="shared" si="7"/>
        <v>Dark</v>
      </c>
      <c r="M193" s="1">
        <f>_xlfn.XLOOKUP($D193,products!$A$1:$A$49,products!$D$1:$D$49,,0)</f>
        <v>0.2</v>
      </c>
      <c r="N193" s="3">
        <f>_xlfn.XLOOKUP($D193,products!$A$1:$A$49,products!$E$1:$E$49,,0)</f>
        <v>3.8849999999999998</v>
      </c>
      <c r="O193" s="3">
        <f t="shared" si="8"/>
        <v>19.424999999999997</v>
      </c>
      <c r="P193" t="str">
        <f>_xlfn.XLOOKUP(Table1[[#This Row],[Customer ID]],customers!$A$1:$A$1001,customers!$I$1:$I$1001,,0)</f>
        <v>Yes</v>
      </c>
    </row>
    <row r="194" spans="1:16" x14ac:dyDescent="0.3">
      <c r="A194" s="2" t="s">
        <v>1573</v>
      </c>
      <c r="B194" s="8">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_xlfn.XLOOKUP(orders!$D194,products!$A$1:$A$49,products!$B$1:$B$49,,0)</f>
        <v>Exc</v>
      </c>
      <c r="J194" t="str">
        <f t="shared" si="6"/>
        <v>Excelsa</v>
      </c>
      <c r="K194" t="str">
        <f>_xlfn.XLOOKUP($D194,products!$A$1:$A$49,products!$C$1:$C$49,,0)</f>
        <v>D</v>
      </c>
      <c r="L194" t="str">
        <f t="shared" si="7"/>
        <v>Dark</v>
      </c>
      <c r="M194" s="1">
        <f>_xlfn.XLOOKUP($D194,products!$A$1:$A$49,products!$D$1:$D$49,,0)</f>
        <v>1</v>
      </c>
      <c r="N194" s="3">
        <f>_xlfn.XLOOKUP($D194,products!$A$1:$A$49,products!$E$1:$E$49,,0)</f>
        <v>12.15</v>
      </c>
      <c r="O194" s="3">
        <f t="shared" si="8"/>
        <v>72.900000000000006</v>
      </c>
      <c r="P194" t="str">
        <f>_xlfn.XLOOKUP(Table1[[#This Row],[Customer ID]],customers!$A$1:$A$1001,customers!$I$1:$I$1001,,0)</f>
        <v>Yes</v>
      </c>
    </row>
    <row r="195" spans="1:16" x14ac:dyDescent="0.3">
      <c r="A195" s="2" t="s">
        <v>1579</v>
      </c>
      <c r="B195" s="8">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_xlfn.XLOOKUP(orders!$D195,products!$A$1:$A$49,products!$B$1:$B$49,,0)</f>
        <v>Exc</v>
      </c>
      <c r="J195" t="str">
        <f t="shared" ref="J195:J258" si="9">IF(I195="Rob","Robusta",IF(I195="Exc","Excelsa",IF(I195="Ara","Arabica",IF(I195="Lib","Liberica","Not Valid"))))</f>
        <v>Excelsa</v>
      </c>
      <c r="K195" t="str">
        <f>_xlfn.XLOOKUP($D195,products!$A$1:$A$49,products!$C$1:$C$49,,0)</f>
        <v>L</v>
      </c>
      <c r="L195" t="str">
        <f t="shared" ref="L195:L258" si="10">IF(K195="M","Medium",IF(K195="L","Light",IF(K195="D","Dark","Not Valid")))</f>
        <v>Light</v>
      </c>
      <c r="M195" s="1">
        <f>_xlfn.XLOOKUP($D195,products!$A$1:$A$49,products!$D$1:$D$49,,0)</f>
        <v>1</v>
      </c>
      <c r="N195" s="3">
        <f>_xlfn.XLOOKUP($D195,products!$A$1:$A$49,products!$E$1:$E$49,,0)</f>
        <v>14.85</v>
      </c>
      <c r="O195" s="3">
        <f t="shared" ref="O195:O258" si="11">N195*E195</f>
        <v>44.55</v>
      </c>
      <c r="P195" t="str">
        <f>_xlfn.XLOOKUP(Table1[[#This Row],[Customer ID]],customers!$A$1:$A$1001,customers!$I$1:$I$1001,,0)</f>
        <v>No</v>
      </c>
    </row>
    <row r="196" spans="1:16" x14ac:dyDescent="0.3">
      <c r="A196" s="2" t="s">
        <v>1584</v>
      </c>
      <c r="B196" s="8">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_xlfn.XLOOKUP(orders!$D196,products!$A$1:$A$49,products!$B$1:$B$49,,0)</f>
        <v>Exc</v>
      </c>
      <c r="J196" t="str">
        <f t="shared" si="9"/>
        <v>Excelsa</v>
      </c>
      <c r="K196" t="str">
        <f>_xlfn.XLOOKUP($D196,products!$A$1:$A$49,products!$C$1:$C$49,,0)</f>
        <v>D</v>
      </c>
      <c r="L196" t="str">
        <f t="shared" si="10"/>
        <v>Dark</v>
      </c>
      <c r="M196" s="1">
        <f>_xlfn.XLOOKUP($D196,products!$A$1:$A$49,products!$D$1:$D$49,,0)</f>
        <v>0.5</v>
      </c>
      <c r="N196" s="3">
        <f>_xlfn.XLOOKUP($D196,products!$A$1:$A$49,products!$E$1:$E$49,,0)</f>
        <v>7.29</v>
      </c>
      <c r="O196" s="3">
        <f t="shared" si="11"/>
        <v>36.450000000000003</v>
      </c>
      <c r="P196" t="str">
        <f>_xlfn.XLOOKUP(Table1[[#This Row],[Customer ID]],customers!$A$1:$A$1001,customers!$I$1:$I$1001,,0)</f>
        <v>No</v>
      </c>
    </row>
    <row r="197" spans="1:16" x14ac:dyDescent="0.3">
      <c r="A197" s="2" t="s">
        <v>1590</v>
      </c>
      <c r="B197" s="8">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_xlfn.XLOOKUP(orders!$D197,products!$A$1:$A$49,products!$B$1:$B$49,,0)</f>
        <v>Ara</v>
      </c>
      <c r="J197" t="str">
        <f t="shared" si="9"/>
        <v>Arabica</v>
      </c>
      <c r="K197" t="str">
        <f>_xlfn.XLOOKUP($D197,products!$A$1:$A$49,products!$C$1:$C$49,,0)</f>
        <v>L</v>
      </c>
      <c r="L197" t="str">
        <f t="shared" si="10"/>
        <v>Light</v>
      </c>
      <c r="M197" s="1">
        <f>_xlfn.XLOOKUP($D197,products!$A$1:$A$49,products!$D$1:$D$49,,0)</f>
        <v>1</v>
      </c>
      <c r="N197" s="3">
        <f>_xlfn.XLOOKUP($D197,products!$A$1:$A$49,products!$E$1:$E$49,,0)</f>
        <v>12.95</v>
      </c>
      <c r="O197" s="3">
        <f t="shared" si="11"/>
        <v>38.849999999999994</v>
      </c>
      <c r="P197" t="str">
        <f>_xlfn.XLOOKUP(Table1[[#This Row],[Customer ID]],customers!$A$1:$A$1001,customers!$I$1:$I$1001,,0)</f>
        <v>No</v>
      </c>
    </row>
    <row r="198" spans="1:16" x14ac:dyDescent="0.3">
      <c r="A198" s="2" t="s">
        <v>1596</v>
      </c>
      <c r="B198" s="8">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_xlfn.XLOOKUP(orders!$D198,products!$A$1:$A$49,products!$B$1:$B$49,,0)</f>
        <v>Exc</v>
      </c>
      <c r="J198" t="str">
        <f t="shared" si="9"/>
        <v>Excelsa</v>
      </c>
      <c r="K198" t="str">
        <f>_xlfn.XLOOKUP($D198,products!$A$1:$A$49,products!$C$1:$C$49,,0)</f>
        <v>L</v>
      </c>
      <c r="L198" t="str">
        <f t="shared" si="10"/>
        <v>Light</v>
      </c>
      <c r="M198" s="1">
        <f>_xlfn.XLOOKUP($D198,products!$A$1:$A$49,products!$D$1:$D$49,,0)</f>
        <v>0.5</v>
      </c>
      <c r="N198" s="3">
        <f>_xlfn.XLOOKUP($D198,products!$A$1:$A$49,products!$E$1:$E$49,,0)</f>
        <v>8.91</v>
      </c>
      <c r="O198" s="3">
        <f t="shared" si="11"/>
        <v>53.46</v>
      </c>
      <c r="P198" t="str">
        <f>_xlfn.XLOOKUP(Table1[[#This Row],[Customer ID]],customers!$A$1:$A$1001,customers!$I$1:$I$1001,,0)</f>
        <v>No</v>
      </c>
    </row>
    <row r="199" spans="1:16" x14ac:dyDescent="0.3">
      <c r="A199" s="2" t="s">
        <v>1596</v>
      </c>
      <c r="B199" s="8">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_xlfn.XLOOKUP(orders!$D199,products!$A$1:$A$49,products!$B$1:$B$49,,0)</f>
        <v>Lib</v>
      </c>
      <c r="J199" t="str">
        <f t="shared" si="9"/>
        <v>Liberica</v>
      </c>
      <c r="K199" t="str">
        <f>_xlfn.XLOOKUP($D199,products!$A$1:$A$49,products!$C$1:$C$49,,0)</f>
        <v>D</v>
      </c>
      <c r="L199" t="str">
        <f t="shared" si="10"/>
        <v>Dark</v>
      </c>
      <c r="M199" s="1">
        <f>_xlfn.XLOOKUP($D199,products!$A$1:$A$49,products!$D$1:$D$49,,0)</f>
        <v>2.5</v>
      </c>
      <c r="N199" s="3">
        <f>_xlfn.XLOOKUP($D199,products!$A$1:$A$49,products!$E$1:$E$49,,0)</f>
        <v>29.784999999999997</v>
      </c>
      <c r="O199" s="3">
        <f t="shared" si="11"/>
        <v>59.569999999999993</v>
      </c>
      <c r="P199" t="str">
        <f>_xlfn.XLOOKUP(Table1[[#This Row],[Customer ID]],customers!$A$1:$A$1001,customers!$I$1:$I$1001,,0)</f>
        <v>No</v>
      </c>
    </row>
    <row r="200" spans="1:16" x14ac:dyDescent="0.3">
      <c r="A200" s="2" t="s">
        <v>1596</v>
      </c>
      <c r="B200" s="8">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_xlfn.XLOOKUP(orders!$D200,products!$A$1:$A$49,products!$B$1:$B$49,,0)</f>
        <v>Lib</v>
      </c>
      <c r="J200" t="str">
        <f t="shared" si="9"/>
        <v>Liberica</v>
      </c>
      <c r="K200" t="str">
        <f>_xlfn.XLOOKUP($D200,products!$A$1:$A$49,products!$C$1:$C$49,,0)</f>
        <v>D</v>
      </c>
      <c r="L200" t="str">
        <f t="shared" si="10"/>
        <v>Dark</v>
      </c>
      <c r="M200" s="1">
        <f>_xlfn.XLOOKUP($D200,products!$A$1:$A$49,products!$D$1:$D$49,,0)</f>
        <v>2.5</v>
      </c>
      <c r="N200" s="3">
        <f>_xlfn.XLOOKUP($D200,products!$A$1:$A$49,products!$E$1:$E$49,,0)</f>
        <v>29.784999999999997</v>
      </c>
      <c r="O200" s="3">
        <f t="shared" si="11"/>
        <v>89.35499999999999</v>
      </c>
      <c r="P200" t="str">
        <f>_xlfn.XLOOKUP(Table1[[#This Row],[Customer ID]],customers!$A$1:$A$1001,customers!$I$1:$I$1001,,0)</f>
        <v>No</v>
      </c>
    </row>
    <row r="201" spans="1:16" x14ac:dyDescent="0.3">
      <c r="A201" s="2" t="s">
        <v>1596</v>
      </c>
      <c r="B201" s="8">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_xlfn.XLOOKUP(orders!$D201,products!$A$1:$A$49,products!$B$1:$B$49,,0)</f>
        <v>Lib</v>
      </c>
      <c r="J201" t="str">
        <f t="shared" si="9"/>
        <v>Liberica</v>
      </c>
      <c r="K201" t="str">
        <f>_xlfn.XLOOKUP($D201,products!$A$1:$A$49,products!$C$1:$C$49,,0)</f>
        <v>L</v>
      </c>
      <c r="L201" t="str">
        <f t="shared" si="10"/>
        <v>Light</v>
      </c>
      <c r="M201" s="1">
        <f>_xlfn.XLOOKUP($D201,products!$A$1:$A$49,products!$D$1:$D$49,,0)</f>
        <v>0.5</v>
      </c>
      <c r="N201" s="3">
        <f>_xlfn.XLOOKUP($D201,products!$A$1:$A$49,products!$E$1:$E$49,,0)</f>
        <v>9.51</v>
      </c>
      <c r="O201" s="3">
        <f t="shared" si="11"/>
        <v>38.04</v>
      </c>
      <c r="P201" t="str">
        <f>_xlfn.XLOOKUP(Table1[[#This Row],[Customer ID]],customers!$A$1:$A$1001,customers!$I$1:$I$1001,,0)</f>
        <v>No</v>
      </c>
    </row>
    <row r="202" spans="1:16" x14ac:dyDescent="0.3">
      <c r="A202" s="2" t="s">
        <v>1596</v>
      </c>
      <c r="B202" s="8">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_xlfn.XLOOKUP(orders!$D202,products!$A$1:$A$49,products!$B$1:$B$49,,0)</f>
        <v>Exc</v>
      </c>
      <c r="J202" t="str">
        <f t="shared" si="9"/>
        <v>Excelsa</v>
      </c>
      <c r="K202" t="str">
        <f>_xlfn.XLOOKUP($D202,products!$A$1:$A$49,products!$C$1:$C$49,,0)</f>
        <v>M</v>
      </c>
      <c r="L202" t="str">
        <f t="shared" si="10"/>
        <v>Medium</v>
      </c>
      <c r="M202" s="1">
        <f>_xlfn.XLOOKUP($D202,products!$A$1:$A$49,products!$D$1:$D$49,,0)</f>
        <v>1</v>
      </c>
      <c r="N202" s="3">
        <f>_xlfn.XLOOKUP($D202,products!$A$1:$A$49,products!$E$1:$E$49,,0)</f>
        <v>13.75</v>
      </c>
      <c r="O202" s="3">
        <f t="shared" si="11"/>
        <v>41.25</v>
      </c>
      <c r="P202" t="str">
        <f>_xlfn.XLOOKUP(Table1[[#This Row],[Customer ID]],customers!$A$1:$A$1001,customers!$I$1:$I$1001,,0)</f>
        <v>No</v>
      </c>
    </row>
    <row r="203" spans="1:16" x14ac:dyDescent="0.3">
      <c r="A203" s="2" t="s">
        <v>1621</v>
      </c>
      <c r="B203" s="8">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_xlfn.XLOOKUP(orders!$D203,products!$A$1:$A$49,products!$B$1:$B$49,,0)</f>
        <v>Lib</v>
      </c>
      <c r="J203" t="str">
        <f t="shared" si="9"/>
        <v>Liberica</v>
      </c>
      <c r="K203" t="str">
        <f>_xlfn.XLOOKUP($D203,products!$A$1:$A$49,products!$C$1:$C$49,,0)</f>
        <v>L</v>
      </c>
      <c r="L203" t="str">
        <f t="shared" si="10"/>
        <v>Light</v>
      </c>
      <c r="M203" s="1">
        <f>_xlfn.XLOOKUP($D203,products!$A$1:$A$49,products!$D$1:$D$49,,0)</f>
        <v>0.5</v>
      </c>
      <c r="N203" s="3">
        <f>_xlfn.XLOOKUP($D203,products!$A$1:$A$49,products!$E$1:$E$49,,0)</f>
        <v>9.51</v>
      </c>
      <c r="O203" s="3">
        <f t="shared" si="11"/>
        <v>57.06</v>
      </c>
      <c r="P203" t="str">
        <f>_xlfn.XLOOKUP(Table1[[#This Row],[Customer ID]],customers!$A$1:$A$1001,customers!$I$1:$I$1001,,0)</f>
        <v>No</v>
      </c>
    </row>
    <row r="204" spans="1:16" x14ac:dyDescent="0.3">
      <c r="A204" s="2" t="s">
        <v>1626</v>
      </c>
      <c r="B204" s="8">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_xlfn.XLOOKUP(orders!$D204,products!$A$1:$A$49,products!$B$1:$B$49,,0)</f>
        <v>Lib</v>
      </c>
      <c r="J204" t="str">
        <f t="shared" si="9"/>
        <v>Liberica</v>
      </c>
      <c r="K204" t="str">
        <f>_xlfn.XLOOKUP($D204,products!$A$1:$A$49,products!$C$1:$C$49,,0)</f>
        <v>D</v>
      </c>
      <c r="L204" t="str">
        <f t="shared" si="10"/>
        <v>Dark</v>
      </c>
      <c r="M204" s="1">
        <f>_xlfn.XLOOKUP($D204,products!$A$1:$A$49,products!$D$1:$D$49,,0)</f>
        <v>2.5</v>
      </c>
      <c r="N204" s="3">
        <f>_xlfn.XLOOKUP($D204,products!$A$1:$A$49,products!$E$1:$E$49,,0)</f>
        <v>29.784999999999997</v>
      </c>
      <c r="O204" s="3">
        <f t="shared" si="11"/>
        <v>178.70999999999998</v>
      </c>
      <c r="P204" t="str">
        <f>_xlfn.XLOOKUP(Table1[[#This Row],[Customer ID]],customers!$A$1:$A$1001,customers!$I$1:$I$1001,,0)</f>
        <v>Yes</v>
      </c>
    </row>
    <row r="205" spans="1:16" x14ac:dyDescent="0.3">
      <c r="A205" s="2" t="s">
        <v>1632</v>
      </c>
      <c r="B205" s="8">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_xlfn.XLOOKUP(orders!$D205,products!$A$1:$A$49,products!$B$1:$B$49,,0)</f>
        <v>Lib</v>
      </c>
      <c r="J205" t="str">
        <f t="shared" si="9"/>
        <v>Liberica</v>
      </c>
      <c r="K205" t="str">
        <f>_xlfn.XLOOKUP($D205,products!$A$1:$A$49,products!$C$1:$C$49,,0)</f>
        <v>L</v>
      </c>
      <c r="L205" t="str">
        <f t="shared" si="10"/>
        <v>Light</v>
      </c>
      <c r="M205" s="1">
        <f>_xlfn.XLOOKUP($D205,products!$A$1:$A$49,products!$D$1:$D$49,,0)</f>
        <v>0.2</v>
      </c>
      <c r="N205" s="3">
        <f>_xlfn.XLOOKUP($D205,products!$A$1:$A$49,products!$E$1:$E$49,,0)</f>
        <v>4.7549999999999999</v>
      </c>
      <c r="O205" s="3">
        <f t="shared" si="11"/>
        <v>4.7549999999999999</v>
      </c>
      <c r="P205" t="str">
        <f>_xlfn.XLOOKUP(Table1[[#This Row],[Customer ID]],customers!$A$1:$A$1001,customers!$I$1:$I$1001,,0)</f>
        <v>No</v>
      </c>
    </row>
    <row r="206" spans="1:16" x14ac:dyDescent="0.3">
      <c r="A206" s="2" t="s">
        <v>1638</v>
      </c>
      <c r="B206" s="8">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_xlfn.XLOOKUP(orders!$D206,products!$A$1:$A$49,products!$B$1:$B$49,,0)</f>
        <v>Exc</v>
      </c>
      <c r="J206" t="str">
        <f t="shared" si="9"/>
        <v>Excelsa</v>
      </c>
      <c r="K206" t="str">
        <f>_xlfn.XLOOKUP($D206,products!$A$1:$A$49,products!$C$1:$C$49,,0)</f>
        <v>M</v>
      </c>
      <c r="L206" t="str">
        <f t="shared" si="10"/>
        <v>Medium</v>
      </c>
      <c r="M206" s="1">
        <f>_xlfn.XLOOKUP($D206,products!$A$1:$A$49,products!$D$1:$D$49,,0)</f>
        <v>1</v>
      </c>
      <c r="N206" s="3">
        <f>_xlfn.XLOOKUP($D206,products!$A$1:$A$49,products!$E$1:$E$49,,0)</f>
        <v>13.75</v>
      </c>
      <c r="O206" s="3">
        <f t="shared" si="11"/>
        <v>82.5</v>
      </c>
      <c r="P206" t="str">
        <f>_xlfn.XLOOKUP(Table1[[#This Row],[Customer ID]],customers!$A$1:$A$1001,customers!$I$1:$I$1001,,0)</f>
        <v>No</v>
      </c>
    </row>
    <row r="207" spans="1:16" x14ac:dyDescent="0.3">
      <c r="A207" s="2" t="s">
        <v>1643</v>
      </c>
      <c r="B207" s="8">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_xlfn.XLOOKUP(orders!$D207,products!$A$1:$A$49,products!$B$1:$B$49,,0)</f>
        <v>Rob</v>
      </c>
      <c r="J207" t="str">
        <f t="shared" si="9"/>
        <v>Robusta</v>
      </c>
      <c r="K207" t="str">
        <f>_xlfn.XLOOKUP($D207,products!$A$1:$A$49,products!$C$1:$C$49,,0)</f>
        <v>D</v>
      </c>
      <c r="L207" t="str">
        <f t="shared" si="10"/>
        <v>Dark</v>
      </c>
      <c r="M207" s="1">
        <f>_xlfn.XLOOKUP($D207,products!$A$1:$A$49,products!$D$1:$D$49,,0)</f>
        <v>0.2</v>
      </c>
      <c r="N207" s="3">
        <f>_xlfn.XLOOKUP($D207,products!$A$1:$A$49,products!$E$1:$E$49,,0)</f>
        <v>2.6849999999999996</v>
      </c>
      <c r="O207" s="3">
        <f t="shared" si="11"/>
        <v>8.0549999999999997</v>
      </c>
      <c r="P207" t="str">
        <f>_xlfn.XLOOKUP(Table1[[#This Row],[Customer ID]],customers!$A$1:$A$1001,customers!$I$1:$I$1001,,0)</f>
        <v>Yes</v>
      </c>
    </row>
    <row r="208" spans="1:16" x14ac:dyDescent="0.3">
      <c r="A208" s="2" t="s">
        <v>1648</v>
      </c>
      <c r="B208" s="8">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_xlfn.XLOOKUP(orders!$D208,products!$A$1:$A$49,products!$B$1:$B$49,,0)</f>
        <v>Ara</v>
      </c>
      <c r="J208" t="str">
        <f t="shared" si="9"/>
        <v>Arabica</v>
      </c>
      <c r="K208" t="str">
        <f>_xlfn.XLOOKUP($D208,products!$A$1:$A$49,products!$C$1:$C$49,,0)</f>
        <v>M</v>
      </c>
      <c r="L208" t="str">
        <f t="shared" si="10"/>
        <v>Medium</v>
      </c>
      <c r="M208" s="1">
        <f>_xlfn.XLOOKUP($D208,products!$A$1:$A$49,products!$D$1:$D$49,,0)</f>
        <v>1</v>
      </c>
      <c r="N208" s="3">
        <f>_xlfn.XLOOKUP($D208,products!$A$1:$A$49,products!$E$1:$E$49,,0)</f>
        <v>11.25</v>
      </c>
      <c r="O208" s="3">
        <f t="shared" si="11"/>
        <v>22.5</v>
      </c>
      <c r="P208" t="str">
        <f>_xlfn.XLOOKUP(Table1[[#This Row],[Customer ID]],customers!$A$1:$A$1001,customers!$I$1:$I$1001,,0)</f>
        <v>No</v>
      </c>
    </row>
    <row r="209" spans="1:16" x14ac:dyDescent="0.3">
      <c r="A209" s="2" t="s">
        <v>1653</v>
      </c>
      <c r="B209" s="8">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_xlfn.XLOOKUP(orders!$D209,products!$A$1:$A$49,products!$B$1:$B$49,,0)</f>
        <v>Ara</v>
      </c>
      <c r="J209" t="str">
        <f t="shared" si="9"/>
        <v>Arabica</v>
      </c>
      <c r="K209" t="str">
        <f>_xlfn.XLOOKUP($D209,products!$A$1:$A$49,products!$C$1:$C$49,,0)</f>
        <v>M</v>
      </c>
      <c r="L209" t="str">
        <f t="shared" si="10"/>
        <v>Medium</v>
      </c>
      <c r="M209" s="1">
        <f>_xlfn.XLOOKUP($D209,products!$A$1:$A$49,products!$D$1:$D$49,,0)</f>
        <v>0.5</v>
      </c>
      <c r="N209" s="3">
        <f>_xlfn.XLOOKUP($D209,products!$A$1:$A$49,products!$E$1:$E$49,,0)</f>
        <v>6.75</v>
      </c>
      <c r="O209" s="3">
        <f t="shared" si="11"/>
        <v>40.5</v>
      </c>
      <c r="P209" t="str">
        <f>_xlfn.XLOOKUP(Table1[[#This Row],[Customer ID]],customers!$A$1:$A$1001,customers!$I$1:$I$1001,,0)</f>
        <v>Yes</v>
      </c>
    </row>
    <row r="210" spans="1:16" x14ac:dyDescent="0.3">
      <c r="A210" s="2" t="s">
        <v>1659</v>
      </c>
      <c r="B210" s="8">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_xlfn.XLOOKUP(orders!$D210,products!$A$1:$A$49,products!$B$1:$B$49,,0)</f>
        <v>Exc</v>
      </c>
      <c r="J210" t="str">
        <f t="shared" si="9"/>
        <v>Excelsa</v>
      </c>
      <c r="K210" t="str">
        <f>_xlfn.XLOOKUP($D210,products!$A$1:$A$49,products!$C$1:$C$49,,0)</f>
        <v>D</v>
      </c>
      <c r="L210" t="str">
        <f t="shared" si="10"/>
        <v>Dark</v>
      </c>
      <c r="M210" s="1">
        <f>_xlfn.XLOOKUP($D210,products!$A$1:$A$49,products!$D$1:$D$49,,0)</f>
        <v>0.5</v>
      </c>
      <c r="N210" s="3">
        <f>_xlfn.XLOOKUP($D210,products!$A$1:$A$49,products!$E$1:$E$49,,0)</f>
        <v>7.29</v>
      </c>
      <c r="O210" s="3">
        <f t="shared" si="11"/>
        <v>29.16</v>
      </c>
      <c r="P210" t="str">
        <f>_xlfn.XLOOKUP(Table1[[#This Row],[Customer ID]],customers!$A$1:$A$1001,customers!$I$1:$I$1001,,0)</f>
        <v>Yes</v>
      </c>
    </row>
    <row r="211" spans="1:16" x14ac:dyDescent="0.3">
      <c r="A211" s="2" t="s">
        <v>1665</v>
      </c>
      <c r="B211" s="8">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_xlfn.XLOOKUP(orders!$D211,products!$A$1:$A$49,products!$B$1:$B$49,,0)</f>
        <v>Ara</v>
      </c>
      <c r="J211" t="str">
        <f t="shared" si="9"/>
        <v>Arabica</v>
      </c>
      <c r="K211" t="str">
        <f>_xlfn.XLOOKUP($D211,products!$A$1:$A$49,products!$C$1:$C$49,,0)</f>
        <v>M</v>
      </c>
      <c r="L211" t="str">
        <f t="shared" si="10"/>
        <v>Medium</v>
      </c>
      <c r="M211" s="1">
        <f>_xlfn.XLOOKUP($D211,products!$A$1:$A$49,products!$D$1:$D$49,,0)</f>
        <v>0.5</v>
      </c>
      <c r="N211" s="3">
        <f>_xlfn.XLOOKUP($D211,products!$A$1:$A$49,products!$E$1:$E$49,,0)</f>
        <v>6.75</v>
      </c>
      <c r="O211" s="3">
        <f t="shared" si="11"/>
        <v>6.75</v>
      </c>
      <c r="P211" t="str">
        <f>_xlfn.XLOOKUP(Table1[[#This Row],[Customer ID]],customers!$A$1:$A$1001,customers!$I$1:$I$1001,,0)</f>
        <v>No</v>
      </c>
    </row>
    <row r="212" spans="1:16" x14ac:dyDescent="0.3">
      <c r="A212" s="2" t="s">
        <v>1671</v>
      </c>
      <c r="B212" s="8">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_xlfn.XLOOKUP(orders!$D212,products!$A$1:$A$49,products!$B$1:$B$49,,0)</f>
        <v>Lib</v>
      </c>
      <c r="J212" t="str">
        <f t="shared" si="9"/>
        <v>Liberica</v>
      </c>
      <c r="K212" t="str">
        <f>_xlfn.XLOOKUP($D212,products!$A$1:$A$49,products!$C$1:$C$49,,0)</f>
        <v>D</v>
      </c>
      <c r="L212" t="str">
        <f t="shared" si="10"/>
        <v>Dark</v>
      </c>
      <c r="M212" s="1">
        <f>_xlfn.XLOOKUP($D212,products!$A$1:$A$49,products!$D$1:$D$49,,0)</f>
        <v>1</v>
      </c>
      <c r="N212" s="3">
        <f>_xlfn.XLOOKUP($D212,products!$A$1:$A$49,products!$E$1:$E$49,,0)</f>
        <v>12.95</v>
      </c>
      <c r="O212" s="3">
        <f t="shared" si="11"/>
        <v>51.8</v>
      </c>
      <c r="P212" t="str">
        <f>_xlfn.XLOOKUP(Table1[[#This Row],[Customer ID]],customers!$A$1:$A$1001,customers!$I$1:$I$1001,,0)</f>
        <v>Yes</v>
      </c>
    </row>
    <row r="213" spans="1:16" x14ac:dyDescent="0.3">
      <c r="A213" s="2" t="s">
        <v>1677</v>
      </c>
      <c r="B213" s="8">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_xlfn.XLOOKUP(orders!$D213,products!$A$1:$A$49,products!$B$1:$B$49,,0)</f>
        <v>Exc</v>
      </c>
      <c r="J213" t="str">
        <f t="shared" si="9"/>
        <v>Excelsa</v>
      </c>
      <c r="K213" t="str">
        <f>_xlfn.XLOOKUP($D213,products!$A$1:$A$49,products!$C$1:$C$49,,0)</f>
        <v>L</v>
      </c>
      <c r="L213" t="str">
        <f t="shared" si="10"/>
        <v>Light</v>
      </c>
      <c r="M213" s="1">
        <f>_xlfn.XLOOKUP($D213,products!$A$1:$A$49,products!$D$1:$D$49,,0)</f>
        <v>0.5</v>
      </c>
      <c r="N213" s="3">
        <f>_xlfn.XLOOKUP($D213,products!$A$1:$A$49,products!$E$1:$E$49,,0)</f>
        <v>8.91</v>
      </c>
      <c r="O213" s="3">
        <f t="shared" si="11"/>
        <v>53.46</v>
      </c>
      <c r="P213" t="str">
        <f>_xlfn.XLOOKUP(Table1[[#This Row],[Customer ID]],customers!$A$1:$A$1001,customers!$I$1:$I$1001,,0)</f>
        <v>No</v>
      </c>
    </row>
    <row r="214" spans="1:16" x14ac:dyDescent="0.3">
      <c r="A214" s="2" t="s">
        <v>1682</v>
      </c>
      <c r="B214" s="8">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_xlfn.XLOOKUP(orders!$D214,products!$A$1:$A$49,products!$B$1:$B$49,,0)</f>
        <v>Exc</v>
      </c>
      <c r="J214" t="str">
        <f t="shared" si="9"/>
        <v>Excelsa</v>
      </c>
      <c r="K214" t="str">
        <f>_xlfn.XLOOKUP($D214,products!$A$1:$A$49,products!$C$1:$C$49,,0)</f>
        <v>D</v>
      </c>
      <c r="L214" t="str">
        <f t="shared" si="10"/>
        <v>Dark</v>
      </c>
      <c r="M214" s="1">
        <f>_xlfn.XLOOKUP($D214,products!$A$1:$A$49,products!$D$1:$D$49,,0)</f>
        <v>0.2</v>
      </c>
      <c r="N214" s="3">
        <f>_xlfn.XLOOKUP($D214,products!$A$1:$A$49,products!$E$1:$E$49,,0)</f>
        <v>3.645</v>
      </c>
      <c r="O214" s="3">
        <f t="shared" si="11"/>
        <v>14.58</v>
      </c>
      <c r="P214" t="str">
        <f>_xlfn.XLOOKUP(Table1[[#This Row],[Customer ID]],customers!$A$1:$A$1001,customers!$I$1:$I$1001,,0)</f>
        <v>Yes</v>
      </c>
    </row>
    <row r="215" spans="1:16" x14ac:dyDescent="0.3">
      <c r="A215" s="2" t="s">
        <v>1688</v>
      </c>
      <c r="B215" s="8">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_xlfn.XLOOKUP(orders!$D215,products!$A$1:$A$49,products!$B$1:$B$49,,0)</f>
        <v>Rob</v>
      </c>
      <c r="J215" t="str">
        <f t="shared" si="9"/>
        <v>Robusta</v>
      </c>
      <c r="K215" t="str">
        <f>_xlfn.XLOOKUP($D215,products!$A$1:$A$49,products!$C$1:$C$49,,0)</f>
        <v>D</v>
      </c>
      <c r="L215" t="str">
        <f t="shared" si="10"/>
        <v>Dark</v>
      </c>
      <c r="M215" s="1">
        <f>_xlfn.XLOOKUP($D215,products!$A$1:$A$49,products!$D$1:$D$49,,0)</f>
        <v>2.5</v>
      </c>
      <c r="N215" s="3">
        <f>_xlfn.XLOOKUP($D215,products!$A$1:$A$49,products!$E$1:$E$49,,0)</f>
        <v>20.584999999999997</v>
      </c>
      <c r="O215" s="3">
        <f t="shared" si="11"/>
        <v>20.584999999999997</v>
      </c>
      <c r="P215" t="str">
        <f>_xlfn.XLOOKUP(Table1[[#This Row],[Customer ID]],customers!$A$1:$A$1001,customers!$I$1:$I$1001,,0)</f>
        <v>No</v>
      </c>
    </row>
    <row r="216" spans="1:16" x14ac:dyDescent="0.3">
      <c r="A216" s="2" t="s">
        <v>1694</v>
      </c>
      <c r="B216" s="8">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_xlfn.XLOOKUP(orders!$D216,products!$A$1:$A$49,products!$B$1:$B$49,,0)</f>
        <v>Lib</v>
      </c>
      <c r="J216" t="str">
        <f t="shared" si="9"/>
        <v>Liberica</v>
      </c>
      <c r="K216" t="str">
        <f>_xlfn.XLOOKUP($D216,products!$A$1:$A$49,products!$C$1:$C$49,,0)</f>
        <v>L</v>
      </c>
      <c r="L216" t="str">
        <f t="shared" si="10"/>
        <v>Light</v>
      </c>
      <c r="M216" s="1">
        <f>_xlfn.XLOOKUP($D216,products!$A$1:$A$49,products!$D$1:$D$49,,0)</f>
        <v>1</v>
      </c>
      <c r="N216" s="3">
        <f>_xlfn.XLOOKUP($D216,products!$A$1:$A$49,products!$E$1:$E$49,,0)</f>
        <v>15.85</v>
      </c>
      <c r="O216" s="3">
        <f t="shared" si="11"/>
        <v>31.7</v>
      </c>
      <c r="P216" t="str">
        <f>_xlfn.XLOOKUP(Table1[[#This Row],[Customer ID]],customers!$A$1:$A$1001,customers!$I$1:$I$1001,,0)</f>
        <v>No</v>
      </c>
    </row>
    <row r="217" spans="1:16" x14ac:dyDescent="0.3">
      <c r="A217" s="2" t="s">
        <v>1701</v>
      </c>
      <c r="B217" s="8">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_xlfn.XLOOKUP(orders!$D217,products!$A$1:$A$49,products!$B$1:$B$49,,0)</f>
        <v>Lib</v>
      </c>
      <c r="J217" t="str">
        <f t="shared" si="9"/>
        <v>Liberica</v>
      </c>
      <c r="K217" t="str">
        <f>_xlfn.XLOOKUP($D217,products!$A$1:$A$49,products!$C$1:$C$49,,0)</f>
        <v>D</v>
      </c>
      <c r="L217" t="str">
        <f t="shared" si="10"/>
        <v>Dark</v>
      </c>
      <c r="M217" s="1">
        <f>_xlfn.XLOOKUP($D217,products!$A$1:$A$49,products!$D$1:$D$49,,0)</f>
        <v>0.2</v>
      </c>
      <c r="N217" s="3">
        <f>_xlfn.XLOOKUP($D217,products!$A$1:$A$49,products!$E$1:$E$49,,0)</f>
        <v>3.8849999999999998</v>
      </c>
      <c r="O217" s="3">
        <f t="shared" si="11"/>
        <v>23.31</v>
      </c>
      <c r="P217" t="str">
        <f>_xlfn.XLOOKUP(Table1[[#This Row],[Customer ID]],customers!$A$1:$A$1001,customers!$I$1:$I$1001,,0)</f>
        <v>No</v>
      </c>
    </row>
    <row r="218" spans="1:16" x14ac:dyDescent="0.3">
      <c r="A218" s="2" t="s">
        <v>1707</v>
      </c>
      <c r="B218" s="8">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_xlfn.XLOOKUP(orders!$D218,products!$A$1:$A$49,products!$B$1:$B$49,,0)</f>
        <v>Lib</v>
      </c>
      <c r="J218" t="str">
        <f t="shared" si="9"/>
        <v>Liberica</v>
      </c>
      <c r="K218" t="str">
        <f>_xlfn.XLOOKUP($D218,products!$A$1:$A$49,products!$C$1:$C$49,,0)</f>
        <v>M</v>
      </c>
      <c r="L218" t="str">
        <f t="shared" si="10"/>
        <v>Medium</v>
      </c>
      <c r="M218" s="1">
        <f>_xlfn.XLOOKUP($D218,products!$A$1:$A$49,products!$D$1:$D$49,,0)</f>
        <v>1</v>
      </c>
      <c r="N218" s="3">
        <f>_xlfn.XLOOKUP($D218,products!$A$1:$A$49,products!$E$1:$E$49,,0)</f>
        <v>14.55</v>
      </c>
      <c r="O218" s="3">
        <f t="shared" si="11"/>
        <v>58.2</v>
      </c>
      <c r="P218" t="str">
        <f>_xlfn.XLOOKUP(Table1[[#This Row],[Customer ID]],customers!$A$1:$A$1001,customers!$I$1:$I$1001,,0)</f>
        <v>Yes</v>
      </c>
    </row>
    <row r="219" spans="1:16" x14ac:dyDescent="0.3">
      <c r="A219" s="2" t="s">
        <v>1713</v>
      </c>
      <c r="B219" s="8">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_xlfn.XLOOKUP(orders!$D219,products!$A$1:$A$49,products!$B$1:$B$49,,0)</f>
        <v>Exc</v>
      </c>
      <c r="J219" t="str">
        <f t="shared" si="9"/>
        <v>Excelsa</v>
      </c>
      <c r="K219" t="str">
        <f>_xlfn.XLOOKUP($D219,products!$A$1:$A$49,products!$C$1:$C$49,,0)</f>
        <v>L</v>
      </c>
      <c r="L219" t="str">
        <f t="shared" si="10"/>
        <v>Light</v>
      </c>
      <c r="M219" s="1">
        <f>_xlfn.XLOOKUP($D219,products!$A$1:$A$49,products!$D$1:$D$49,,0)</f>
        <v>0.5</v>
      </c>
      <c r="N219" s="3">
        <f>_xlfn.XLOOKUP($D219,products!$A$1:$A$49,products!$E$1:$E$49,,0)</f>
        <v>8.91</v>
      </c>
      <c r="O219" s="3">
        <f t="shared" si="11"/>
        <v>35.64</v>
      </c>
      <c r="P219" t="str">
        <f>_xlfn.XLOOKUP(Table1[[#This Row],[Customer ID]],customers!$A$1:$A$1001,customers!$I$1:$I$1001,,0)</f>
        <v>No</v>
      </c>
    </row>
    <row r="220" spans="1:16" x14ac:dyDescent="0.3">
      <c r="A220" s="2" t="s">
        <v>1719</v>
      </c>
      <c r="B220" s="8">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_xlfn.XLOOKUP(orders!$D220,products!$A$1:$A$49,products!$B$1:$B$49,,0)</f>
        <v>Ara</v>
      </c>
      <c r="J220" t="str">
        <f t="shared" si="9"/>
        <v>Arabica</v>
      </c>
      <c r="K220" t="str">
        <f>_xlfn.XLOOKUP($D220,products!$A$1:$A$49,products!$C$1:$C$49,,0)</f>
        <v>M</v>
      </c>
      <c r="L220" t="str">
        <f t="shared" si="10"/>
        <v>Medium</v>
      </c>
      <c r="M220" s="1">
        <f>_xlfn.XLOOKUP($D220,products!$A$1:$A$49,products!$D$1:$D$49,,0)</f>
        <v>1</v>
      </c>
      <c r="N220" s="3">
        <f>_xlfn.XLOOKUP($D220,products!$A$1:$A$49,products!$E$1:$E$49,,0)</f>
        <v>11.25</v>
      </c>
      <c r="O220" s="3">
        <f t="shared" si="11"/>
        <v>56.25</v>
      </c>
      <c r="P220" t="str">
        <f>_xlfn.XLOOKUP(Table1[[#This Row],[Customer ID]],customers!$A$1:$A$1001,customers!$I$1:$I$1001,,0)</f>
        <v>Yes</v>
      </c>
    </row>
    <row r="221" spans="1:16" x14ac:dyDescent="0.3">
      <c r="A221" s="2" t="s">
        <v>1725</v>
      </c>
      <c r="B221" s="8">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_xlfn.XLOOKUP(orders!$D221,products!$A$1:$A$49,products!$B$1:$B$49,,0)</f>
        <v>Rob</v>
      </c>
      <c r="J221" t="str">
        <f t="shared" si="9"/>
        <v>Robusta</v>
      </c>
      <c r="K221" t="str">
        <f>_xlfn.XLOOKUP($D221,products!$A$1:$A$49,products!$C$1:$C$49,,0)</f>
        <v>L</v>
      </c>
      <c r="L221" t="str">
        <f t="shared" si="10"/>
        <v>Light</v>
      </c>
      <c r="M221" s="1">
        <f>_xlfn.XLOOKUP($D221,products!$A$1:$A$49,products!$D$1:$D$49,,0)</f>
        <v>0.2</v>
      </c>
      <c r="N221" s="3">
        <f>_xlfn.XLOOKUP($D221,products!$A$1:$A$49,products!$E$1:$E$49,,0)</f>
        <v>3.5849999999999995</v>
      </c>
      <c r="O221" s="3">
        <f t="shared" si="11"/>
        <v>10.754999999999999</v>
      </c>
      <c r="P221" t="str">
        <f>_xlfn.XLOOKUP(Table1[[#This Row],[Customer ID]],customers!$A$1:$A$1001,customers!$I$1:$I$1001,,0)</f>
        <v>No</v>
      </c>
    </row>
    <row r="222" spans="1:16" x14ac:dyDescent="0.3">
      <c r="A222" s="2" t="s">
        <v>1725</v>
      </c>
      <c r="B222" s="8">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_xlfn.XLOOKUP(orders!$D222,products!$A$1:$A$49,products!$B$1:$B$49,,0)</f>
        <v>Rob</v>
      </c>
      <c r="J222" t="str">
        <f t="shared" si="9"/>
        <v>Robusta</v>
      </c>
      <c r="K222" t="str">
        <f>_xlfn.XLOOKUP($D222,products!$A$1:$A$49,products!$C$1:$C$49,,0)</f>
        <v>M</v>
      </c>
      <c r="L222" t="str">
        <f t="shared" si="10"/>
        <v>Medium</v>
      </c>
      <c r="M222" s="1">
        <f>_xlfn.XLOOKUP($D222,products!$A$1:$A$49,products!$D$1:$D$49,,0)</f>
        <v>0.2</v>
      </c>
      <c r="N222" s="3">
        <f>_xlfn.XLOOKUP($D222,products!$A$1:$A$49,products!$E$1:$E$49,,0)</f>
        <v>2.9849999999999999</v>
      </c>
      <c r="O222" s="3">
        <f t="shared" si="11"/>
        <v>14.924999999999999</v>
      </c>
      <c r="P222" t="str">
        <f>_xlfn.XLOOKUP(Table1[[#This Row],[Customer ID]],customers!$A$1:$A$1001,customers!$I$1:$I$1001,,0)</f>
        <v>No</v>
      </c>
    </row>
    <row r="223" spans="1:16" x14ac:dyDescent="0.3">
      <c r="A223" s="2" t="s">
        <v>1736</v>
      </c>
      <c r="B223" s="8">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_xlfn.XLOOKUP(orders!$D223,products!$A$1:$A$49,products!$B$1:$B$49,,0)</f>
        <v>Ara</v>
      </c>
      <c r="J223" t="str">
        <f t="shared" si="9"/>
        <v>Arabica</v>
      </c>
      <c r="K223" t="str">
        <f>_xlfn.XLOOKUP($D223,products!$A$1:$A$49,products!$C$1:$C$49,,0)</f>
        <v>L</v>
      </c>
      <c r="L223" t="str">
        <f t="shared" si="10"/>
        <v>Light</v>
      </c>
      <c r="M223" s="1">
        <f>_xlfn.XLOOKUP($D223,products!$A$1:$A$49,products!$D$1:$D$49,,0)</f>
        <v>1</v>
      </c>
      <c r="N223" s="3">
        <f>_xlfn.XLOOKUP($D223,products!$A$1:$A$49,products!$E$1:$E$49,,0)</f>
        <v>12.95</v>
      </c>
      <c r="O223" s="3">
        <f t="shared" si="11"/>
        <v>77.699999999999989</v>
      </c>
      <c r="P223" t="str">
        <f>_xlfn.XLOOKUP(Table1[[#This Row],[Customer ID]],customers!$A$1:$A$1001,customers!$I$1:$I$1001,,0)</f>
        <v>Yes</v>
      </c>
    </row>
    <row r="224" spans="1:16" x14ac:dyDescent="0.3">
      <c r="A224" s="2" t="s">
        <v>1742</v>
      </c>
      <c r="B224" s="8">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_xlfn.XLOOKUP(orders!$D224,products!$A$1:$A$49,products!$B$1:$B$49,,0)</f>
        <v>Lib</v>
      </c>
      <c r="J224" t="str">
        <f t="shared" si="9"/>
        <v>Liberica</v>
      </c>
      <c r="K224" t="str">
        <f>_xlfn.XLOOKUP($D224,products!$A$1:$A$49,products!$C$1:$C$49,,0)</f>
        <v>D</v>
      </c>
      <c r="L224" t="str">
        <f t="shared" si="10"/>
        <v>Dark</v>
      </c>
      <c r="M224" s="1">
        <f>_xlfn.XLOOKUP($D224,products!$A$1:$A$49,products!$D$1:$D$49,,0)</f>
        <v>0.5</v>
      </c>
      <c r="N224" s="3">
        <f>_xlfn.XLOOKUP($D224,products!$A$1:$A$49,products!$E$1:$E$49,,0)</f>
        <v>7.77</v>
      </c>
      <c r="O224" s="3">
        <f t="shared" si="11"/>
        <v>23.31</v>
      </c>
      <c r="P224" t="str">
        <f>_xlfn.XLOOKUP(Table1[[#This Row],[Customer ID]],customers!$A$1:$A$1001,customers!$I$1:$I$1001,,0)</f>
        <v>No</v>
      </c>
    </row>
    <row r="225" spans="1:16" x14ac:dyDescent="0.3">
      <c r="A225" s="2" t="s">
        <v>1748</v>
      </c>
      <c r="B225" s="8">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_xlfn.XLOOKUP(orders!$D225,products!$A$1:$A$49,products!$B$1:$B$49,,0)</f>
        <v>Exc</v>
      </c>
      <c r="J225" t="str">
        <f t="shared" si="9"/>
        <v>Excelsa</v>
      </c>
      <c r="K225" t="str">
        <f>_xlfn.XLOOKUP($D225,products!$A$1:$A$49,products!$C$1:$C$49,,0)</f>
        <v>L</v>
      </c>
      <c r="L225" t="str">
        <f t="shared" si="10"/>
        <v>Light</v>
      </c>
      <c r="M225" s="1">
        <f>_xlfn.XLOOKUP($D225,products!$A$1:$A$49,products!$D$1:$D$49,,0)</f>
        <v>1</v>
      </c>
      <c r="N225" s="3">
        <f>_xlfn.XLOOKUP($D225,products!$A$1:$A$49,products!$E$1:$E$49,,0)</f>
        <v>14.85</v>
      </c>
      <c r="O225" s="3">
        <f t="shared" si="11"/>
        <v>59.4</v>
      </c>
      <c r="P225" t="str">
        <f>_xlfn.XLOOKUP(Table1[[#This Row],[Customer ID]],customers!$A$1:$A$1001,customers!$I$1:$I$1001,,0)</f>
        <v>Yes</v>
      </c>
    </row>
    <row r="226" spans="1:16" x14ac:dyDescent="0.3">
      <c r="A226" s="2" t="s">
        <v>1753</v>
      </c>
      <c r="B226" s="8">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_xlfn.XLOOKUP(orders!$D226,products!$A$1:$A$49,products!$B$1:$B$49,,0)</f>
        <v>Lib</v>
      </c>
      <c r="J226" t="str">
        <f t="shared" si="9"/>
        <v>Liberica</v>
      </c>
      <c r="K226" t="str">
        <f>_xlfn.XLOOKUP($D226,products!$A$1:$A$49,products!$C$1:$C$49,,0)</f>
        <v>D</v>
      </c>
      <c r="L226" t="str">
        <f t="shared" si="10"/>
        <v>Dark</v>
      </c>
      <c r="M226" s="1">
        <f>_xlfn.XLOOKUP($D226,products!$A$1:$A$49,products!$D$1:$D$49,,0)</f>
        <v>2.5</v>
      </c>
      <c r="N226" s="3">
        <f>_xlfn.XLOOKUP($D226,products!$A$1:$A$49,products!$E$1:$E$49,,0)</f>
        <v>29.784999999999997</v>
      </c>
      <c r="O226" s="3">
        <f t="shared" si="11"/>
        <v>119.13999999999999</v>
      </c>
      <c r="P226" t="str">
        <f>_xlfn.XLOOKUP(Table1[[#This Row],[Customer ID]],customers!$A$1:$A$1001,customers!$I$1:$I$1001,,0)</f>
        <v>Yes</v>
      </c>
    </row>
    <row r="227" spans="1:16" x14ac:dyDescent="0.3">
      <c r="A227" s="2" t="s">
        <v>1759</v>
      </c>
      <c r="B227" s="8">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_xlfn.XLOOKUP(orders!$D227,products!$A$1:$A$49,products!$B$1:$B$49,,0)</f>
        <v>Rob</v>
      </c>
      <c r="J227" t="str">
        <f t="shared" si="9"/>
        <v>Robusta</v>
      </c>
      <c r="K227" t="str">
        <f>_xlfn.XLOOKUP($D227,products!$A$1:$A$49,products!$C$1:$C$49,,0)</f>
        <v>L</v>
      </c>
      <c r="L227" t="str">
        <f t="shared" si="10"/>
        <v>Light</v>
      </c>
      <c r="M227" s="1">
        <f>_xlfn.XLOOKUP($D227,products!$A$1:$A$49,products!$D$1:$D$49,,0)</f>
        <v>0.2</v>
      </c>
      <c r="N227" s="3">
        <f>_xlfn.XLOOKUP($D227,products!$A$1:$A$49,products!$E$1:$E$49,,0)</f>
        <v>3.5849999999999995</v>
      </c>
      <c r="O227" s="3">
        <f t="shared" si="11"/>
        <v>14.339999999999998</v>
      </c>
      <c r="P227" t="str">
        <f>_xlfn.XLOOKUP(Table1[[#This Row],[Customer ID]],customers!$A$1:$A$1001,customers!$I$1:$I$1001,,0)</f>
        <v>No</v>
      </c>
    </row>
    <row r="228" spans="1:16" x14ac:dyDescent="0.3">
      <c r="A228" s="2" t="s">
        <v>1765</v>
      </c>
      <c r="B228" s="8">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_xlfn.XLOOKUP(orders!$D228,products!$A$1:$A$49,products!$B$1:$B$49,,0)</f>
        <v>Ara</v>
      </c>
      <c r="J228" t="str">
        <f t="shared" si="9"/>
        <v>Arabica</v>
      </c>
      <c r="K228" t="str">
        <f>_xlfn.XLOOKUP($D228,products!$A$1:$A$49,products!$C$1:$C$49,,0)</f>
        <v>M</v>
      </c>
      <c r="L228" t="str">
        <f t="shared" si="10"/>
        <v>Medium</v>
      </c>
      <c r="M228" s="1">
        <f>_xlfn.XLOOKUP($D228,products!$A$1:$A$49,products!$D$1:$D$49,,0)</f>
        <v>2.5</v>
      </c>
      <c r="N228" s="3">
        <f>_xlfn.XLOOKUP($D228,products!$A$1:$A$49,products!$E$1:$E$49,,0)</f>
        <v>25.874999999999996</v>
      </c>
      <c r="O228" s="3">
        <f t="shared" si="11"/>
        <v>129.37499999999997</v>
      </c>
      <c r="P228" t="str">
        <f>_xlfn.XLOOKUP(Table1[[#This Row],[Customer ID]],customers!$A$1:$A$1001,customers!$I$1:$I$1001,,0)</f>
        <v>No</v>
      </c>
    </row>
    <row r="229" spans="1:16" x14ac:dyDescent="0.3">
      <c r="A229" s="2" t="s">
        <v>1771</v>
      </c>
      <c r="B229" s="8">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_xlfn.XLOOKUP(orders!$D229,products!$A$1:$A$49,products!$B$1:$B$49,,0)</f>
        <v>Rob</v>
      </c>
      <c r="J229" t="str">
        <f t="shared" si="9"/>
        <v>Robusta</v>
      </c>
      <c r="K229" t="str">
        <f>_xlfn.XLOOKUP($D229,products!$A$1:$A$49,products!$C$1:$C$49,,0)</f>
        <v>D</v>
      </c>
      <c r="L229" t="str">
        <f t="shared" si="10"/>
        <v>Dark</v>
      </c>
      <c r="M229" s="1">
        <f>_xlfn.XLOOKUP($D229,products!$A$1:$A$49,products!$D$1:$D$49,,0)</f>
        <v>0.2</v>
      </c>
      <c r="N229" s="3">
        <f>_xlfn.XLOOKUP($D229,products!$A$1:$A$49,products!$E$1:$E$49,,0)</f>
        <v>2.6849999999999996</v>
      </c>
      <c r="O229" s="3">
        <f t="shared" si="11"/>
        <v>16.11</v>
      </c>
      <c r="P229" t="str">
        <f>_xlfn.XLOOKUP(Table1[[#This Row],[Customer ID]],customers!$A$1:$A$1001,customers!$I$1:$I$1001,,0)</f>
        <v>Yes</v>
      </c>
    </row>
    <row r="230" spans="1:16" x14ac:dyDescent="0.3">
      <c r="A230" s="2" t="s">
        <v>1777</v>
      </c>
      <c r="B230" s="8">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_xlfn.XLOOKUP(orders!$D230,products!$A$1:$A$49,products!$B$1:$B$49,,0)</f>
        <v>Rob</v>
      </c>
      <c r="J230" t="str">
        <f t="shared" si="9"/>
        <v>Robusta</v>
      </c>
      <c r="K230" t="str">
        <f>_xlfn.XLOOKUP($D230,products!$A$1:$A$49,products!$C$1:$C$49,,0)</f>
        <v>L</v>
      </c>
      <c r="L230" t="str">
        <f t="shared" si="10"/>
        <v>Light</v>
      </c>
      <c r="M230" s="1">
        <f>_xlfn.XLOOKUP($D230,products!$A$1:$A$49,products!$D$1:$D$49,,0)</f>
        <v>0.2</v>
      </c>
      <c r="N230" s="3">
        <f>_xlfn.XLOOKUP($D230,products!$A$1:$A$49,products!$E$1:$E$49,,0)</f>
        <v>3.5849999999999995</v>
      </c>
      <c r="O230" s="3">
        <f t="shared" si="11"/>
        <v>17.924999999999997</v>
      </c>
      <c r="P230" t="str">
        <f>_xlfn.XLOOKUP(Table1[[#This Row],[Customer ID]],customers!$A$1:$A$1001,customers!$I$1:$I$1001,,0)</f>
        <v>No</v>
      </c>
    </row>
    <row r="231" spans="1:16" x14ac:dyDescent="0.3">
      <c r="A231" s="2" t="s">
        <v>1783</v>
      </c>
      <c r="B231" s="8">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_xlfn.XLOOKUP(orders!$D231,products!$A$1:$A$49,products!$B$1:$B$49,,0)</f>
        <v>Lib</v>
      </c>
      <c r="J231" t="str">
        <f t="shared" si="9"/>
        <v>Liberica</v>
      </c>
      <c r="K231" t="str">
        <f>_xlfn.XLOOKUP($D231,products!$A$1:$A$49,products!$C$1:$C$49,,0)</f>
        <v>M</v>
      </c>
      <c r="L231" t="str">
        <f t="shared" si="10"/>
        <v>Medium</v>
      </c>
      <c r="M231" s="1">
        <f>_xlfn.XLOOKUP($D231,products!$A$1:$A$49,products!$D$1:$D$49,,0)</f>
        <v>0.2</v>
      </c>
      <c r="N231" s="3">
        <f>_xlfn.XLOOKUP($D231,products!$A$1:$A$49,products!$E$1:$E$49,,0)</f>
        <v>4.3650000000000002</v>
      </c>
      <c r="O231" s="3">
        <f t="shared" si="11"/>
        <v>8.73</v>
      </c>
      <c r="P231" t="str">
        <f>_xlfn.XLOOKUP(Table1[[#This Row],[Customer ID]],customers!$A$1:$A$1001,customers!$I$1:$I$1001,,0)</f>
        <v>No</v>
      </c>
    </row>
    <row r="232" spans="1:16" x14ac:dyDescent="0.3">
      <c r="A232" s="2" t="s">
        <v>1789</v>
      </c>
      <c r="B232" s="8">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_xlfn.XLOOKUP(orders!$D232,products!$A$1:$A$49,products!$B$1:$B$49,,0)</f>
        <v>Ara</v>
      </c>
      <c r="J232" t="str">
        <f t="shared" si="9"/>
        <v>Arabica</v>
      </c>
      <c r="K232" t="str">
        <f>_xlfn.XLOOKUP($D232,products!$A$1:$A$49,products!$C$1:$C$49,,0)</f>
        <v>M</v>
      </c>
      <c r="L232" t="str">
        <f t="shared" si="10"/>
        <v>Medium</v>
      </c>
      <c r="M232" s="1">
        <f>_xlfn.XLOOKUP($D232,products!$A$1:$A$49,products!$D$1:$D$49,,0)</f>
        <v>2.5</v>
      </c>
      <c r="N232" s="3">
        <f>_xlfn.XLOOKUP($D232,products!$A$1:$A$49,products!$E$1:$E$49,,0)</f>
        <v>25.874999999999996</v>
      </c>
      <c r="O232" s="3">
        <f t="shared" si="11"/>
        <v>51.749999999999993</v>
      </c>
      <c r="P232" t="str">
        <f>_xlfn.XLOOKUP(Table1[[#This Row],[Customer ID]],customers!$A$1:$A$1001,customers!$I$1:$I$1001,,0)</f>
        <v>No</v>
      </c>
    </row>
    <row r="233" spans="1:16" x14ac:dyDescent="0.3">
      <c r="A233" s="2" t="s">
        <v>1795</v>
      </c>
      <c r="B233" s="8">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_xlfn.XLOOKUP(orders!$D233,products!$A$1:$A$49,products!$B$1:$B$49,,0)</f>
        <v>Lib</v>
      </c>
      <c r="J233" t="str">
        <f t="shared" si="9"/>
        <v>Liberica</v>
      </c>
      <c r="K233" t="str">
        <f>_xlfn.XLOOKUP($D233,products!$A$1:$A$49,products!$C$1:$C$49,,0)</f>
        <v>M</v>
      </c>
      <c r="L233" t="str">
        <f t="shared" si="10"/>
        <v>Medium</v>
      </c>
      <c r="M233" s="1">
        <f>_xlfn.XLOOKUP($D233,products!$A$1:$A$49,products!$D$1:$D$49,,0)</f>
        <v>0.2</v>
      </c>
      <c r="N233" s="3">
        <f>_xlfn.XLOOKUP($D233,products!$A$1:$A$49,products!$E$1:$E$49,,0)</f>
        <v>4.3650000000000002</v>
      </c>
      <c r="O233" s="3">
        <f t="shared" si="11"/>
        <v>8.73</v>
      </c>
      <c r="P233" t="str">
        <f>_xlfn.XLOOKUP(Table1[[#This Row],[Customer ID]],customers!$A$1:$A$1001,customers!$I$1:$I$1001,,0)</f>
        <v>Yes</v>
      </c>
    </row>
    <row r="234" spans="1:16" x14ac:dyDescent="0.3">
      <c r="A234" s="2" t="s">
        <v>1800</v>
      </c>
      <c r="B234" s="8">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_xlfn.XLOOKUP(orders!$D234,products!$A$1:$A$49,products!$B$1:$B$49,,0)</f>
        <v>Lib</v>
      </c>
      <c r="J234" t="str">
        <f t="shared" si="9"/>
        <v>Liberica</v>
      </c>
      <c r="K234" t="str">
        <f>_xlfn.XLOOKUP($D234,products!$A$1:$A$49,products!$C$1:$C$49,,0)</f>
        <v>L</v>
      </c>
      <c r="L234" t="str">
        <f t="shared" si="10"/>
        <v>Light</v>
      </c>
      <c r="M234" s="1">
        <f>_xlfn.XLOOKUP($D234,products!$A$1:$A$49,products!$D$1:$D$49,,0)</f>
        <v>0.2</v>
      </c>
      <c r="N234" s="3">
        <f>_xlfn.XLOOKUP($D234,products!$A$1:$A$49,products!$E$1:$E$49,,0)</f>
        <v>4.7549999999999999</v>
      </c>
      <c r="O234" s="3">
        <f t="shared" si="11"/>
        <v>23.774999999999999</v>
      </c>
      <c r="P234" t="str">
        <f>_xlfn.XLOOKUP(Table1[[#This Row],[Customer ID]],customers!$A$1:$A$1001,customers!$I$1:$I$1001,,0)</f>
        <v>No</v>
      </c>
    </row>
    <row r="235" spans="1:16" x14ac:dyDescent="0.3">
      <c r="A235" s="2" t="s">
        <v>1806</v>
      </c>
      <c r="B235" s="8">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_xlfn.XLOOKUP(orders!$D235,products!$A$1:$A$49,products!$B$1:$B$49,,0)</f>
        <v>Exc</v>
      </c>
      <c r="J235" t="str">
        <f t="shared" si="9"/>
        <v>Excelsa</v>
      </c>
      <c r="K235" t="str">
        <f>_xlfn.XLOOKUP($D235,products!$A$1:$A$49,products!$C$1:$C$49,,0)</f>
        <v>M</v>
      </c>
      <c r="L235" t="str">
        <f t="shared" si="10"/>
        <v>Medium</v>
      </c>
      <c r="M235" s="1">
        <f>_xlfn.XLOOKUP($D235,products!$A$1:$A$49,products!$D$1:$D$49,,0)</f>
        <v>0.2</v>
      </c>
      <c r="N235" s="3">
        <f>_xlfn.XLOOKUP($D235,products!$A$1:$A$49,products!$E$1:$E$49,,0)</f>
        <v>4.125</v>
      </c>
      <c r="O235" s="3">
        <f t="shared" si="11"/>
        <v>20.625</v>
      </c>
      <c r="P235" t="str">
        <f>_xlfn.XLOOKUP(Table1[[#This Row],[Customer ID]],customers!$A$1:$A$1001,customers!$I$1:$I$1001,,0)</f>
        <v>No</v>
      </c>
    </row>
    <row r="236" spans="1:16" x14ac:dyDescent="0.3">
      <c r="A236" s="2" t="s">
        <v>1812</v>
      </c>
      <c r="B236" s="8">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_xlfn.XLOOKUP(orders!$D236,products!$A$1:$A$49,products!$B$1:$B$49,,0)</f>
        <v>Lib</v>
      </c>
      <c r="J236" t="str">
        <f t="shared" si="9"/>
        <v>Liberica</v>
      </c>
      <c r="K236" t="str">
        <f>_xlfn.XLOOKUP($D236,products!$A$1:$A$49,products!$C$1:$C$49,,0)</f>
        <v>L</v>
      </c>
      <c r="L236" t="str">
        <f t="shared" si="10"/>
        <v>Light</v>
      </c>
      <c r="M236" s="1">
        <f>_xlfn.XLOOKUP($D236,products!$A$1:$A$49,products!$D$1:$D$49,,0)</f>
        <v>2.5</v>
      </c>
      <c r="N236" s="3">
        <f>_xlfn.XLOOKUP($D236,products!$A$1:$A$49,products!$E$1:$E$49,,0)</f>
        <v>36.454999999999998</v>
      </c>
      <c r="O236" s="3">
        <f t="shared" si="11"/>
        <v>36.454999999999998</v>
      </c>
      <c r="P236" t="str">
        <f>_xlfn.XLOOKUP(Table1[[#This Row],[Customer ID]],customers!$A$1:$A$1001,customers!$I$1:$I$1001,,0)</f>
        <v>No</v>
      </c>
    </row>
    <row r="237" spans="1:16" x14ac:dyDescent="0.3">
      <c r="A237" s="2" t="s">
        <v>1818</v>
      </c>
      <c r="B237" s="8">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_xlfn.XLOOKUP(orders!$D237,products!$A$1:$A$49,products!$B$1:$B$49,,0)</f>
        <v>Lib</v>
      </c>
      <c r="J237" t="str">
        <f t="shared" si="9"/>
        <v>Liberica</v>
      </c>
      <c r="K237" t="str">
        <f>_xlfn.XLOOKUP($D237,products!$A$1:$A$49,products!$C$1:$C$49,,0)</f>
        <v>L</v>
      </c>
      <c r="L237" t="str">
        <f t="shared" si="10"/>
        <v>Light</v>
      </c>
      <c r="M237" s="1">
        <f>_xlfn.XLOOKUP($D237,products!$A$1:$A$49,products!$D$1:$D$49,,0)</f>
        <v>2.5</v>
      </c>
      <c r="N237" s="3">
        <f>_xlfn.XLOOKUP($D237,products!$A$1:$A$49,products!$E$1:$E$49,,0)</f>
        <v>36.454999999999998</v>
      </c>
      <c r="O237" s="3">
        <f t="shared" si="11"/>
        <v>182.27499999999998</v>
      </c>
      <c r="P237" t="str">
        <f>_xlfn.XLOOKUP(Table1[[#This Row],[Customer ID]],customers!$A$1:$A$1001,customers!$I$1:$I$1001,,0)</f>
        <v>No</v>
      </c>
    </row>
    <row r="238" spans="1:16" x14ac:dyDescent="0.3">
      <c r="A238" s="2" t="s">
        <v>1822</v>
      </c>
      <c r="B238" s="8">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_xlfn.XLOOKUP(orders!$D238,products!$A$1:$A$49,products!$B$1:$B$49,,0)</f>
        <v>Lib</v>
      </c>
      <c r="J238" t="str">
        <f t="shared" si="9"/>
        <v>Liberica</v>
      </c>
      <c r="K238" t="str">
        <f>_xlfn.XLOOKUP($D238,products!$A$1:$A$49,products!$C$1:$C$49,,0)</f>
        <v>D</v>
      </c>
      <c r="L238" t="str">
        <f t="shared" si="10"/>
        <v>Dark</v>
      </c>
      <c r="M238" s="1">
        <f>_xlfn.XLOOKUP($D238,products!$A$1:$A$49,products!$D$1:$D$49,,0)</f>
        <v>2.5</v>
      </c>
      <c r="N238" s="3">
        <f>_xlfn.XLOOKUP($D238,products!$A$1:$A$49,products!$E$1:$E$49,,0)</f>
        <v>29.784999999999997</v>
      </c>
      <c r="O238" s="3">
        <f t="shared" si="11"/>
        <v>89.35499999999999</v>
      </c>
      <c r="P238" t="str">
        <f>_xlfn.XLOOKUP(Table1[[#This Row],[Customer ID]],customers!$A$1:$A$1001,customers!$I$1:$I$1001,,0)</f>
        <v>No</v>
      </c>
    </row>
    <row r="239" spans="1:16" x14ac:dyDescent="0.3">
      <c r="A239" s="2" t="s">
        <v>1828</v>
      </c>
      <c r="B239" s="8">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_xlfn.XLOOKUP(orders!$D239,products!$A$1:$A$49,products!$B$1:$B$49,,0)</f>
        <v>Rob</v>
      </c>
      <c r="J239" t="str">
        <f t="shared" si="9"/>
        <v>Robusta</v>
      </c>
      <c r="K239" t="str">
        <f>_xlfn.XLOOKUP($D239,products!$A$1:$A$49,products!$C$1:$C$49,,0)</f>
        <v>L</v>
      </c>
      <c r="L239" t="str">
        <f t="shared" si="10"/>
        <v>Light</v>
      </c>
      <c r="M239" s="1">
        <f>_xlfn.XLOOKUP($D239,products!$A$1:$A$49,products!$D$1:$D$49,,0)</f>
        <v>0.2</v>
      </c>
      <c r="N239" s="3">
        <f>_xlfn.XLOOKUP($D239,products!$A$1:$A$49,products!$E$1:$E$49,,0)</f>
        <v>3.5849999999999995</v>
      </c>
      <c r="O239" s="3">
        <f t="shared" si="11"/>
        <v>3.5849999999999995</v>
      </c>
      <c r="P239" t="str">
        <f>_xlfn.XLOOKUP(Table1[[#This Row],[Customer ID]],customers!$A$1:$A$1001,customers!$I$1:$I$1001,,0)</f>
        <v>Yes</v>
      </c>
    </row>
    <row r="240" spans="1:16" x14ac:dyDescent="0.3">
      <c r="A240" s="2" t="s">
        <v>1833</v>
      </c>
      <c r="B240" s="8">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_xlfn.XLOOKUP(orders!$D240,products!$A$1:$A$49,products!$B$1:$B$49,,0)</f>
        <v>Rob</v>
      </c>
      <c r="J240" t="str">
        <f t="shared" si="9"/>
        <v>Robusta</v>
      </c>
      <c r="K240" t="str">
        <f>_xlfn.XLOOKUP($D240,products!$A$1:$A$49,products!$C$1:$C$49,,0)</f>
        <v>M</v>
      </c>
      <c r="L240" t="str">
        <f t="shared" si="10"/>
        <v>Medium</v>
      </c>
      <c r="M240" s="1">
        <f>_xlfn.XLOOKUP($D240,products!$A$1:$A$49,products!$D$1:$D$49,,0)</f>
        <v>2.5</v>
      </c>
      <c r="N240" s="3">
        <f>_xlfn.XLOOKUP($D240,products!$A$1:$A$49,products!$E$1:$E$49,,0)</f>
        <v>22.884999999999998</v>
      </c>
      <c r="O240" s="3">
        <f t="shared" si="11"/>
        <v>45.769999999999996</v>
      </c>
      <c r="P240" t="str">
        <f>_xlfn.XLOOKUP(Table1[[#This Row],[Customer ID]],customers!$A$1:$A$1001,customers!$I$1:$I$1001,,0)</f>
        <v>Yes</v>
      </c>
    </row>
    <row r="241" spans="1:16" x14ac:dyDescent="0.3">
      <c r="A241" s="2" t="s">
        <v>1839</v>
      </c>
      <c r="B241" s="8">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_xlfn.XLOOKUP(orders!$D241,products!$A$1:$A$49,products!$B$1:$B$49,,0)</f>
        <v>Exc</v>
      </c>
      <c r="J241" t="str">
        <f t="shared" si="9"/>
        <v>Excelsa</v>
      </c>
      <c r="K241" t="str">
        <f>_xlfn.XLOOKUP($D241,products!$A$1:$A$49,products!$C$1:$C$49,,0)</f>
        <v>L</v>
      </c>
      <c r="L241" t="str">
        <f t="shared" si="10"/>
        <v>Light</v>
      </c>
      <c r="M241" s="1">
        <f>_xlfn.XLOOKUP($D241,products!$A$1:$A$49,products!$D$1:$D$49,,0)</f>
        <v>1</v>
      </c>
      <c r="N241" s="3">
        <f>_xlfn.XLOOKUP($D241,products!$A$1:$A$49,products!$E$1:$E$49,,0)</f>
        <v>14.85</v>
      </c>
      <c r="O241" s="3">
        <f t="shared" si="11"/>
        <v>59.4</v>
      </c>
      <c r="P241" t="str">
        <f>_xlfn.XLOOKUP(Table1[[#This Row],[Customer ID]],customers!$A$1:$A$1001,customers!$I$1:$I$1001,,0)</f>
        <v>No</v>
      </c>
    </row>
    <row r="242" spans="1:16" x14ac:dyDescent="0.3">
      <c r="A242" s="2" t="s">
        <v>1845</v>
      </c>
      <c r="B242" s="8">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_xlfn.XLOOKUP(orders!$D242,products!$A$1:$A$49,products!$B$1:$B$49,,0)</f>
        <v>Ara</v>
      </c>
      <c r="J242" t="str">
        <f t="shared" si="9"/>
        <v>Arabica</v>
      </c>
      <c r="K242" t="str">
        <f>_xlfn.XLOOKUP($D242,products!$A$1:$A$49,products!$C$1:$C$49,,0)</f>
        <v>M</v>
      </c>
      <c r="L242" t="str">
        <f t="shared" si="10"/>
        <v>Medium</v>
      </c>
      <c r="M242" s="1">
        <f>_xlfn.XLOOKUP($D242,products!$A$1:$A$49,products!$D$1:$D$49,,0)</f>
        <v>2.5</v>
      </c>
      <c r="N242" s="3">
        <f>_xlfn.XLOOKUP($D242,products!$A$1:$A$49,products!$E$1:$E$49,,0)</f>
        <v>25.874999999999996</v>
      </c>
      <c r="O242" s="3">
        <f t="shared" si="11"/>
        <v>155.24999999999997</v>
      </c>
      <c r="P242" t="str">
        <f>_xlfn.XLOOKUP(Table1[[#This Row],[Customer ID]],customers!$A$1:$A$1001,customers!$I$1:$I$1001,,0)</f>
        <v>Yes</v>
      </c>
    </row>
    <row r="243" spans="1:16" x14ac:dyDescent="0.3">
      <c r="A243" s="2" t="s">
        <v>1849</v>
      </c>
      <c r="B243" s="8">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_xlfn.XLOOKUP(orders!$D243,products!$A$1:$A$49,products!$B$1:$B$49,,0)</f>
        <v>Rob</v>
      </c>
      <c r="J243" t="str">
        <f t="shared" si="9"/>
        <v>Robusta</v>
      </c>
      <c r="K243" t="str">
        <f>_xlfn.XLOOKUP($D243,products!$A$1:$A$49,products!$C$1:$C$49,,0)</f>
        <v>M</v>
      </c>
      <c r="L243" t="str">
        <f t="shared" si="10"/>
        <v>Medium</v>
      </c>
      <c r="M243" s="1">
        <f>_xlfn.XLOOKUP($D243,products!$A$1:$A$49,products!$D$1:$D$49,,0)</f>
        <v>2.5</v>
      </c>
      <c r="N243" s="3">
        <f>_xlfn.XLOOKUP($D243,products!$A$1:$A$49,products!$E$1:$E$49,,0)</f>
        <v>22.884999999999998</v>
      </c>
      <c r="O243" s="3">
        <f t="shared" si="11"/>
        <v>45.769999999999996</v>
      </c>
      <c r="P243" t="str">
        <f>_xlfn.XLOOKUP(Table1[[#This Row],[Customer ID]],customers!$A$1:$A$1001,customers!$I$1:$I$1001,,0)</f>
        <v>No</v>
      </c>
    </row>
    <row r="244" spans="1:16" x14ac:dyDescent="0.3">
      <c r="A244" s="2" t="s">
        <v>1854</v>
      </c>
      <c r="B244" s="8">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_xlfn.XLOOKUP(orders!$D244,products!$A$1:$A$49,products!$B$1:$B$49,,0)</f>
        <v>Exc</v>
      </c>
      <c r="J244" t="str">
        <f t="shared" si="9"/>
        <v>Excelsa</v>
      </c>
      <c r="K244" t="str">
        <f>_xlfn.XLOOKUP($D244,products!$A$1:$A$49,products!$C$1:$C$49,,0)</f>
        <v>D</v>
      </c>
      <c r="L244" t="str">
        <f t="shared" si="10"/>
        <v>Dark</v>
      </c>
      <c r="M244" s="1">
        <f>_xlfn.XLOOKUP($D244,products!$A$1:$A$49,products!$D$1:$D$49,,0)</f>
        <v>1</v>
      </c>
      <c r="N244" s="3">
        <f>_xlfn.XLOOKUP($D244,products!$A$1:$A$49,products!$E$1:$E$49,,0)</f>
        <v>12.15</v>
      </c>
      <c r="O244" s="3">
        <f t="shared" si="11"/>
        <v>36.450000000000003</v>
      </c>
      <c r="P244" t="str">
        <f>_xlfn.XLOOKUP(Table1[[#This Row],[Customer ID]],customers!$A$1:$A$1001,customers!$I$1:$I$1001,,0)</f>
        <v>Yes</v>
      </c>
    </row>
    <row r="245" spans="1:16" x14ac:dyDescent="0.3">
      <c r="A245" s="2" t="s">
        <v>1860</v>
      </c>
      <c r="B245" s="8">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_xlfn.XLOOKUP(orders!$D245,products!$A$1:$A$49,products!$B$1:$B$49,,0)</f>
        <v>Exc</v>
      </c>
      <c r="J245" t="str">
        <f t="shared" si="9"/>
        <v>Excelsa</v>
      </c>
      <c r="K245" t="str">
        <f>_xlfn.XLOOKUP($D245,products!$A$1:$A$49,products!$C$1:$C$49,,0)</f>
        <v>D</v>
      </c>
      <c r="L245" t="str">
        <f t="shared" si="10"/>
        <v>Dark</v>
      </c>
      <c r="M245" s="1">
        <f>_xlfn.XLOOKUP($D245,products!$A$1:$A$49,products!$D$1:$D$49,,0)</f>
        <v>0.5</v>
      </c>
      <c r="N245" s="3">
        <f>_xlfn.XLOOKUP($D245,products!$A$1:$A$49,products!$E$1:$E$49,,0)</f>
        <v>7.29</v>
      </c>
      <c r="O245" s="3">
        <f t="shared" si="11"/>
        <v>29.16</v>
      </c>
      <c r="P245" t="str">
        <f>_xlfn.XLOOKUP(Table1[[#This Row],[Customer ID]],customers!$A$1:$A$1001,customers!$I$1:$I$1001,,0)</f>
        <v>Yes</v>
      </c>
    </row>
    <row r="246" spans="1:16" x14ac:dyDescent="0.3">
      <c r="A246" s="2" t="s">
        <v>1866</v>
      </c>
      <c r="B246" s="8">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_xlfn.XLOOKUP(orders!$D246,products!$A$1:$A$49,products!$B$1:$B$49,,0)</f>
        <v>Lib</v>
      </c>
      <c r="J246" t="str">
        <f t="shared" si="9"/>
        <v>Liberica</v>
      </c>
      <c r="K246" t="str">
        <f>_xlfn.XLOOKUP($D246,products!$A$1:$A$49,products!$C$1:$C$49,,0)</f>
        <v>M</v>
      </c>
      <c r="L246" t="str">
        <f t="shared" si="10"/>
        <v>Medium</v>
      </c>
      <c r="M246" s="1">
        <f>_xlfn.XLOOKUP($D246,products!$A$1:$A$49,products!$D$1:$D$49,,0)</f>
        <v>2.5</v>
      </c>
      <c r="N246" s="3">
        <f>_xlfn.XLOOKUP($D246,products!$A$1:$A$49,products!$E$1:$E$49,,0)</f>
        <v>33.464999999999996</v>
      </c>
      <c r="O246" s="3">
        <f t="shared" si="11"/>
        <v>133.85999999999999</v>
      </c>
      <c r="P246" t="str">
        <f>_xlfn.XLOOKUP(Table1[[#This Row],[Customer ID]],customers!$A$1:$A$1001,customers!$I$1:$I$1001,,0)</f>
        <v>No</v>
      </c>
    </row>
    <row r="247" spans="1:16" x14ac:dyDescent="0.3">
      <c r="A247" s="2" t="s">
        <v>1872</v>
      </c>
      <c r="B247" s="8">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_xlfn.XLOOKUP(orders!$D247,products!$A$1:$A$49,products!$B$1:$B$49,,0)</f>
        <v>Lib</v>
      </c>
      <c r="J247" t="str">
        <f t="shared" si="9"/>
        <v>Liberica</v>
      </c>
      <c r="K247" t="str">
        <f>_xlfn.XLOOKUP($D247,products!$A$1:$A$49,products!$C$1:$C$49,,0)</f>
        <v>L</v>
      </c>
      <c r="L247" t="str">
        <f t="shared" si="10"/>
        <v>Light</v>
      </c>
      <c r="M247" s="1">
        <f>_xlfn.XLOOKUP($D247,products!$A$1:$A$49,products!$D$1:$D$49,,0)</f>
        <v>0.2</v>
      </c>
      <c r="N247" s="3">
        <f>_xlfn.XLOOKUP($D247,products!$A$1:$A$49,products!$E$1:$E$49,,0)</f>
        <v>4.7549999999999999</v>
      </c>
      <c r="O247" s="3">
        <f t="shared" si="11"/>
        <v>23.774999999999999</v>
      </c>
      <c r="P247" t="str">
        <f>_xlfn.XLOOKUP(Table1[[#This Row],[Customer ID]],customers!$A$1:$A$1001,customers!$I$1:$I$1001,,0)</f>
        <v>Yes</v>
      </c>
    </row>
    <row r="248" spans="1:16" x14ac:dyDescent="0.3">
      <c r="A248" s="2" t="s">
        <v>1878</v>
      </c>
      <c r="B248" s="8">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_xlfn.XLOOKUP(orders!$D248,products!$A$1:$A$49,products!$B$1:$B$49,,0)</f>
        <v>Lib</v>
      </c>
      <c r="J248" t="str">
        <f t="shared" si="9"/>
        <v>Liberica</v>
      </c>
      <c r="K248" t="str">
        <f>_xlfn.XLOOKUP($D248,products!$A$1:$A$49,products!$C$1:$C$49,,0)</f>
        <v>D</v>
      </c>
      <c r="L248" t="str">
        <f t="shared" si="10"/>
        <v>Dark</v>
      </c>
      <c r="M248" s="1">
        <f>_xlfn.XLOOKUP($D248,products!$A$1:$A$49,products!$D$1:$D$49,,0)</f>
        <v>1</v>
      </c>
      <c r="N248" s="3">
        <f>_xlfn.XLOOKUP($D248,products!$A$1:$A$49,products!$E$1:$E$49,,0)</f>
        <v>12.95</v>
      </c>
      <c r="O248" s="3">
        <f t="shared" si="11"/>
        <v>38.849999999999994</v>
      </c>
      <c r="P248" t="str">
        <f>_xlfn.XLOOKUP(Table1[[#This Row],[Customer ID]],customers!$A$1:$A$1001,customers!$I$1:$I$1001,,0)</f>
        <v>No</v>
      </c>
    </row>
    <row r="249" spans="1:16" x14ac:dyDescent="0.3">
      <c r="A249" s="2" t="s">
        <v>1884</v>
      </c>
      <c r="B249" s="8">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_xlfn.XLOOKUP(orders!$D249,products!$A$1:$A$49,products!$B$1:$B$49,,0)</f>
        <v>Rob</v>
      </c>
      <c r="J249" t="str">
        <f t="shared" si="9"/>
        <v>Robusta</v>
      </c>
      <c r="K249" t="str">
        <f>_xlfn.XLOOKUP($D249,products!$A$1:$A$49,products!$C$1:$C$49,,0)</f>
        <v>L</v>
      </c>
      <c r="L249" t="str">
        <f t="shared" si="10"/>
        <v>Light</v>
      </c>
      <c r="M249" s="1">
        <f>_xlfn.XLOOKUP($D249,products!$A$1:$A$49,products!$D$1:$D$49,,0)</f>
        <v>0.2</v>
      </c>
      <c r="N249" s="3">
        <f>_xlfn.XLOOKUP($D249,products!$A$1:$A$49,products!$E$1:$E$49,,0)</f>
        <v>3.5849999999999995</v>
      </c>
      <c r="O249" s="3">
        <f t="shared" si="11"/>
        <v>21.509999999999998</v>
      </c>
      <c r="P249" t="str">
        <f>_xlfn.XLOOKUP(Table1[[#This Row],[Customer ID]],customers!$A$1:$A$1001,customers!$I$1:$I$1001,,0)</f>
        <v>Yes</v>
      </c>
    </row>
    <row r="250" spans="1:16" x14ac:dyDescent="0.3">
      <c r="A250" s="2" t="s">
        <v>1889</v>
      </c>
      <c r="B250" s="8">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_xlfn.XLOOKUP(orders!$D250,products!$A$1:$A$49,products!$B$1:$B$49,,0)</f>
        <v>Ara</v>
      </c>
      <c r="J250" t="str">
        <f t="shared" si="9"/>
        <v>Arabica</v>
      </c>
      <c r="K250" t="str">
        <f>_xlfn.XLOOKUP($D250,products!$A$1:$A$49,products!$C$1:$C$49,,0)</f>
        <v>D</v>
      </c>
      <c r="L250" t="str">
        <f t="shared" si="10"/>
        <v>Dark</v>
      </c>
      <c r="M250" s="1">
        <f>_xlfn.XLOOKUP($D250,products!$A$1:$A$49,products!$D$1:$D$49,,0)</f>
        <v>1</v>
      </c>
      <c r="N250" s="3">
        <f>_xlfn.XLOOKUP($D250,products!$A$1:$A$49,products!$E$1:$E$49,,0)</f>
        <v>9.9499999999999993</v>
      </c>
      <c r="O250" s="3">
        <f t="shared" si="11"/>
        <v>9.9499999999999993</v>
      </c>
      <c r="P250" t="str">
        <f>_xlfn.XLOOKUP(Table1[[#This Row],[Customer ID]],customers!$A$1:$A$1001,customers!$I$1:$I$1001,,0)</f>
        <v>Yes</v>
      </c>
    </row>
    <row r="251" spans="1:16" x14ac:dyDescent="0.3">
      <c r="A251" s="2" t="s">
        <v>1895</v>
      </c>
      <c r="B251" s="8">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_xlfn.XLOOKUP(orders!$D251,products!$A$1:$A$49,products!$B$1:$B$49,,0)</f>
        <v>Lib</v>
      </c>
      <c r="J251" t="str">
        <f t="shared" si="9"/>
        <v>Liberica</v>
      </c>
      <c r="K251" t="str">
        <f>_xlfn.XLOOKUP($D251,products!$A$1:$A$49,products!$C$1:$C$49,,0)</f>
        <v>L</v>
      </c>
      <c r="L251" t="str">
        <f t="shared" si="10"/>
        <v>Light</v>
      </c>
      <c r="M251" s="1">
        <f>_xlfn.XLOOKUP($D251,products!$A$1:$A$49,products!$D$1:$D$49,,0)</f>
        <v>1</v>
      </c>
      <c r="N251" s="3">
        <f>_xlfn.XLOOKUP($D251,products!$A$1:$A$49,products!$E$1:$E$49,,0)</f>
        <v>15.85</v>
      </c>
      <c r="O251" s="3">
        <f t="shared" si="11"/>
        <v>15.85</v>
      </c>
      <c r="P251" t="str">
        <f>_xlfn.XLOOKUP(Table1[[#This Row],[Customer ID]],customers!$A$1:$A$1001,customers!$I$1:$I$1001,,0)</f>
        <v>Yes</v>
      </c>
    </row>
    <row r="252" spans="1:16" x14ac:dyDescent="0.3">
      <c r="A252" s="2" t="s">
        <v>1900</v>
      </c>
      <c r="B252" s="8">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_xlfn.XLOOKUP(orders!$D252,products!$A$1:$A$49,products!$B$1:$B$49,,0)</f>
        <v>Rob</v>
      </c>
      <c r="J252" t="str">
        <f t="shared" si="9"/>
        <v>Robusta</v>
      </c>
      <c r="K252" t="str">
        <f>_xlfn.XLOOKUP($D252,products!$A$1:$A$49,products!$C$1:$C$49,,0)</f>
        <v>M</v>
      </c>
      <c r="L252" t="str">
        <f t="shared" si="10"/>
        <v>Medium</v>
      </c>
      <c r="M252" s="1">
        <f>_xlfn.XLOOKUP($D252,products!$A$1:$A$49,products!$D$1:$D$49,,0)</f>
        <v>0.2</v>
      </c>
      <c r="N252" s="3">
        <f>_xlfn.XLOOKUP($D252,products!$A$1:$A$49,products!$E$1:$E$49,,0)</f>
        <v>2.9849999999999999</v>
      </c>
      <c r="O252" s="3">
        <f t="shared" si="11"/>
        <v>2.9849999999999999</v>
      </c>
      <c r="P252" t="str">
        <f>_xlfn.XLOOKUP(Table1[[#This Row],[Customer ID]],customers!$A$1:$A$1001,customers!$I$1:$I$1001,,0)</f>
        <v>Yes</v>
      </c>
    </row>
    <row r="253" spans="1:16" x14ac:dyDescent="0.3">
      <c r="A253" s="2" t="s">
        <v>1906</v>
      </c>
      <c r="B253" s="8">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_xlfn.XLOOKUP(orders!$D253,products!$A$1:$A$49,products!$B$1:$B$49,,0)</f>
        <v>Exc</v>
      </c>
      <c r="J253" t="str">
        <f t="shared" si="9"/>
        <v>Excelsa</v>
      </c>
      <c r="K253" t="str">
        <f>_xlfn.XLOOKUP($D253,products!$A$1:$A$49,products!$C$1:$C$49,,0)</f>
        <v>M</v>
      </c>
      <c r="L253" t="str">
        <f t="shared" si="10"/>
        <v>Medium</v>
      </c>
      <c r="M253" s="1">
        <f>_xlfn.XLOOKUP($D253,products!$A$1:$A$49,products!$D$1:$D$49,,0)</f>
        <v>1</v>
      </c>
      <c r="N253" s="3">
        <f>_xlfn.XLOOKUP($D253,products!$A$1:$A$49,products!$E$1:$E$49,,0)</f>
        <v>13.75</v>
      </c>
      <c r="O253" s="3">
        <f t="shared" si="11"/>
        <v>68.75</v>
      </c>
      <c r="P253" t="str">
        <f>_xlfn.XLOOKUP(Table1[[#This Row],[Customer ID]],customers!$A$1:$A$1001,customers!$I$1:$I$1001,,0)</f>
        <v>Yes</v>
      </c>
    </row>
    <row r="254" spans="1:16" x14ac:dyDescent="0.3">
      <c r="A254" s="2" t="s">
        <v>1912</v>
      </c>
      <c r="B254" s="8">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_xlfn.XLOOKUP(orders!$D254,products!$A$1:$A$49,products!$B$1:$B$49,,0)</f>
        <v>Ara</v>
      </c>
      <c r="J254" t="str">
        <f t="shared" si="9"/>
        <v>Arabica</v>
      </c>
      <c r="K254" t="str">
        <f>_xlfn.XLOOKUP($D254,products!$A$1:$A$49,products!$C$1:$C$49,,0)</f>
        <v>D</v>
      </c>
      <c r="L254" t="str">
        <f t="shared" si="10"/>
        <v>Dark</v>
      </c>
      <c r="M254" s="1">
        <f>_xlfn.XLOOKUP($D254,products!$A$1:$A$49,products!$D$1:$D$49,,0)</f>
        <v>1</v>
      </c>
      <c r="N254" s="3">
        <f>_xlfn.XLOOKUP($D254,products!$A$1:$A$49,products!$E$1:$E$49,,0)</f>
        <v>9.9499999999999993</v>
      </c>
      <c r="O254" s="3">
        <f t="shared" si="11"/>
        <v>29.849999999999998</v>
      </c>
      <c r="P254" t="str">
        <f>_xlfn.XLOOKUP(Table1[[#This Row],[Customer ID]],customers!$A$1:$A$1001,customers!$I$1:$I$1001,,0)</f>
        <v>No</v>
      </c>
    </row>
    <row r="255" spans="1:16" x14ac:dyDescent="0.3">
      <c r="A255" s="2" t="s">
        <v>1917</v>
      </c>
      <c r="B255" s="8">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_xlfn.XLOOKUP(orders!$D255,products!$A$1:$A$49,products!$B$1:$B$49,,0)</f>
        <v>Lib</v>
      </c>
      <c r="J255" t="str">
        <f t="shared" si="9"/>
        <v>Liberica</v>
      </c>
      <c r="K255" t="str">
        <f>_xlfn.XLOOKUP($D255,products!$A$1:$A$49,products!$C$1:$C$49,,0)</f>
        <v>M</v>
      </c>
      <c r="L255" t="str">
        <f t="shared" si="10"/>
        <v>Medium</v>
      </c>
      <c r="M255" s="1">
        <f>_xlfn.XLOOKUP($D255,products!$A$1:$A$49,products!$D$1:$D$49,,0)</f>
        <v>1</v>
      </c>
      <c r="N255" s="3">
        <f>_xlfn.XLOOKUP($D255,products!$A$1:$A$49,products!$E$1:$E$49,,0)</f>
        <v>14.55</v>
      </c>
      <c r="O255" s="3">
        <f t="shared" si="11"/>
        <v>58.2</v>
      </c>
      <c r="P255" t="str">
        <f>_xlfn.XLOOKUP(Table1[[#This Row],[Customer ID]],customers!$A$1:$A$1001,customers!$I$1:$I$1001,,0)</f>
        <v>No</v>
      </c>
    </row>
    <row r="256" spans="1:16" x14ac:dyDescent="0.3">
      <c r="A256" s="2" t="s">
        <v>1923</v>
      </c>
      <c r="B256" s="8">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_xlfn.XLOOKUP(orders!$D256,products!$A$1:$A$49,products!$B$1:$B$49,,0)</f>
        <v>Rob</v>
      </c>
      <c r="J256" t="str">
        <f t="shared" si="9"/>
        <v>Robusta</v>
      </c>
      <c r="K256" t="str">
        <f>_xlfn.XLOOKUP($D256,products!$A$1:$A$49,products!$C$1:$C$49,,0)</f>
        <v>L</v>
      </c>
      <c r="L256" t="str">
        <f t="shared" si="10"/>
        <v>Light</v>
      </c>
      <c r="M256" s="1">
        <f>_xlfn.XLOOKUP($D256,products!$A$1:$A$49,products!$D$1:$D$49,,0)</f>
        <v>0.5</v>
      </c>
      <c r="N256" s="3">
        <f>_xlfn.XLOOKUP($D256,products!$A$1:$A$49,products!$E$1:$E$49,,0)</f>
        <v>7.169999999999999</v>
      </c>
      <c r="O256" s="3">
        <f t="shared" si="11"/>
        <v>28.679999999999996</v>
      </c>
      <c r="P256" t="str">
        <f>_xlfn.XLOOKUP(Table1[[#This Row],[Customer ID]],customers!$A$1:$A$1001,customers!$I$1:$I$1001,,0)</f>
        <v>No</v>
      </c>
    </row>
    <row r="257" spans="1:16" x14ac:dyDescent="0.3">
      <c r="A257" s="2" t="s">
        <v>1928</v>
      </c>
      <c r="B257" s="8">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_xlfn.XLOOKUP(orders!$D257,products!$A$1:$A$49,products!$B$1:$B$49,,0)</f>
        <v>Rob</v>
      </c>
      <c r="J257" t="str">
        <f t="shared" si="9"/>
        <v>Robusta</v>
      </c>
      <c r="K257" t="str">
        <f>_xlfn.XLOOKUP($D257,products!$A$1:$A$49,products!$C$1:$C$49,,0)</f>
        <v>L</v>
      </c>
      <c r="L257" t="str">
        <f t="shared" si="10"/>
        <v>Light</v>
      </c>
      <c r="M257" s="1">
        <f>_xlfn.XLOOKUP($D257,products!$A$1:$A$49,products!$D$1:$D$49,,0)</f>
        <v>0.5</v>
      </c>
      <c r="N257" s="3">
        <f>_xlfn.XLOOKUP($D257,products!$A$1:$A$49,products!$E$1:$E$49,,0)</f>
        <v>7.169999999999999</v>
      </c>
      <c r="O257" s="3">
        <f t="shared" si="11"/>
        <v>21.509999999999998</v>
      </c>
      <c r="P257" t="str">
        <f>_xlfn.XLOOKUP(Table1[[#This Row],[Customer ID]],customers!$A$1:$A$1001,customers!$I$1:$I$1001,,0)</f>
        <v>No</v>
      </c>
    </row>
    <row r="258" spans="1:16" x14ac:dyDescent="0.3">
      <c r="A258" s="2" t="s">
        <v>1934</v>
      </c>
      <c r="B258" s="8">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_xlfn.XLOOKUP(orders!$D258,products!$A$1:$A$49,products!$B$1:$B$49,,0)</f>
        <v>Lib</v>
      </c>
      <c r="J258" t="str">
        <f t="shared" si="9"/>
        <v>Liberica</v>
      </c>
      <c r="K258" t="str">
        <f>_xlfn.XLOOKUP($D258,products!$A$1:$A$49,products!$C$1:$C$49,,0)</f>
        <v>M</v>
      </c>
      <c r="L258" t="str">
        <f t="shared" si="10"/>
        <v>Medium</v>
      </c>
      <c r="M258" s="1">
        <f>_xlfn.XLOOKUP($D258,products!$A$1:$A$49,products!$D$1:$D$49,,0)</f>
        <v>0.5</v>
      </c>
      <c r="N258" s="3">
        <f>_xlfn.XLOOKUP($D258,products!$A$1:$A$49,products!$E$1:$E$49,,0)</f>
        <v>8.73</v>
      </c>
      <c r="O258" s="3">
        <f t="shared" si="11"/>
        <v>17.46</v>
      </c>
      <c r="P258" t="str">
        <f>_xlfn.XLOOKUP(Table1[[#This Row],[Customer ID]],customers!$A$1:$A$1001,customers!$I$1:$I$1001,,0)</f>
        <v>Yes</v>
      </c>
    </row>
    <row r="259" spans="1:16" x14ac:dyDescent="0.3">
      <c r="A259" s="2" t="s">
        <v>1940</v>
      </c>
      <c r="B259" s="8">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_xlfn.XLOOKUP(orders!$D259,products!$A$1:$A$49,products!$B$1:$B$49,,0)</f>
        <v>Exc</v>
      </c>
      <c r="J259" t="str">
        <f t="shared" ref="J259:J322" si="12">IF(I259="Rob","Robusta",IF(I259="Exc","Excelsa",IF(I259="Ara","Arabica",IF(I259="Lib","Liberica","Not Valid"))))</f>
        <v>Excelsa</v>
      </c>
      <c r="K259" t="str">
        <f>_xlfn.XLOOKUP($D259,products!$A$1:$A$49,products!$C$1:$C$49,,0)</f>
        <v>D</v>
      </c>
      <c r="L259" t="str">
        <f t="shared" ref="L259:L322" si="13">IF(K259="M","Medium",IF(K259="L","Light",IF(K259="D","Dark","Not Valid")))</f>
        <v>Dark</v>
      </c>
      <c r="M259" s="1">
        <f>_xlfn.XLOOKUP($D259,products!$A$1:$A$49,products!$D$1:$D$49,,0)</f>
        <v>2.5</v>
      </c>
      <c r="N259" s="3">
        <f>_xlfn.XLOOKUP($D259,products!$A$1:$A$49,products!$E$1:$E$49,,0)</f>
        <v>27.945</v>
      </c>
      <c r="O259" s="3">
        <f t="shared" ref="O259:O322" si="14">N259*E259</f>
        <v>27.945</v>
      </c>
      <c r="P259" t="str">
        <f>_xlfn.XLOOKUP(Table1[[#This Row],[Customer ID]],customers!$A$1:$A$1001,customers!$I$1:$I$1001,,0)</f>
        <v>Yes</v>
      </c>
    </row>
    <row r="260" spans="1:16" x14ac:dyDescent="0.3">
      <c r="A260" s="2" t="s">
        <v>1946</v>
      </c>
      <c r="B260" s="8">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_xlfn.XLOOKUP(orders!$D260,products!$A$1:$A$49,products!$B$1:$B$49,,0)</f>
        <v>Exc</v>
      </c>
      <c r="J260" t="str">
        <f t="shared" si="12"/>
        <v>Excelsa</v>
      </c>
      <c r="K260" t="str">
        <f>_xlfn.XLOOKUP($D260,products!$A$1:$A$49,products!$C$1:$C$49,,0)</f>
        <v>D</v>
      </c>
      <c r="L260" t="str">
        <f t="shared" si="13"/>
        <v>Dark</v>
      </c>
      <c r="M260" s="1">
        <f>_xlfn.XLOOKUP($D260,products!$A$1:$A$49,products!$D$1:$D$49,,0)</f>
        <v>2.5</v>
      </c>
      <c r="N260" s="3">
        <f>_xlfn.XLOOKUP($D260,products!$A$1:$A$49,products!$E$1:$E$49,,0)</f>
        <v>27.945</v>
      </c>
      <c r="O260" s="3">
        <f t="shared" si="14"/>
        <v>139.72499999999999</v>
      </c>
      <c r="P260" t="str">
        <f>_xlfn.XLOOKUP(Table1[[#This Row],[Customer ID]],customers!$A$1:$A$1001,customers!$I$1:$I$1001,,0)</f>
        <v>No</v>
      </c>
    </row>
    <row r="261" spans="1:16" x14ac:dyDescent="0.3">
      <c r="A261" s="2" t="s">
        <v>1952</v>
      </c>
      <c r="B261" s="8">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_xlfn.XLOOKUP(orders!$D261,products!$A$1:$A$49,products!$B$1:$B$49,,0)</f>
        <v>Rob</v>
      </c>
      <c r="J261" t="str">
        <f t="shared" si="12"/>
        <v>Robusta</v>
      </c>
      <c r="K261" t="str">
        <f>_xlfn.XLOOKUP($D261,products!$A$1:$A$49,products!$C$1:$C$49,,0)</f>
        <v>M</v>
      </c>
      <c r="L261" t="str">
        <f t="shared" si="13"/>
        <v>Medium</v>
      </c>
      <c r="M261" s="1">
        <f>_xlfn.XLOOKUP($D261,products!$A$1:$A$49,products!$D$1:$D$49,,0)</f>
        <v>0.2</v>
      </c>
      <c r="N261" s="3">
        <f>_xlfn.XLOOKUP($D261,products!$A$1:$A$49,products!$E$1:$E$49,,0)</f>
        <v>2.9849999999999999</v>
      </c>
      <c r="O261" s="3">
        <f t="shared" si="14"/>
        <v>5.97</v>
      </c>
      <c r="P261" t="str">
        <f>_xlfn.XLOOKUP(Table1[[#This Row],[Customer ID]],customers!$A$1:$A$1001,customers!$I$1:$I$1001,,0)</f>
        <v>No</v>
      </c>
    </row>
    <row r="262" spans="1:16" x14ac:dyDescent="0.3">
      <c r="A262" s="2" t="s">
        <v>1958</v>
      </c>
      <c r="B262" s="8">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_xlfn.XLOOKUP(orders!$D262,products!$A$1:$A$49,products!$B$1:$B$49,,0)</f>
        <v>Rob</v>
      </c>
      <c r="J262" t="str">
        <f t="shared" si="12"/>
        <v>Robusta</v>
      </c>
      <c r="K262" t="str">
        <f>_xlfn.XLOOKUP($D262,products!$A$1:$A$49,products!$C$1:$C$49,,0)</f>
        <v>L</v>
      </c>
      <c r="L262" t="str">
        <f t="shared" si="13"/>
        <v>Light</v>
      </c>
      <c r="M262" s="1">
        <f>_xlfn.XLOOKUP($D262,products!$A$1:$A$49,products!$D$1:$D$49,,0)</f>
        <v>2.5</v>
      </c>
      <c r="N262" s="3">
        <f>_xlfn.XLOOKUP($D262,products!$A$1:$A$49,products!$E$1:$E$49,,0)</f>
        <v>27.484999999999996</v>
      </c>
      <c r="O262" s="3">
        <f t="shared" si="14"/>
        <v>27.484999999999996</v>
      </c>
      <c r="P262" t="str">
        <f>_xlfn.XLOOKUP(Table1[[#This Row],[Customer ID]],customers!$A$1:$A$1001,customers!$I$1:$I$1001,,0)</f>
        <v>Yes</v>
      </c>
    </row>
    <row r="263" spans="1:16" x14ac:dyDescent="0.3">
      <c r="A263" s="2" t="s">
        <v>1963</v>
      </c>
      <c r="B263" s="8">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_xlfn.XLOOKUP(orders!$D263,products!$A$1:$A$49,products!$B$1:$B$49,,0)</f>
        <v>Rob</v>
      </c>
      <c r="J263" t="str">
        <f t="shared" si="12"/>
        <v>Robusta</v>
      </c>
      <c r="K263" t="str">
        <f>_xlfn.XLOOKUP($D263,products!$A$1:$A$49,products!$C$1:$C$49,,0)</f>
        <v>L</v>
      </c>
      <c r="L263" t="str">
        <f t="shared" si="13"/>
        <v>Light</v>
      </c>
      <c r="M263" s="1">
        <f>_xlfn.XLOOKUP($D263,products!$A$1:$A$49,products!$D$1:$D$49,,0)</f>
        <v>1</v>
      </c>
      <c r="N263" s="3">
        <f>_xlfn.XLOOKUP($D263,products!$A$1:$A$49,products!$E$1:$E$49,,0)</f>
        <v>11.95</v>
      </c>
      <c r="O263" s="3">
        <f t="shared" si="14"/>
        <v>59.75</v>
      </c>
      <c r="P263" t="str">
        <f>_xlfn.XLOOKUP(Table1[[#This Row],[Customer ID]],customers!$A$1:$A$1001,customers!$I$1:$I$1001,,0)</f>
        <v>Yes</v>
      </c>
    </row>
    <row r="264" spans="1:16" x14ac:dyDescent="0.3">
      <c r="A264" s="2" t="s">
        <v>1969</v>
      </c>
      <c r="B264" s="8">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_xlfn.XLOOKUP(orders!$D264,products!$A$1:$A$49,products!$B$1:$B$49,,0)</f>
        <v>Exc</v>
      </c>
      <c r="J264" t="str">
        <f t="shared" si="12"/>
        <v>Excelsa</v>
      </c>
      <c r="K264" t="str">
        <f>_xlfn.XLOOKUP($D264,products!$A$1:$A$49,products!$C$1:$C$49,,0)</f>
        <v>M</v>
      </c>
      <c r="L264" t="str">
        <f t="shared" si="13"/>
        <v>Medium</v>
      </c>
      <c r="M264" s="1">
        <f>_xlfn.XLOOKUP($D264,products!$A$1:$A$49,products!$D$1:$D$49,,0)</f>
        <v>1</v>
      </c>
      <c r="N264" s="3">
        <f>_xlfn.XLOOKUP($D264,products!$A$1:$A$49,products!$E$1:$E$49,,0)</f>
        <v>13.75</v>
      </c>
      <c r="O264" s="3">
        <f t="shared" si="14"/>
        <v>41.25</v>
      </c>
      <c r="P264" t="str">
        <f>_xlfn.XLOOKUP(Table1[[#This Row],[Customer ID]],customers!$A$1:$A$1001,customers!$I$1:$I$1001,,0)</f>
        <v>No</v>
      </c>
    </row>
    <row r="265" spans="1:16" x14ac:dyDescent="0.3">
      <c r="A265" s="2" t="s">
        <v>1975</v>
      </c>
      <c r="B265" s="8">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_xlfn.XLOOKUP(orders!$D265,products!$A$1:$A$49,products!$B$1:$B$49,,0)</f>
        <v>Lib</v>
      </c>
      <c r="J265" t="str">
        <f t="shared" si="12"/>
        <v>Liberica</v>
      </c>
      <c r="K265" t="str">
        <f>_xlfn.XLOOKUP($D265,products!$A$1:$A$49,products!$C$1:$C$49,,0)</f>
        <v>M</v>
      </c>
      <c r="L265" t="str">
        <f t="shared" si="13"/>
        <v>Medium</v>
      </c>
      <c r="M265" s="1">
        <f>_xlfn.XLOOKUP($D265,products!$A$1:$A$49,products!$D$1:$D$49,,0)</f>
        <v>2.5</v>
      </c>
      <c r="N265" s="3">
        <f>_xlfn.XLOOKUP($D265,products!$A$1:$A$49,products!$E$1:$E$49,,0)</f>
        <v>33.464999999999996</v>
      </c>
      <c r="O265" s="3">
        <f t="shared" si="14"/>
        <v>133.85999999999999</v>
      </c>
      <c r="P265" t="str">
        <f>_xlfn.XLOOKUP(Table1[[#This Row],[Customer ID]],customers!$A$1:$A$1001,customers!$I$1:$I$1001,,0)</f>
        <v>No</v>
      </c>
    </row>
    <row r="266" spans="1:16" x14ac:dyDescent="0.3">
      <c r="A266" s="2" t="s">
        <v>1980</v>
      </c>
      <c r="B266" s="8">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_xlfn.XLOOKUP(orders!$D266,products!$A$1:$A$49,products!$B$1:$B$49,,0)</f>
        <v>Rob</v>
      </c>
      <c r="J266" t="str">
        <f t="shared" si="12"/>
        <v>Robusta</v>
      </c>
      <c r="K266" t="str">
        <f>_xlfn.XLOOKUP($D266,products!$A$1:$A$49,products!$C$1:$C$49,,0)</f>
        <v>L</v>
      </c>
      <c r="L266" t="str">
        <f t="shared" si="13"/>
        <v>Light</v>
      </c>
      <c r="M266" s="1">
        <f>_xlfn.XLOOKUP($D266,products!$A$1:$A$49,products!$D$1:$D$49,,0)</f>
        <v>1</v>
      </c>
      <c r="N266" s="3">
        <f>_xlfn.XLOOKUP($D266,products!$A$1:$A$49,products!$E$1:$E$49,,0)</f>
        <v>11.95</v>
      </c>
      <c r="O266" s="3">
        <f t="shared" si="14"/>
        <v>59.75</v>
      </c>
      <c r="P266" t="str">
        <f>_xlfn.XLOOKUP(Table1[[#This Row],[Customer ID]],customers!$A$1:$A$1001,customers!$I$1:$I$1001,,0)</f>
        <v>Yes</v>
      </c>
    </row>
    <row r="267" spans="1:16" x14ac:dyDescent="0.3">
      <c r="A267" s="2" t="s">
        <v>1986</v>
      </c>
      <c r="B267" s="8">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_xlfn.XLOOKUP(orders!$D267,products!$A$1:$A$49,products!$B$1:$B$49,,0)</f>
        <v>Ara</v>
      </c>
      <c r="J267" t="str">
        <f t="shared" si="12"/>
        <v>Arabica</v>
      </c>
      <c r="K267" t="str">
        <f>_xlfn.XLOOKUP($D267,products!$A$1:$A$49,products!$C$1:$C$49,,0)</f>
        <v>D</v>
      </c>
      <c r="L267" t="str">
        <f t="shared" si="13"/>
        <v>Dark</v>
      </c>
      <c r="M267" s="1">
        <f>_xlfn.XLOOKUP($D267,products!$A$1:$A$49,products!$D$1:$D$49,,0)</f>
        <v>0.5</v>
      </c>
      <c r="N267" s="3">
        <f>_xlfn.XLOOKUP($D267,products!$A$1:$A$49,products!$E$1:$E$49,,0)</f>
        <v>5.97</v>
      </c>
      <c r="O267" s="3">
        <f t="shared" si="14"/>
        <v>5.97</v>
      </c>
      <c r="P267" t="str">
        <f>_xlfn.XLOOKUP(Table1[[#This Row],[Customer ID]],customers!$A$1:$A$1001,customers!$I$1:$I$1001,,0)</f>
        <v>Yes</v>
      </c>
    </row>
    <row r="268" spans="1:16" x14ac:dyDescent="0.3">
      <c r="A268" s="2" t="s">
        <v>1992</v>
      </c>
      <c r="B268" s="8">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_xlfn.XLOOKUP(orders!$D268,products!$A$1:$A$49,products!$B$1:$B$49,,0)</f>
        <v>Exc</v>
      </c>
      <c r="J268" t="str">
        <f t="shared" si="12"/>
        <v>Excelsa</v>
      </c>
      <c r="K268" t="str">
        <f>_xlfn.XLOOKUP($D268,products!$A$1:$A$49,products!$C$1:$C$49,,0)</f>
        <v>D</v>
      </c>
      <c r="L268" t="str">
        <f t="shared" si="13"/>
        <v>Dark</v>
      </c>
      <c r="M268" s="1">
        <f>_xlfn.XLOOKUP($D268,products!$A$1:$A$49,products!$D$1:$D$49,,0)</f>
        <v>1</v>
      </c>
      <c r="N268" s="3">
        <f>_xlfn.XLOOKUP($D268,products!$A$1:$A$49,products!$E$1:$E$49,,0)</f>
        <v>12.15</v>
      </c>
      <c r="O268" s="3">
        <f t="shared" si="14"/>
        <v>24.3</v>
      </c>
      <c r="P268" t="str">
        <f>_xlfn.XLOOKUP(Table1[[#This Row],[Customer ID]],customers!$A$1:$A$1001,customers!$I$1:$I$1001,,0)</f>
        <v>No</v>
      </c>
    </row>
    <row r="269" spans="1:16" x14ac:dyDescent="0.3">
      <c r="A269" s="2" t="s">
        <v>1998</v>
      </c>
      <c r="B269" s="8">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_xlfn.XLOOKUP(orders!$D269,products!$A$1:$A$49,products!$B$1:$B$49,,0)</f>
        <v>Exc</v>
      </c>
      <c r="J269" t="str">
        <f t="shared" si="12"/>
        <v>Excelsa</v>
      </c>
      <c r="K269" t="str">
        <f>_xlfn.XLOOKUP($D269,products!$A$1:$A$49,products!$C$1:$C$49,,0)</f>
        <v>D</v>
      </c>
      <c r="L269" t="str">
        <f t="shared" si="13"/>
        <v>Dark</v>
      </c>
      <c r="M269" s="1">
        <f>_xlfn.XLOOKUP($D269,products!$A$1:$A$49,products!$D$1:$D$49,,0)</f>
        <v>0.2</v>
      </c>
      <c r="N269" s="3">
        <f>_xlfn.XLOOKUP($D269,products!$A$1:$A$49,products!$E$1:$E$49,,0)</f>
        <v>3.645</v>
      </c>
      <c r="O269" s="3">
        <f t="shared" si="14"/>
        <v>21.87</v>
      </c>
      <c r="P269" t="str">
        <f>_xlfn.XLOOKUP(Table1[[#This Row],[Customer ID]],customers!$A$1:$A$1001,customers!$I$1:$I$1001,,0)</f>
        <v>Yes</v>
      </c>
    </row>
    <row r="270" spans="1:16" x14ac:dyDescent="0.3">
      <c r="A270" s="2" t="s">
        <v>2004</v>
      </c>
      <c r="B270" s="8">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_xlfn.XLOOKUP(orders!$D270,products!$A$1:$A$49,products!$B$1:$B$49,,0)</f>
        <v>Ara</v>
      </c>
      <c r="J270" t="str">
        <f t="shared" si="12"/>
        <v>Arabica</v>
      </c>
      <c r="K270" t="str">
        <f>_xlfn.XLOOKUP($D270,products!$A$1:$A$49,products!$C$1:$C$49,,0)</f>
        <v>D</v>
      </c>
      <c r="L270" t="str">
        <f t="shared" si="13"/>
        <v>Dark</v>
      </c>
      <c r="M270" s="1">
        <f>_xlfn.XLOOKUP($D270,products!$A$1:$A$49,products!$D$1:$D$49,,0)</f>
        <v>1</v>
      </c>
      <c r="N270" s="3">
        <f>_xlfn.XLOOKUP($D270,products!$A$1:$A$49,products!$E$1:$E$49,,0)</f>
        <v>9.9499999999999993</v>
      </c>
      <c r="O270" s="3">
        <f t="shared" si="14"/>
        <v>19.899999999999999</v>
      </c>
      <c r="P270" t="str">
        <f>_xlfn.XLOOKUP(Table1[[#This Row],[Customer ID]],customers!$A$1:$A$1001,customers!$I$1:$I$1001,,0)</f>
        <v>Yes</v>
      </c>
    </row>
    <row r="271" spans="1:16" x14ac:dyDescent="0.3">
      <c r="A271" s="2" t="s">
        <v>2009</v>
      </c>
      <c r="B271" s="8">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_xlfn.XLOOKUP(orders!$D271,products!$A$1:$A$49,products!$B$1:$B$49,,0)</f>
        <v>Ara</v>
      </c>
      <c r="J271" t="str">
        <f t="shared" si="12"/>
        <v>Arabica</v>
      </c>
      <c r="K271" t="str">
        <f>_xlfn.XLOOKUP($D271,products!$A$1:$A$49,products!$C$1:$C$49,,0)</f>
        <v>D</v>
      </c>
      <c r="L271" t="str">
        <f t="shared" si="13"/>
        <v>Dark</v>
      </c>
      <c r="M271" s="1">
        <f>_xlfn.XLOOKUP($D271,products!$A$1:$A$49,products!$D$1:$D$49,,0)</f>
        <v>0.2</v>
      </c>
      <c r="N271" s="3">
        <f>_xlfn.XLOOKUP($D271,products!$A$1:$A$49,products!$E$1:$E$49,,0)</f>
        <v>2.9849999999999999</v>
      </c>
      <c r="O271" s="3">
        <f t="shared" si="14"/>
        <v>5.97</v>
      </c>
      <c r="P271" t="str">
        <f>_xlfn.XLOOKUP(Table1[[#This Row],[Customer ID]],customers!$A$1:$A$1001,customers!$I$1:$I$1001,,0)</f>
        <v>No</v>
      </c>
    </row>
    <row r="272" spans="1:16" x14ac:dyDescent="0.3">
      <c r="A272" s="2" t="s">
        <v>2015</v>
      </c>
      <c r="B272" s="8">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_xlfn.XLOOKUP(orders!$D272,products!$A$1:$A$49,products!$B$1:$B$49,,0)</f>
        <v>Exc</v>
      </c>
      <c r="J272" t="str">
        <f t="shared" si="12"/>
        <v>Excelsa</v>
      </c>
      <c r="K272" t="str">
        <f>_xlfn.XLOOKUP($D272,products!$A$1:$A$49,products!$C$1:$C$49,,0)</f>
        <v>D</v>
      </c>
      <c r="L272" t="str">
        <f t="shared" si="13"/>
        <v>Dark</v>
      </c>
      <c r="M272" s="1">
        <f>_xlfn.XLOOKUP($D272,products!$A$1:$A$49,products!$D$1:$D$49,,0)</f>
        <v>0.5</v>
      </c>
      <c r="N272" s="3">
        <f>_xlfn.XLOOKUP($D272,products!$A$1:$A$49,products!$E$1:$E$49,,0)</f>
        <v>7.29</v>
      </c>
      <c r="O272" s="3">
        <f t="shared" si="14"/>
        <v>7.29</v>
      </c>
      <c r="P272" t="str">
        <f>_xlfn.XLOOKUP(Table1[[#This Row],[Customer ID]],customers!$A$1:$A$1001,customers!$I$1:$I$1001,,0)</f>
        <v>Yes</v>
      </c>
    </row>
    <row r="273" spans="1:16" x14ac:dyDescent="0.3">
      <c r="A273" s="2" t="s">
        <v>2019</v>
      </c>
      <c r="B273" s="8">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_xlfn.XLOOKUP(orders!$D273,products!$A$1:$A$49,products!$B$1:$B$49,,0)</f>
        <v>Ara</v>
      </c>
      <c r="J273" t="str">
        <f t="shared" si="12"/>
        <v>Arabica</v>
      </c>
      <c r="K273" t="str">
        <f>_xlfn.XLOOKUP($D273,products!$A$1:$A$49,products!$C$1:$C$49,,0)</f>
        <v>D</v>
      </c>
      <c r="L273" t="str">
        <f t="shared" si="13"/>
        <v>Dark</v>
      </c>
      <c r="M273" s="1">
        <f>_xlfn.XLOOKUP($D273,products!$A$1:$A$49,products!$D$1:$D$49,,0)</f>
        <v>0.2</v>
      </c>
      <c r="N273" s="3">
        <f>_xlfn.XLOOKUP($D273,products!$A$1:$A$49,products!$E$1:$E$49,,0)</f>
        <v>2.9849999999999999</v>
      </c>
      <c r="O273" s="3">
        <f t="shared" si="14"/>
        <v>11.94</v>
      </c>
      <c r="P273" t="str">
        <f>_xlfn.XLOOKUP(Table1[[#This Row],[Customer ID]],customers!$A$1:$A$1001,customers!$I$1:$I$1001,,0)</f>
        <v>Yes</v>
      </c>
    </row>
    <row r="274" spans="1:16" x14ac:dyDescent="0.3">
      <c r="A274" s="2" t="s">
        <v>2025</v>
      </c>
      <c r="B274" s="8">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_xlfn.XLOOKUP(orders!$D274,products!$A$1:$A$49,products!$B$1:$B$49,,0)</f>
        <v>Rob</v>
      </c>
      <c r="J274" t="str">
        <f t="shared" si="12"/>
        <v>Robusta</v>
      </c>
      <c r="K274" t="str">
        <f>_xlfn.XLOOKUP($D274,products!$A$1:$A$49,products!$C$1:$C$49,,0)</f>
        <v>L</v>
      </c>
      <c r="L274" t="str">
        <f t="shared" si="13"/>
        <v>Light</v>
      </c>
      <c r="M274" s="1">
        <f>_xlfn.XLOOKUP($D274,products!$A$1:$A$49,products!$D$1:$D$49,,0)</f>
        <v>1</v>
      </c>
      <c r="N274" s="3">
        <f>_xlfn.XLOOKUP($D274,products!$A$1:$A$49,products!$E$1:$E$49,,0)</f>
        <v>11.95</v>
      </c>
      <c r="O274" s="3">
        <f t="shared" si="14"/>
        <v>71.699999999999989</v>
      </c>
      <c r="P274" t="str">
        <f>_xlfn.XLOOKUP(Table1[[#This Row],[Customer ID]],customers!$A$1:$A$1001,customers!$I$1:$I$1001,,0)</f>
        <v>Yes</v>
      </c>
    </row>
    <row r="275" spans="1:16" x14ac:dyDescent="0.3">
      <c r="A275" s="2" t="s">
        <v>2032</v>
      </c>
      <c r="B275" s="8">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_xlfn.XLOOKUP(orders!$D275,products!$A$1:$A$49,products!$B$1:$B$49,,0)</f>
        <v>Ara</v>
      </c>
      <c r="J275" t="str">
        <f t="shared" si="12"/>
        <v>Arabica</v>
      </c>
      <c r="K275" t="str">
        <f>_xlfn.XLOOKUP($D275,products!$A$1:$A$49,products!$C$1:$C$49,,0)</f>
        <v>L</v>
      </c>
      <c r="L275" t="str">
        <f t="shared" si="13"/>
        <v>Light</v>
      </c>
      <c r="M275" s="1">
        <f>_xlfn.XLOOKUP($D275,products!$A$1:$A$49,products!$D$1:$D$49,,0)</f>
        <v>0.2</v>
      </c>
      <c r="N275" s="3">
        <f>_xlfn.XLOOKUP($D275,products!$A$1:$A$49,products!$E$1:$E$49,,0)</f>
        <v>3.8849999999999998</v>
      </c>
      <c r="O275" s="3">
        <f t="shared" si="14"/>
        <v>7.77</v>
      </c>
      <c r="P275" t="str">
        <f>_xlfn.XLOOKUP(Table1[[#This Row],[Customer ID]],customers!$A$1:$A$1001,customers!$I$1:$I$1001,,0)</f>
        <v>No</v>
      </c>
    </row>
    <row r="276" spans="1:16" x14ac:dyDescent="0.3">
      <c r="A276" s="2" t="s">
        <v>2038</v>
      </c>
      <c r="B276" s="8">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_xlfn.XLOOKUP(orders!$D276,products!$A$1:$A$49,products!$B$1:$B$49,,0)</f>
        <v>Ara</v>
      </c>
      <c r="J276" t="str">
        <f t="shared" si="12"/>
        <v>Arabica</v>
      </c>
      <c r="K276" t="str">
        <f>_xlfn.XLOOKUP($D276,products!$A$1:$A$49,products!$C$1:$C$49,,0)</f>
        <v>M</v>
      </c>
      <c r="L276" t="str">
        <f t="shared" si="13"/>
        <v>Medium</v>
      </c>
      <c r="M276" s="1">
        <f>_xlfn.XLOOKUP($D276,products!$A$1:$A$49,products!$D$1:$D$49,,0)</f>
        <v>2.5</v>
      </c>
      <c r="N276" s="3">
        <f>_xlfn.XLOOKUP($D276,products!$A$1:$A$49,products!$E$1:$E$49,,0)</f>
        <v>25.874999999999996</v>
      </c>
      <c r="O276" s="3">
        <f t="shared" si="14"/>
        <v>25.874999999999996</v>
      </c>
      <c r="P276" t="str">
        <f>_xlfn.XLOOKUP(Table1[[#This Row],[Customer ID]],customers!$A$1:$A$1001,customers!$I$1:$I$1001,,0)</f>
        <v>No</v>
      </c>
    </row>
    <row r="277" spans="1:16" x14ac:dyDescent="0.3">
      <c r="A277" s="2" t="s">
        <v>2044</v>
      </c>
      <c r="B277" s="8">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_xlfn.XLOOKUP(orders!$D277,products!$A$1:$A$49,products!$B$1:$B$49,,0)</f>
        <v>Exc</v>
      </c>
      <c r="J277" t="str">
        <f t="shared" si="12"/>
        <v>Excelsa</v>
      </c>
      <c r="K277" t="str">
        <f>_xlfn.XLOOKUP($D277,products!$A$1:$A$49,products!$C$1:$C$49,,0)</f>
        <v>L</v>
      </c>
      <c r="L277" t="str">
        <f t="shared" si="13"/>
        <v>Light</v>
      </c>
      <c r="M277" s="1">
        <f>_xlfn.XLOOKUP($D277,products!$A$1:$A$49,products!$D$1:$D$49,,0)</f>
        <v>2.5</v>
      </c>
      <c r="N277" s="3">
        <f>_xlfn.XLOOKUP($D277,products!$A$1:$A$49,products!$E$1:$E$49,,0)</f>
        <v>34.154999999999994</v>
      </c>
      <c r="O277" s="3">
        <f t="shared" si="14"/>
        <v>204.92999999999995</v>
      </c>
      <c r="P277" t="str">
        <f>_xlfn.XLOOKUP(Table1[[#This Row],[Customer ID]],customers!$A$1:$A$1001,customers!$I$1:$I$1001,,0)</f>
        <v>No</v>
      </c>
    </row>
    <row r="278" spans="1:16" x14ac:dyDescent="0.3">
      <c r="A278" s="2" t="s">
        <v>2050</v>
      </c>
      <c r="B278" s="8">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_xlfn.XLOOKUP(orders!$D278,products!$A$1:$A$49,products!$B$1:$B$49,,0)</f>
        <v>Rob</v>
      </c>
      <c r="J278" t="str">
        <f t="shared" si="12"/>
        <v>Robusta</v>
      </c>
      <c r="K278" t="str">
        <f>_xlfn.XLOOKUP($D278,products!$A$1:$A$49,products!$C$1:$C$49,,0)</f>
        <v>L</v>
      </c>
      <c r="L278" t="str">
        <f t="shared" si="13"/>
        <v>Light</v>
      </c>
      <c r="M278" s="1">
        <f>_xlfn.XLOOKUP($D278,products!$A$1:$A$49,products!$D$1:$D$49,,0)</f>
        <v>2.5</v>
      </c>
      <c r="N278" s="3">
        <f>_xlfn.XLOOKUP($D278,products!$A$1:$A$49,products!$E$1:$E$49,,0)</f>
        <v>27.484999999999996</v>
      </c>
      <c r="O278" s="3">
        <f t="shared" si="14"/>
        <v>109.93999999999998</v>
      </c>
      <c r="P278" t="str">
        <f>_xlfn.XLOOKUP(Table1[[#This Row],[Customer ID]],customers!$A$1:$A$1001,customers!$I$1:$I$1001,,0)</f>
        <v>Yes</v>
      </c>
    </row>
    <row r="279" spans="1:16" x14ac:dyDescent="0.3">
      <c r="A279" s="2" t="s">
        <v>2056</v>
      </c>
      <c r="B279" s="8">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_xlfn.XLOOKUP(orders!$D279,products!$A$1:$A$49,products!$B$1:$B$49,,0)</f>
        <v>Exc</v>
      </c>
      <c r="J279" t="str">
        <f t="shared" si="12"/>
        <v>Excelsa</v>
      </c>
      <c r="K279" t="str">
        <f>_xlfn.XLOOKUP($D279,products!$A$1:$A$49,products!$C$1:$C$49,,0)</f>
        <v>L</v>
      </c>
      <c r="L279" t="str">
        <f t="shared" si="13"/>
        <v>Light</v>
      </c>
      <c r="M279" s="1">
        <f>_xlfn.XLOOKUP($D279,products!$A$1:$A$49,products!$D$1:$D$49,,0)</f>
        <v>1</v>
      </c>
      <c r="N279" s="3">
        <f>_xlfn.XLOOKUP($D279,products!$A$1:$A$49,products!$E$1:$E$49,,0)</f>
        <v>14.85</v>
      </c>
      <c r="O279" s="3">
        <f t="shared" si="14"/>
        <v>89.1</v>
      </c>
      <c r="P279" t="str">
        <f>_xlfn.XLOOKUP(Table1[[#This Row],[Customer ID]],customers!$A$1:$A$1001,customers!$I$1:$I$1001,,0)</f>
        <v>No</v>
      </c>
    </row>
    <row r="280" spans="1:16" x14ac:dyDescent="0.3">
      <c r="A280" s="2" t="s">
        <v>2062</v>
      </c>
      <c r="B280" s="8">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_xlfn.XLOOKUP(orders!$D280,products!$A$1:$A$49,products!$B$1:$B$49,,0)</f>
        <v>Ara</v>
      </c>
      <c r="J280" t="str">
        <f t="shared" si="12"/>
        <v>Arabica</v>
      </c>
      <c r="K280" t="str">
        <f>_xlfn.XLOOKUP($D280,products!$A$1:$A$49,products!$C$1:$C$49,,0)</f>
        <v>L</v>
      </c>
      <c r="L280" t="str">
        <f t="shared" si="13"/>
        <v>Light</v>
      </c>
      <c r="M280" s="1">
        <f>_xlfn.XLOOKUP($D280,products!$A$1:$A$49,products!$D$1:$D$49,,0)</f>
        <v>0.2</v>
      </c>
      <c r="N280" s="3">
        <f>_xlfn.XLOOKUP($D280,products!$A$1:$A$49,products!$E$1:$E$49,,0)</f>
        <v>3.8849999999999998</v>
      </c>
      <c r="O280" s="3">
        <f t="shared" si="14"/>
        <v>7.77</v>
      </c>
      <c r="P280" t="str">
        <f>_xlfn.XLOOKUP(Table1[[#This Row],[Customer ID]],customers!$A$1:$A$1001,customers!$I$1:$I$1001,,0)</f>
        <v>Yes</v>
      </c>
    </row>
    <row r="281" spans="1:16" x14ac:dyDescent="0.3">
      <c r="A281" s="2" t="s">
        <v>2068</v>
      </c>
      <c r="B281" s="8">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_xlfn.XLOOKUP(orders!$D281,products!$A$1:$A$49,products!$B$1:$B$49,,0)</f>
        <v>Lib</v>
      </c>
      <c r="J281" t="str">
        <f t="shared" si="12"/>
        <v>Liberica</v>
      </c>
      <c r="K281" t="str">
        <f>_xlfn.XLOOKUP($D281,products!$A$1:$A$49,products!$C$1:$C$49,,0)</f>
        <v>M</v>
      </c>
      <c r="L281" t="str">
        <f t="shared" si="13"/>
        <v>Medium</v>
      </c>
      <c r="M281" s="1">
        <f>_xlfn.XLOOKUP($D281,products!$A$1:$A$49,products!$D$1:$D$49,,0)</f>
        <v>2.5</v>
      </c>
      <c r="N281" s="3">
        <f>_xlfn.XLOOKUP($D281,products!$A$1:$A$49,products!$E$1:$E$49,,0)</f>
        <v>33.464999999999996</v>
      </c>
      <c r="O281" s="3">
        <f t="shared" si="14"/>
        <v>33.464999999999996</v>
      </c>
      <c r="P281" t="str">
        <f>_xlfn.XLOOKUP(Table1[[#This Row],[Customer ID]],customers!$A$1:$A$1001,customers!$I$1:$I$1001,,0)</f>
        <v>Yes</v>
      </c>
    </row>
    <row r="282" spans="1:16" x14ac:dyDescent="0.3">
      <c r="A282" s="2" t="s">
        <v>2074</v>
      </c>
      <c r="B282" s="8">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_xlfn.XLOOKUP(orders!$D282,products!$A$1:$A$49,products!$B$1:$B$49,,0)</f>
        <v>Exc</v>
      </c>
      <c r="J282" t="str">
        <f t="shared" si="12"/>
        <v>Excelsa</v>
      </c>
      <c r="K282" t="str">
        <f>_xlfn.XLOOKUP($D282,products!$A$1:$A$49,products!$C$1:$C$49,,0)</f>
        <v>M</v>
      </c>
      <c r="L282" t="str">
        <f t="shared" si="13"/>
        <v>Medium</v>
      </c>
      <c r="M282" s="1">
        <f>_xlfn.XLOOKUP($D282,products!$A$1:$A$49,products!$D$1:$D$49,,0)</f>
        <v>0.5</v>
      </c>
      <c r="N282" s="3">
        <f>_xlfn.XLOOKUP($D282,products!$A$1:$A$49,products!$E$1:$E$49,,0)</f>
        <v>8.25</v>
      </c>
      <c r="O282" s="3">
        <f t="shared" si="14"/>
        <v>41.25</v>
      </c>
      <c r="P282" t="str">
        <f>_xlfn.XLOOKUP(Table1[[#This Row],[Customer ID]],customers!$A$1:$A$1001,customers!$I$1:$I$1001,,0)</f>
        <v>Yes</v>
      </c>
    </row>
    <row r="283" spans="1:16" x14ac:dyDescent="0.3">
      <c r="A283" s="2" t="s">
        <v>2079</v>
      </c>
      <c r="B283" s="8">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_xlfn.XLOOKUP(orders!$D283,products!$A$1:$A$49,products!$B$1:$B$49,,0)</f>
        <v>Exc</v>
      </c>
      <c r="J283" t="str">
        <f t="shared" si="12"/>
        <v>Excelsa</v>
      </c>
      <c r="K283" t="str">
        <f>_xlfn.XLOOKUP($D283,products!$A$1:$A$49,products!$C$1:$C$49,,0)</f>
        <v>L</v>
      </c>
      <c r="L283" t="str">
        <f t="shared" si="13"/>
        <v>Light</v>
      </c>
      <c r="M283" s="1">
        <f>_xlfn.XLOOKUP($D283,products!$A$1:$A$49,products!$D$1:$D$49,,0)</f>
        <v>1</v>
      </c>
      <c r="N283" s="3">
        <f>_xlfn.XLOOKUP($D283,products!$A$1:$A$49,products!$E$1:$E$49,,0)</f>
        <v>14.85</v>
      </c>
      <c r="O283" s="3">
        <f t="shared" si="14"/>
        <v>59.4</v>
      </c>
      <c r="P283" t="str">
        <f>_xlfn.XLOOKUP(Table1[[#This Row],[Customer ID]],customers!$A$1:$A$1001,customers!$I$1:$I$1001,,0)</f>
        <v>Yes</v>
      </c>
    </row>
    <row r="284" spans="1:16" x14ac:dyDescent="0.3">
      <c r="A284" s="2" t="s">
        <v>2085</v>
      </c>
      <c r="B284" s="8">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_xlfn.XLOOKUP(orders!$D284,products!$A$1:$A$49,products!$B$1:$B$49,,0)</f>
        <v>Ara</v>
      </c>
      <c r="J284" t="str">
        <f t="shared" si="12"/>
        <v>Arabica</v>
      </c>
      <c r="K284" t="str">
        <f>_xlfn.XLOOKUP($D284,products!$A$1:$A$49,products!$C$1:$C$49,,0)</f>
        <v>L</v>
      </c>
      <c r="L284" t="str">
        <f t="shared" si="13"/>
        <v>Light</v>
      </c>
      <c r="M284" s="1">
        <f>_xlfn.XLOOKUP($D284,products!$A$1:$A$49,products!$D$1:$D$49,,0)</f>
        <v>0.5</v>
      </c>
      <c r="N284" s="3">
        <f>_xlfn.XLOOKUP($D284,products!$A$1:$A$49,products!$E$1:$E$49,,0)</f>
        <v>7.77</v>
      </c>
      <c r="O284" s="3">
        <f t="shared" si="14"/>
        <v>7.77</v>
      </c>
      <c r="P284" t="str">
        <f>_xlfn.XLOOKUP(Table1[[#This Row],[Customer ID]],customers!$A$1:$A$1001,customers!$I$1:$I$1001,,0)</f>
        <v>No</v>
      </c>
    </row>
    <row r="285" spans="1:16" x14ac:dyDescent="0.3">
      <c r="A285" s="2" t="s">
        <v>2091</v>
      </c>
      <c r="B285" s="8">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_xlfn.XLOOKUP(orders!$D285,products!$A$1:$A$49,products!$B$1:$B$49,,0)</f>
        <v>Rob</v>
      </c>
      <c r="J285" t="str">
        <f t="shared" si="12"/>
        <v>Robusta</v>
      </c>
      <c r="K285" t="str">
        <f>_xlfn.XLOOKUP($D285,products!$A$1:$A$49,products!$C$1:$C$49,,0)</f>
        <v>D</v>
      </c>
      <c r="L285" t="str">
        <f t="shared" si="13"/>
        <v>Dark</v>
      </c>
      <c r="M285" s="1">
        <f>_xlfn.XLOOKUP($D285,products!$A$1:$A$49,products!$D$1:$D$49,,0)</f>
        <v>0.5</v>
      </c>
      <c r="N285" s="3">
        <f>_xlfn.XLOOKUP($D285,products!$A$1:$A$49,products!$E$1:$E$49,,0)</f>
        <v>5.3699999999999992</v>
      </c>
      <c r="O285" s="3">
        <f t="shared" si="14"/>
        <v>5.3699999999999992</v>
      </c>
      <c r="P285" t="str">
        <f>_xlfn.XLOOKUP(Table1[[#This Row],[Customer ID]],customers!$A$1:$A$1001,customers!$I$1:$I$1001,,0)</f>
        <v>Yes</v>
      </c>
    </row>
    <row r="286" spans="1:16" x14ac:dyDescent="0.3">
      <c r="A286" s="2" t="s">
        <v>2097</v>
      </c>
      <c r="B286" s="8">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_xlfn.XLOOKUP(orders!$D286,products!$A$1:$A$49,products!$B$1:$B$49,,0)</f>
        <v>Exc</v>
      </c>
      <c r="J286" t="str">
        <f t="shared" si="12"/>
        <v>Excelsa</v>
      </c>
      <c r="K286" t="str">
        <f>_xlfn.XLOOKUP($D286,products!$A$1:$A$49,products!$C$1:$C$49,,0)</f>
        <v>M</v>
      </c>
      <c r="L286" t="str">
        <f t="shared" si="13"/>
        <v>Medium</v>
      </c>
      <c r="M286" s="1">
        <f>_xlfn.XLOOKUP($D286,products!$A$1:$A$49,products!$D$1:$D$49,,0)</f>
        <v>2.5</v>
      </c>
      <c r="N286" s="3">
        <f>_xlfn.XLOOKUP($D286,products!$A$1:$A$49,products!$E$1:$E$49,,0)</f>
        <v>31.624999999999996</v>
      </c>
      <c r="O286" s="3">
        <f t="shared" si="14"/>
        <v>94.874999999999986</v>
      </c>
      <c r="P286" t="str">
        <f>_xlfn.XLOOKUP(Table1[[#This Row],[Customer ID]],customers!$A$1:$A$1001,customers!$I$1:$I$1001,,0)</f>
        <v>No</v>
      </c>
    </row>
    <row r="287" spans="1:16" x14ac:dyDescent="0.3">
      <c r="A287" s="2" t="s">
        <v>2102</v>
      </c>
      <c r="B287" s="8">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_xlfn.XLOOKUP(orders!$D287,products!$A$1:$A$49,products!$B$1:$B$49,,0)</f>
        <v>Lib</v>
      </c>
      <c r="J287" t="str">
        <f t="shared" si="12"/>
        <v>Liberica</v>
      </c>
      <c r="K287" t="str">
        <f>_xlfn.XLOOKUP($D287,products!$A$1:$A$49,products!$C$1:$C$49,,0)</f>
        <v>L</v>
      </c>
      <c r="L287" t="str">
        <f t="shared" si="13"/>
        <v>Light</v>
      </c>
      <c r="M287" s="1">
        <f>_xlfn.XLOOKUP($D287,products!$A$1:$A$49,products!$D$1:$D$49,,0)</f>
        <v>2.5</v>
      </c>
      <c r="N287" s="3">
        <f>_xlfn.XLOOKUP($D287,products!$A$1:$A$49,products!$E$1:$E$49,,0)</f>
        <v>36.454999999999998</v>
      </c>
      <c r="O287" s="3">
        <f t="shared" si="14"/>
        <v>36.454999999999998</v>
      </c>
      <c r="P287" t="str">
        <f>_xlfn.XLOOKUP(Table1[[#This Row],[Customer ID]],customers!$A$1:$A$1001,customers!$I$1:$I$1001,,0)</f>
        <v>No</v>
      </c>
    </row>
    <row r="288" spans="1:16" x14ac:dyDescent="0.3">
      <c r="A288" s="2" t="s">
        <v>2107</v>
      </c>
      <c r="B288" s="8">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_xlfn.XLOOKUP(orders!$D288,products!$A$1:$A$49,products!$B$1:$B$49,,0)</f>
        <v>Ara</v>
      </c>
      <c r="J288" t="str">
        <f t="shared" si="12"/>
        <v>Arabica</v>
      </c>
      <c r="K288" t="str">
        <f>_xlfn.XLOOKUP($D288,products!$A$1:$A$49,products!$C$1:$C$49,,0)</f>
        <v>M</v>
      </c>
      <c r="L288" t="str">
        <f t="shared" si="13"/>
        <v>Medium</v>
      </c>
      <c r="M288" s="1">
        <f>_xlfn.XLOOKUP($D288,products!$A$1:$A$49,products!$D$1:$D$49,,0)</f>
        <v>0.2</v>
      </c>
      <c r="N288" s="3">
        <f>_xlfn.XLOOKUP($D288,products!$A$1:$A$49,products!$E$1:$E$49,,0)</f>
        <v>3.375</v>
      </c>
      <c r="O288" s="3">
        <f t="shared" si="14"/>
        <v>13.5</v>
      </c>
      <c r="P288" t="str">
        <f>_xlfn.XLOOKUP(Table1[[#This Row],[Customer ID]],customers!$A$1:$A$1001,customers!$I$1:$I$1001,,0)</f>
        <v>Yes</v>
      </c>
    </row>
    <row r="289" spans="1:16" x14ac:dyDescent="0.3">
      <c r="A289" s="2" t="s">
        <v>2112</v>
      </c>
      <c r="B289" s="8">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_xlfn.XLOOKUP(orders!$D289,products!$A$1:$A$49,products!$B$1:$B$49,,0)</f>
        <v>Rob</v>
      </c>
      <c r="J289" t="str">
        <f t="shared" si="12"/>
        <v>Robusta</v>
      </c>
      <c r="K289" t="str">
        <f>_xlfn.XLOOKUP($D289,products!$A$1:$A$49,products!$C$1:$C$49,,0)</f>
        <v>L</v>
      </c>
      <c r="L289" t="str">
        <f t="shared" si="13"/>
        <v>Light</v>
      </c>
      <c r="M289" s="1">
        <f>_xlfn.XLOOKUP($D289,products!$A$1:$A$49,products!$D$1:$D$49,,0)</f>
        <v>0.2</v>
      </c>
      <c r="N289" s="3">
        <f>_xlfn.XLOOKUP($D289,products!$A$1:$A$49,products!$E$1:$E$49,,0)</f>
        <v>3.5849999999999995</v>
      </c>
      <c r="O289" s="3">
        <f t="shared" si="14"/>
        <v>14.339999999999998</v>
      </c>
      <c r="P289" t="str">
        <f>_xlfn.XLOOKUP(Table1[[#This Row],[Customer ID]],customers!$A$1:$A$1001,customers!$I$1:$I$1001,,0)</f>
        <v>No</v>
      </c>
    </row>
    <row r="290" spans="1:16" x14ac:dyDescent="0.3">
      <c r="A290" s="2" t="s">
        <v>2118</v>
      </c>
      <c r="B290" s="8">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_xlfn.XLOOKUP(orders!$D290,products!$A$1:$A$49,products!$B$1:$B$49,,0)</f>
        <v>Exc</v>
      </c>
      <c r="J290" t="str">
        <f t="shared" si="12"/>
        <v>Excelsa</v>
      </c>
      <c r="K290" t="str">
        <f>_xlfn.XLOOKUP($D290,products!$A$1:$A$49,products!$C$1:$C$49,,0)</f>
        <v>M</v>
      </c>
      <c r="L290" t="str">
        <f t="shared" si="13"/>
        <v>Medium</v>
      </c>
      <c r="M290" s="1">
        <f>_xlfn.XLOOKUP($D290,products!$A$1:$A$49,products!$D$1:$D$49,,0)</f>
        <v>0.5</v>
      </c>
      <c r="N290" s="3">
        <f>_xlfn.XLOOKUP($D290,products!$A$1:$A$49,products!$E$1:$E$49,,0)</f>
        <v>8.25</v>
      </c>
      <c r="O290" s="3">
        <f t="shared" si="14"/>
        <v>8.25</v>
      </c>
      <c r="P290" t="str">
        <f>_xlfn.XLOOKUP(Table1[[#This Row],[Customer ID]],customers!$A$1:$A$1001,customers!$I$1:$I$1001,,0)</f>
        <v>Yes</v>
      </c>
    </row>
    <row r="291" spans="1:16" x14ac:dyDescent="0.3">
      <c r="A291" s="2" t="s">
        <v>2123</v>
      </c>
      <c r="B291" s="8">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_xlfn.XLOOKUP(orders!$D291,products!$A$1:$A$49,products!$B$1:$B$49,,0)</f>
        <v>Rob</v>
      </c>
      <c r="J291" t="str">
        <f t="shared" si="12"/>
        <v>Robusta</v>
      </c>
      <c r="K291" t="str">
        <f>_xlfn.XLOOKUP($D291,products!$A$1:$A$49,products!$C$1:$C$49,,0)</f>
        <v>D</v>
      </c>
      <c r="L291" t="str">
        <f t="shared" si="13"/>
        <v>Dark</v>
      </c>
      <c r="M291" s="1">
        <f>_xlfn.XLOOKUP($D291,products!$A$1:$A$49,products!$D$1:$D$49,,0)</f>
        <v>0.2</v>
      </c>
      <c r="N291" s="3">
        <f>_xlfn.XLOOKUP($D291,products!$A$1:$A$49,products!$E$1:$E$49,,0)</f>
        <v>2.6849999999999996</v>
      </c>
      <c r="O291" s="3">
        <f t="shared" si="14"/>
        <v>13.424999999999997</v>
      </c>
      <c r="P291" t="str">
        <f>_xlfn.XLOOKUP(Table1[[#This Row],[Customer ID]],customers!$A$1:$A$1001,customers!$I$1:$I$1001,,0)</f>
        <v>Yes</v>
      </c>
    </row>
    <row r="292" spans="1:16" x14ac:dyDescent="0.3">
      <c r="A292" s="2" t="s">
        <v>2127</v>
      </c>
      <c r="B292" s="8">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_xlfn.XLOOKUP(orders!$D292,products!$A$1:$A$49,products!$B$1:$B$49,,0)</f>
        <v>Ara</v>
      </c>
      <c r="J292" t="str">
        <f t="shared" si="12"/>
        <v>Arabica</v>
      </c>
      <c r="K292" t="str">
        <f>_xlfn.XLOOKUP($D292,products!$A$1:$A$49,products!$C$1:$C$49,,0)</f>
        <v>D</v>
      </c>
      <c r="L292" t="str">
        <f t="shared" si="13"/>
        <v>Dark</v>
      </c>
      <c r="M292" s="1">
        <f>_xlfn.XLOOKUP($D292,products!$A$1:$A$49,products!$D$1:$D$49,,0)</f>
        <v>1</v>
      </c>
      <c r="N292" s="3">
        <f>_xlfn.XLOOKUP($D292,products!$A$1:$A$49,products!$E$1:$E$49,,0)</f>
        <v>9.9499999999999993</v>
      </c>
      <c r="O292" s="3">
        <f t="shared" si="14"/>
        <v>49.75</v>
      </c>
      <c r="P292" t="str">
        <f>_xlfn.XLOOKUP(Table1[[#This Row],[Customer ID]],customers!$A$1:$A$1001,customers!$I$1:$I$1001,,0)</f>
        <v>No</v>
      </c>
    </row>
    <row r="293" spans="1:16" x14ac:dyDescent="0.3">
      <c r="A293" s="2" t="s">
        <v>2133</v>
      </c>
      <c r="B293" s="8">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_xlfn.XLOOKUP(orders!$D293,products!$A$1:$A$49,products!$B$1:$B$49,,0)</f>
        <v>Exc</v>
      </c>
      <c r="J293" t="str">
        <f t="shared" si="12"/>
        <v>Excelsa</v>
      </c>
      <c r="K293" t="str">
        <f>_xlfn.XLOOKUP($D293,products!$A$1:$A$49,products!$C$1:$C$49,,0)</f>
        <v>M</v>
      </c>
      <c r="L293" t="str">
        <f t="shared" si="13"/>
        <v>Medium</v>
      </c>
      <c r="M293" s="1">
        <f>_xlfn.XLOOKUP($D293,products!$A$1:$A$49,products!$D$1:$D$49,,0)</f>
        <v>0.5</v>
      </c>
      <c r="N293" s="3">
        <f>_xlfn.XLOOKUP($D293,products!$A$1:$A$49,products!$E$1:$E$49,,0)</f>
        <v>8.25</v>
      </c>
      <c r="O293" s="3">
        <f t="shared" si="14"/>
        <v>16.5</v>
      </c>
      <c r="P293" t="str">
        <f>_xlfn.XLOOKUP(Table1[[#This Row],[Customer ID]],customers!$A$1:$A$1001,customers!$I$1:$I$1001,,0)</f>
        <v>No</v>
      </c>
    </row>
    <row r="294" spans="1:16" x14ac:dyDescent="0.3">
      <c r="A294" s="2" t="s">
        <v>2137</v>
      </c>
      <c r="B294" s="8">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_xlfn.XLOOKUP(orders!$D294,products!$A$1:$A$49,products!$B$1:$B$49,,0)</f>
        <v>Ara</v>
      </c>
      <c r="J294" t="str">
        <f t="shared" si="12"/>
        <v>Arabica</v>
      </c>
      <c r="K294" t="str">
        <f>_xlfn.XLOOKUP($D294,products!$A$1:$A$49,products!$C$1:$C$49,,0)</f>
        <v>D</v>
      </c>
      <c r="L294" t="str">
        <f t="shared" si="13"/>
        <v>Dark</v>
      </c>
      <c r="M294" s="1">
        <f>_xlfn.XLOOKUP($D294,products!$A$1:$A$49,products!$D$1:$D$49,,0)</f>
        <v>0.5</v>
      </c>
      <c r="N294" s="3">
        <f>_xlfn.XLOOKUP($D294,products!$A$1:$A$49,products!$E$1:$E$49,,0)</f>
        <v>5.97</v>
      </c>
      <c r="O294" s="3">
        <f t="shared" si="14"/>
        <v>17.91</v>
      </c>
      <c r="P294" t="str">
        <f>_xlfn.XLOOKUP(Table1[[#This Row],[Customer ID]],customers!$A$1:$A$1001,customers!$I$1:$I$1001,,0)</f>
        <v>No</v>
      </c>
    </row>
    <row r="295" spans="1:16" x14ac:dyDescent="0.3">
      <c r="A295" s="2" t="s">
        <v>2142</v>
      </c>
      <c r="B295" s="8">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_xlfn.XLOOKUP(orders!$D295,products!$A$1:$A$49,products!$B$1:$B$49,,0)</f>
        <v>Ara</v>
      </c>
      <c r="J295" t="str">
        <f t="shared" si="12"/>
        <v>Arabica</v>
      </c>
      <c r="K295" t="str">
        <f>_xlfn.XLOOKUP($D295,products!$A$1:$A$49,products!$C$1:$C$49,,0)</f>
        <v>D</v>
      </c>
      <c r="L295" t="str">
        <f t="shared" si="13"/>
        <v>Dark</v>
      </c>
      <c r="M295" s="1">
        <f>_xlfn.XLOOKUP($D295,products!$A$1:$A$49,products!$D$1:$D$49,,0)</f>
        <v>0.5</v>
      </c>
      <c r="N295" s="3">
        <f>_xlfn.XLOOKUP($D295,products!$A$1:$A$49,products!$E$1:$E$49,,0)</f>
        <v>5.97</v>
      </c>
      <c r="O295" s="3">
        <f t="shared" si="14"/>
        <v>29.849999999999998</v>
      </c>
      <c r="P295" t="str">
        <f>_xlfn.XLOOKUP(Table1[[#This Row],[Customer ID]],customers!$A$1:$A$1001,customers!$I$1:$I$1001,,0)</f>
        <v>No</v>
      </c>
    </row>
    <row r="296" spans="1:16" x14ac:dyDescent="0.3">
      <c r="A296" s="2" t="s">
        <v>2148</v>
      </c>
      <c r="B296" s="8">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_xlfn.XLOOKUP(orders!$D296,products!$A$1:$A$49,products!$B$1:$B$49,,0)</f>
        <v>Exc</v>
      </c>
      <c r="J296" t="str">
        <f t="shared" si="12"/>
        <v>Excelsa</v>
      </c>
      <c r="K296" t="str">
        <f>_xlfn.XLOOKUP($D296,products!$A$1:$A$49,products!$C$1:$C$49,,0)</f>
        <v>L</v>
      </c>
      <c r="L296" t="str">
        <f t="shared" si="13"/>
        <v>Light</v>
      </c>
      <c r="M296" s="1">
        <f>_xlfn.XLOOKUP($D296,products!$A$1:$A$49,products!$D$1:$D$49,,0)</f>
        <v>1</v>
      </c>
      <c r="N296" s="3">
        <f>_xlfn.XLOOKUP($D296,products!$A$1:$A$49,products!$E$1:$E$49,,0)</f>
        <v>14.85</v>
      </c>
      <c r="O296" s="3">
        <f t="shared" si="14"/>
        <v>44.55</v>
      </c>
      <c r="P296" t="str">
        <f>_xlfn.XLOOKUP(Table1[[#This Row],[Customer ID]],customers!$A$1:$A$1001,customers!$I$1:$I$1001,,0)</f>
        <v>No</v>
      </c>
    </row>
    <row r="297" spans="1:16" x14ac:dyDescent="0.3">
      <c r="A297" s="2" t="s">
        <v>2153</v>
      </c>
      <c r="B297" s="8">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_xlfn.XLOOKUP(orders!$D297,products!$A$1:$A$49,products!$B$1:$B$49,,0)</f>
        <v>Exc</v>
      </c>
      <c r="J297" t="str">
        <f t="shared" si="12"/>
        <v>Excelsa</v>
      </c>
      <c r="K297" t="str">
        <f>_xlfn.XLOOKUP($D297,products!$A$1:$A$49,products!$C$1:$C$49,,0)</f>
        <v>M</v>
      </c>
      <c r="L297" t="str">
        <f t="shared" si="13"/>
        <v>Medium</v>
      </c>
      <c r="M297" s="1">
        <f>_xlfn.XLOOKUP($D297,products!$A$1:$A$49,products!$D$1:$D$49,,0)</f>
        <v>1</v>
      </c>
      <c r="N297" s="3">
        <f>_xlfn.XLOOKUP($D297,products!$A$1:$A$49,products!$E$1:$E$49,,0)</f>
        <v>13.75</v>
      </c>
      <c r="O297" s="3">
        <f t="shared" si="14"/>
        <v>27.5</v>
      </c>
      <c r="P297" t="str">
        <f>_xlfn.XLOOKUP(Table1[[#This Row],[Customer ID]],customers!$A$1:$A$1001,customers!$I$1:$I$1001,,0)</f>
        <v>No</v>
      </c>
    </row>
    <row r="298" spans="1:16" x14ac:dyDescent="0.3">
      <c r="A298" s="2" t="s">
        <v>2157</v>
      </c>
      <c r="B298" s="8">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_xlfn.XLOOKUP(orders!$D298,products!$A$1:$A$49,products!$B$1:$B$49,,0)</f>
        <v>Rob</v>
      </c>
      <c r="J298" t="str">
        <f t="shared" si="12"/>
        <v>Robusta</v>
      </c>
      <c r="K298" t="str">
        <f>_xlfn.XLOOKUP($D298,products!$A$1:$A$49,products!$C$1:$C$49,,0)</f>
        <v>M</v>
      </c>
      <c r="L298" t="str">
        <f t="shared" si="13"/>
        <v>Medium</v>
      </c>
      <c r="M298" s="1">
        <f>_xlfn.XLOOKUP($D298,products!$A$1:$A$49,products!$D$1:$D$49,,0)</f>
        <v>0.5</v>
      </c>
      <c r="N298" s="3">
        <f>_xlfn.XLOOKUP($D298,products!$A$1:$A$49,products!$E$1:$E$49,,0)</f>
        <v>5.97</v>
      </c>
      <c r="O298" s="3">
        <f t="shared" si="14"/>
        <v>35.82</v>
      </c>
      <c r="P298" t="str">
        <f>_xlfn.XLOOKUP(Table1[[#This Row],[Customer ID]],customers!$A$1:$A$1001,customers!$I$1:$I$1001,,0)</f>
        <v>Yes</v>
      </c>
    </row>
    <row r="299" spans="1:16" x14ac:dyDescent="0.3">
      <c r="A299" s="2" t="s">
        <v>2163</v>
      </c>
      <c r="B299" s="8">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_xlfn.XLOOKUP(orders!$D299,products!$A$1:$A$49,products!$B$1:$B$49,,0)</f>
        <v>Rob</v>
      </c>
      <c r="J299" t="str">
        <f t="shared" si="12"/>
        <v>Robusta</v>
      </c>
      <c r="K299" t="str">
        <f>_xlfn.XLOOKUP($D299,products!$A$1:$A$49,products!$C$1:$C$49,,0)</f>
        <v>D</v>
      </c>
      <c r="L299" t="str">
        <f t="shared" si="13"/>
        <v>Dark</v>
      </c>
      <c r="M299" s="1">
        <f>_xlfn.XLOOKUP($D299,products!$A$1:$A$49,products!$D$1:$D$49,,0)</f>
        <v>0.5</v>
      </c>
      <c r="N299" s="3">
        <f>_xlfn.XLOOKUP($D299,products!$A$1:$A$49,products!$E$1:$E$49,,0)</f>
        <v>5.3699999999999992</v>
      </c>
      <c r="O299" s="3">
        <f t="shared" si="14"/>
        <v>16.11</v>
      </c>
      <c r="P299" t="str">
        <f>_xlfn.XLOOKUP(Table1[[#This Row],[Customer ID]],customers!$A$1:$A$1001,customers!$I$1:$I$1001,,0)</f>
        <v>Yes</v>
      </c>
    </row>
    <row r="300" spans="1:16" x14ac:dyDescent="0.3">
      <c r="A300" s="2" t="s">
        <v>2169</v>
      </c>
      <c r="B300" s="8">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_xlfn.XLOOKUP(orders!$D300,products!$A$1:$A$49,products!$B$1:$B$49,,0)</f>
        <v>Exc</v>
      </c>
      <c r="J300" t="str">
        <f t="shared" si="12"/>
        <v>Excelsa</v>
      </c>
      <c r="K300" t="str">
        <f>_xlfn.XLOOKUP($D300,products!$A$1:$A$49,products!$C$1:$C$49,,0)</f>
        <v>L</v>
      </c>
      <c r="L300" t="str">
        <f t="shared" si="13"/>
        <v>Light</v>
      </c>
      <c r="M300" s="1">
        <f>_xlfn.XLOOKUP($D300,products!$A$1:$A$49,products!$D$1:$D$49,,0)</f>
        <v>0.2</v>
      </c>
      <c r="N300" s="3">
        <f>_xlfn.XLOOKUP($D300,products!$A$1:$A$49,products!$E$1:$E$49,,0)</f>
        <v>4.4550000000000001</v>
      </c>
      <c r="O300" s="3">
        <f t="shared" si="14"/>
        <v>26.73</v>
      </c>
      <c r="P300" t="str">
        <f>_xlfn.XLOOKUP(Table1[[#This Row],[Customer ID]],customers!$A$1:$A$1001,customers!$I$1:$I$1001,,0)</f>
        <v>Yes</v>
      </c>
    </row>
    <row r="301" spans="1:16" x14ac:dyDescent="0.3">
      <c r="A301" s="2" t="s">
        <v>2175</v>
      </c>
      <c r="B301" s="8">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_xlfn.XLOOKUP(orders!$D301,products!$A$1:$A$49,products!$B$1:$B$49,,0)</f>
        <v>Exc</v>
      </c>
      <c r="J301" t="str">
        <f t="shared" si="12"/>
        <v>Excelsa</v>
      </c>
      <c r="K301" t="str">
        <f>_xlfn.XLOOKUP($D301,products!$A$1:$A$49,products!$C$1:$C$49,,0)</f>
        <v>L</v>
      </c>
      <c r="L301" t="str">
        <f t="shared" si="13"/>
        <v>Light</v>
      </c>
      <c r="M301" s="1">
        <f>_xlfn.XLOOKUP($D301,products!$A$1:$A$49,products!$D$1:$D$49,,0)</f>
        <v>2.5</v>
      </c>
      <c r="N301" s="3">
        <f>_xlfn.XLOOKUP($D301,products!$A$1:$A$49,products!$E$1:$E$49,,0)</f>
        <v>34.154999999999994</v>
      </c>
      <c r="O301" s="3">
        <f t="shared" si="14"/>
        <v>204.92999999999995</v>
      </c>
      <c r="P301" t="str">
        <f>_xlfn.XLOOKUP(Table1[[#This Row],[Customer ID]],customers!$A$1:$A$1001,customers!$I$1:$I$1001,,0)</f>
        <v>Yes</v>
      </c>
    </row>
    <row r="302" spans="1:16" x14ac:dyDescent="0.3">
      <c r="A302" s="2" t="s">
        <v>2181</v>
      </c>
      <c r="B302" s="8">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_xlfn.XLOOKUP(orders!$D302,products!$A$1:$A$49,products!$B$1:$B$49,,0)</f>
        <v>Ara</v>
      </c>
      <c r="J302" t="str">
        <f t="shared" si="12"/>
        <v>Arabica</v>
      </c>
      <c r="K302" t="str">
        <f>_xlfn.XLOOKUP($D302,products!$A$1:$A$49,products!$C$1:$C$49,,0)</f>
        <v>L</v>
      </c>
      <c r="L302" t="str">
        <f t="shared" si="13"/>
        <v>Light</v>
      </c>
      <c r="M302" s="1">
        <f>_xlfn.XLOOKUP($D302,products!$A$1:$A$49,products!$D$1:$D$49,,0)</f>
        <v>1</v>
      </c>
      <c r="N302" s="3">
        <f>_xlfn.XLOOKUP($D302,products!$A$1:$A$49,products!$E$1:$E$49,,0)</f>
        <v>12.95</v>
      </c>
      <c r="O302" s="3">
        <f t="shared" si="14"/>
        <v>38.849999999999994</v>
      </c>
      <c r="P302" t="str">
        <f>_xlfn.XLOOKUP(Table1[[#This Row],[Customer ID]],customers!$A$1:$A$1001,customers!$I$1:$I$1001,,0)</f>
        <v>Yes</v>
      </c>
    </row>
    <row r="303" spans="1:16" x14ac:dyDescent="0.3">
      <c r="A303" s="2" t="s">
        <v>2187</v>
      </c>
      <c r="B303" s="8">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_xlfn.XLOOKUP(orders!$D303,products!$A$1:$A$49,products!$B$1:$B$49,,0)</f>
        <v>Lib</v>
      </c>
      <c r="J303" t="str">
        <f t="shared" si="12"/>
        <v>Liberica</v>
      </c>
      <c r="K303" t="str">
        <f>_xlfn.XLOOKUP($D303,products!$A$1:$A$49,products!$C$1:$C$49,,0)</f>
        <v>D</v>
      </c>
      <c r="L303" t="str">
        <f t="shared" si="13"/>
        <v>Dark</v>
      </c>
      <c r="M303" s="1">
        <f>_xlfn.XLOOKUP($D303,products!$A$1:$A$49,products!$D$1:$D$49,,0)</f>
        <v>0.2</v>
      </c>
      <c r="N303" s="3">
        <f>_xlfn.XLOOKUP($D303,products!$A$1:$A$49,products!$E$1:$E$49,,0)</f>
        <v>3.8849999999999998</v>
      </c>
      <c r="O303" s="3">
        <f t="shared" si="14"/>
        <v>15.54</v>
      </c>
      <c r="P303" t="str">
        <f>_xlfn.XLOOKUP(Table1[[#This Row],[Customer ID]],customers!$A$1:$A$1001,customers!$I$1:$I$1001,,0)</f>
        <v>Yes</v>
      </c>
    </row>
    <row r="304" spans="1:16" x14ac:dyDescent="0.3">
      <c r="A304" s="2" t="s">
        <v>2193</v>
      </c>
      <c r="B304" s="8">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_xlfn.XLOOKUP(orders!$D304,products!$A$1:$A$49,products!$B$1:$B$49,,0)</f>
        <v>Ara</v>
      </c>
      <c r="J304" t="str">
        <f t="shared" si="12"/>
        <v>Arabica</v>
      </c>
      <c r="K304" t="str">
        <f>_xlfn.XLOOKUP($D304,products!$A$1:$A$49,products!$C$1:$C$49,,0)</f>
        <v>M</v>
      </c>
      <c r="L304" t="str">
        <f t="shared" si="13"/>
        <v>Medium</v>
      </c>
      <c r="M304" s="1">
        <f>_xlfn.XLOOKUP($D304,products!$A$1:$A$49,products!$D$1:$D$49,,0)</f>
        <v>0.5</v>
      </c>
      <c r="N304" s="3">
        <f>_xlfn.XLOOKUP($D304,products!$A$1:$A$49,products!$E$1:$E$49,,0)</f>
        <v>6.75</v>
      </c>
      <c r="O304" s="3">
        <f t="shared" si="14"/>
        <v>6.75</v>
      </c>
      <c r="P304" t="str">
        <f>_xlfn.XLOOKUP(Table1[[#This Row],[Customer ID]],customers!$A$1:$A$1001,customers!$I$1:$I$1001,,0)</f>
        <v>No</v>
      </c>
    </row>
    <row r="305" spans="1:16" x14ac:dyDescent="0.3">
      <c r="A305" s="2" t="s">
        <v>2199</v>
      </c>
      <c r="B305" s="8">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_xlfn.XLOOKUP(orders!$D305,products!$A$1:$A$49,products!$B$1:$B$49,,0)</f>
        <v>Exc</v>
      </c>
      <c r="J305" t="str">
        <f t="shared" si="12"/>
        <v>Excelsa</v>
      </c>
      <c r="K305" t="str">
        <f>_xlfn.XLOOKUP($D305,products!$A$1:$A$49,products!$C$1:$C$49,,0)</f>
        <v>D</v>
      </c>
      <c r="L305" t="str">
        <f t="shared" si="13"/>
        <v>Dark</v>
      </c>
      <c r="M305" s="1">
        <f>_xlfn.XLOOKUP($D305,products!$A$1:$A$49,products!$D$1:$D$49,,0)</f>
        <v>2.5</v>
      </c>
      <c r="N305" s="3">
        <f>_xlfn.XLOOKUP($D305,products!$A$1:$A$49,products!$E$1:$E$49,,0)</f>
        <v>27.945</v>
      </c>
      <c r="O305" s="3">
        <f t="shared" si="14"/>
        <v>111.78</v>
      </c>
      <c r="P305" t="str">
        <f>_xlfn.XLOOKUP(Table1[[#This Row],[Customer ID]],customers!$A$1:$A$1001,customers!$I$1:$I$1001,,0)</f>
        <v>Yes</v>
      </c>
    </row>
    <row r="306" spans="1:16" x14ac:dyDescent="0.3">
      <c r="A306" s="2" t="s">
        <v>2204</v>
      </c>
      <c r="B306" s="8">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_xlfn.XLOOKUP(orders!$D306,products!$A$1:$A$49,products!$B$1:$B$49,,0)</f>
        <v>Ara</v>
      </c>
      <c r="J306" t="str">
        <f t="shared" si="12"/>
        <v>Arabica</v>
      </c>
      <c r="K306" t="str">
        <f>_xlfn.XLOOKUP($D306,products!$A$1:$A$49,products!$C$1:$C$49,,0)</f>
        <v>L</v>
      </c>
      <c r="L306" t="str">
        <f t="shared" si="13"/>
        <v>Light</v>
      </c>
      <c r="M306" s="1">
        <f>_xlfn.XLOOKUP($D306,products!$A$1:$A$49,products!$D$1:$D$49,,0)</f>
        <v>0.2</v>
      </c>
      <c r="N306" s="3">
        <f>_xlfn.XLOOKUP($D306,products!$A$1:$A$49,products!$E$1:$E$49,,0)</f>
        <v>3.8849999999999998</v>
      </c>
      <c r="O306" s="3">
        <f t="shared" si="14"/>
        <v>3.8849999999999998</v>
      </c>
      <c r="P306" t="str">
        <f>_xlfn.XLOOKUP(Table1[[#This Row],[Customer ID]],customers!$A$1:$A$1001,customers!$I$1:$I$1001,,0)</f>
        <v>Yes</v>
      </c>
    </row>
    <row r="307" spans="1:16" x14ac:dyDescent="0.3">
      <c r="A307" s="2" t="s">
        <v>2209</v>
      </c>
      <c r="B307" s="8">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_xlfn.XLOOKUP(orders!$D307,products!$A$1:$A$49,products!$B$1:$B$49,,0)</f>
        <v>Lib</v>
      </c>
      <c r="J307" t="str">
        <f t="shared" si="12"/>
        <v>Liberica</v>
      </c>
      <c r="K307" t="str">
        <f>_xlfn.XLOOKUP($D307,products!$A$1:$A$49,products!$C$1:$C$49,,0)</f>
        <v>M</v>
      </c>
      <c r="L307" t="str">
        <f t="shared" si="13"/>
        <v>Medium</v>
      </c>
      <c r="M307" s="1">
        <f>_xlfn.XLOOKUP($D307,products!$A$1:$A$49,products!$D$1:$D$49,,0)</f>
        <v>0.2</v>
      </c>
      <c r="N307" s="3">
        <f>_xlfn.XLOOKUP($D307,products!$A$1:$A$49,products!$E$1:$E$49,,0)</f>
        <v>4.3650000000000002</v>
      </c>
      <c r="O307" s="3">
        <f t="shared" si="14"/>
        <v>21.825000000000003</v>
      </c>
      <c r="P307" t="str">
        <f>_xlfn.XLOOKUP(Table1[[#This Row],[Customer ID]],customers!$A$1:$A$1001,customers!$I$1:$I$1001,,0)</f>
        <v>No</v>
      </c>
    </row>
    <row r="308" spans="1:16" x14ac:dyDescent="0.3">
      <c r="A308" s="2" t="s">
        <v>2215</v>
      </c>
      <c r="B308" s="8">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_xlfn.XLOOKUP(orders!$D308,products!$A$1:$A$49,products!$B$1:$B$49,,0)</f>
        <v>Rob</v>
      </c>
      <c r="J308" t="str">
        <f t="shared" si="12"/>
        <v>Robusta</v>
      </c>
      <c r="K308" t="str">
        <f>_xlfn.XLOOKUP($D308,products!$A$1:$A$49,products!$C$1:$C$49,,0)</f>
        <v>M</v>
      </c>
      <c r="L308" t="str">
        <f t="shared" si="13"/>
        <v>Medium</v>
      </c>
      <c r="M308" s="1">
        <f>_xlfn.XLOOKUP($D308,products!$A$1:$A$49,products!$D$1:$D$49,,0)</f>
        <v>0.2</v>
      </c>
      <c r="N308" s="3">
        <f>_xlfn.XLOOKUP($D308,products!$A$1:$A$49,products!$E$1:$E$49,,0)</f>
        <v>2.9849999999999999</v>
      </c>
      <c r="O308" s="3">
        <f t="shared" si="14"/>
        <v>14.924999999999999</v>
      </c>
      <c r="P308" t="str">
        <f>_xlfn.XLOOKUP(Table1[[#This Row],[Customer ID]],customers!$A$1:$A$1001,customers!$I$1:$I$1001,,0)</f>
        <v>No</v>
      </c>
    </row>
    <row r="309" spans="1:16" x14ac:dyDescent="0.3">
      <c r="A309" s="2" t="s">
        <v>2221</v>
      </c>
      <c r="B309" s="8">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_xlfn.XLOOKUP(orders!$D309,products!$A$1:$A$49,products!$B$1:$B$49,,0)</f>
        <v>Ara</v>
      </c>
      <c r="J309" t="str">
        <f t="shared" si="12"/>
        <v>Arabica</v>
      </c>
      <c r="K309" t="str">
        <f>_xlfn.XLOOKUP($D309,products!$A$1:$A$49,products!$C$1:$C$49,,0)</f>
        <v>M</v>
      </c>
      <c r="L309" t="str">
        <f t="shared" si="13"/>
        <v>Medium</v>
      </c>
      <c r="M309" s="1">
        <f>_xlfn.XLOOKUP($D309,products!$A$1:$A$49,products!$D$1:$D$49,,0)</f>
        <v>1</v>
      </c>
      <c r="N309" s="3">
        <f>_xlfn.XLOOKUP($D309,products!$A$1:$A$49,products!$E$1:$E$49,,0)</f>
        <v>11.25</v>
      </c>
      <c r="O309" s="3">
        <f t="shared" si="14"/>
        <v>33.75</v>
      </c>
      <c r="P309" t="str">
        <f>_xlfn.XLOOKUP(Table1[[#This Row],[Customer ID]],customers!$A$1:$A$1001,customers!$I$1:$I$1001,,0)</f>
        <v>Yes</v>
      </c>
    </row>
    <row r="310" spans="1:16" x14ac:dyDescent="0.3">
      <c r="A310" s="2" t="s">
        <v>2227</v>
      </c>
      <c r="B310" s="8">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_xlfn.XLOOKUP(orders!$D310,products!$A$1:$A$49,products!$B$1:$B$49,,0)</f>
        <v>Ara</v>
      </c>
      <c r="J310" t="str">
        <f t="shared" si="12"/>
        <v>Arabica</v>
      </c>
      <c r="K310" t="str">
        <f>_xlfn.XLOOKUP($D310,products!$A$1:$A$49,products!$C$1:$C$49,,0)</f>
        <v>M</v>
      </c>
      <c r="L310" t="str">
        <f t="shared" si="13"/>
        <v>Medium</v>
      </c>
      <c r="M310" s="1">
        <f>_xlfn.XLOOKUP($D310,products!$A$1:$A$49,products!$D$1:$D$49,,0)</f>
        <v>1</v>
      </c>
      <c r="N310" s="3">
        <f>_xlfn.XLOOKUP($D310,products!$A$1:$A$49,products!$E$1:$E$49,,0)</f>
        <v>11.25</v>
      </c>
      <c r="O310" s="3">
        <f t="shared" si="14"/>
        <v>33.75</v>
      </c>
      <c r="P310" t="str">
        <f>_xlfn.XLOOKUP(Table1[[#This Row],[Customer ID]],customers!$A$1:$A$1001,customers!$I$1:$I$1001,,0)</f>
        <v>No</v>
      </c>
    </row>
    <row r="311" spans="1:16" x14ac:dyDescent="0.3">
      <c r="A311" s="2" t="s">
        <v>2232</v>
      </c>
      <c r="B311" s="8">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_xlfn.XLOOKUP(orders!$D311,products!$A$1:$A$49,products!$B$1:$B$49,,0)</f>
        <v>Lib</v>
      </c>
      <c r="J311" t="str">
        <f t="shared" si="12"/>
        <v>Liberica</v>
      </c>
      <c r="K311" t="str">
        <f>_xlfn.XLOOKUP($D311,products!$A$1:$A$49,products!$C$1:$C$49,,0)</f>
        <v>M</v>
      </c>
      <c r="L311" t="str">
        <f t="shared" si="13"/>
        <v>Medium</v>
      </c>
      <c r="M311" s="1">
        <f>_xlfn.XLOOKUP($D311,products!$A$1:$A$49,products!$D$1:$D$49,,0)</f>
        <v>0.2</v>
      </c>
      <c r="N311" s="3">
        <f>_xlfn.XLOOKUP($D311,products!$A$1:$A$49,products!$E$1:$E$49,,0)</f>
        <v>4.3650000000000002</v>
      </c>
      <c r="O311" s="3">
        <f t="shared" si="14"/>
        <v>26.19</v>
      </c>
      <c r="P311" t="str">
        <f>_xlfn.XLOOKUP(Table1[[#This Row],[Customer ID]],customers!$A$1:$A$1001,customers!$I$1:$I$1001,,0)</f>
        <v>Yes</v>
      </c>
    </row>
    <row r="312" spans="1:16" x14ac:dyDescent="0.3">
      <c r="A312" s="2" t="s">
        <v>2238</v>
      </c>
      <c r="B312" s="8">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_xlfn.XLOOKUP(orders!$D312,products!$A$1:$A$49,products!$B$1:$B$49,,0)</f>
        <v>Exc</v>
      </c>
      <c r="J312" t="str">
        <f t="shared" si="12"/>
        <v>Excelsa</v>
      </c>
      <c r="K312" t="str">
        <f>_xlfn.XLOOKUP($D312,products!$A$1:$A$49,products!$C$1:$C$49,,0)</f>
        <v>L</v>
      </c>
      <c r="L312" t="str">
        <f t="shared" si="13"/>
        <v>Light</v>
      </c>
      <c r="M312" s="1">
        <f>_xlfn.XLOOKUP($D312,products!$A$1:$A$49,products!$D$1:$D$49,,0)</f>
        <v>1</v>
      </c>
      <c r="N312" s="3">
        <f>_xlfn.XLOOKUP($D312,products!$A$1:$A$49,products!$E$1:$E$49,,0)</f>
        <v>14.85</v>
      </c>
      <c r="O312" s="3">
        <f t="shared" si="14"/>
        <v>14.85</v>
      </c>
      <c r="P312" t="str">
        <f>_xlfn.XLOOKUP(Table1[[#This Row],[Customer ID]],customers!$A$1:$A$1001,customers!$I$1:$I$1001,,0)</f>
        <v>No</v>
      </c>
    </row>
    <row r="313" spans="1:16" x14ac:dyDescent="0.3">
      <c r="A313" s="2" t="s">
        <v>2244</v>
      </c>
      <c r="B313" s="8">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_xlfn.XLOOKUP(orders!$D313,products!$A$1:$A$49,products!$B$1:$B$49,,0)</f>
        <v>Exc</v>
      </c>
      <c r="J313" t="str">
        <f t="shared" si="12"/>
        <v>Excelsa</v>
      </c>
      <c r="K313" t="str">
        <f>_xlfn.XLOOKUP($D313,products!$A$1:$A$49,products!$C$1:$C$49,,0)</f>
        <v>M</v>
      </c>
      <c r="L313" t="str">
        <f t="shared" si="13"/>
        <v>Medium</v>
      </c>
      <c r="M313" s="1">
        <f>_xlfn.XLOOKUP($D313,products!$A$1:$A$49,products!$D$1:$D$49,,0)</f>
        <v>2.5</v>
      </c>
      <c r="N313" s="3">
        <f>_xlfn.XLOOKUP($D313,products!$A$1:$A$49,products!$E$1:$E$49,,0)</f>
        <v>31.624999999999996</v>
      </c>
      <c r="O313" s="3">
        <f t="shared" si="14"/>
        <v>189.74999999999997</v>
      </c>
      <c r="P313" t="str">
        <f>_xlfn.XLOOKUP(Table1[[#This Row],[Customer ID]],customers!$A$1:$A$1001,customers!$I$1:$I$1001,,0)</f>
        <v>Yes</v>
      </c>
    </row>
    <row r="314" spans="1:16" x14ac:dyDescent="0.3">
      <c r="A314" s="2" t="s">
        <v>2250</v>
      </c>
      <c r="B314" s="8">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_xlfn.XLOOKUP(orders!$D314,products!$A$1:$A$49,products!$B$1:$B$49,,0)</f>
        <v>Rob</v>
      </c>
      <c r="J314" t="str">
        <f t="shared" si="12"/>
        <v>Robusta</v>
      </c>
      <c r="K314" t="str">
        <f>_xlfn.XLOOKUP($D314,products!$A$1:$A$49,products!$C$1:$C$49,,0)</f>
        <v>M</v>
      </c>
      <c r="L314" t="str">
        <f t="shared" si="13"/>
        <v>Medium</v>
      </c>
      <c r="M314" s="1">
        <f>_xlfn.XLOOKUP($D314,products!$A$1:$A$49,products!$D$1:$D$49,,0)</f>
        <v>0.5</v>
      </c>
      <c r="N314" s="3">
        <f>_xlfn.XLOOKUP($D314,products!$A$1:$A$49,products!$E$1:$E$49,,0)</f>
        <v>5.97</v>
      </c>
      <c r="O314" s="3">
        <f t="shared" si="14"/>
        <v>5.97</v>
      </c>
      <c r="P314" t="str">
        <f>_xlfn.XLOOKUP(Table1[[#This Row],[Customer ID]],customers!$A$1:$A$1001,customers!$I$1:$I$1001,,0)</f>
        <v>Yes</v>
      </c>
    </row>
    <row r="315" spans="1:16" x14ac:dyDescent="0.3">
      <c r="A315" s="2" t="s">
        <v>2256</v>
      </c>
      <c r="B315" s="8">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_xlfn.XLOOKUP(orders!$D315,products!$A$1:$A$49,products!$B$1:$B$49,,0)</f>
        <v>Rob</v>
      </c>
      <c r="J315" t="str">
        <f t="shared" si="12"/>
        <v>Robusta</v>
      </c>
      <c r="K315" t="str">
        <f>_xlfn.XLOOKUP($D315,products!$A$1:$A$49,products!$C$1:$C$49,,0)</f>
        <v>M</v>
      </c>
      <c r="L315" t="str">
        <f t="shared" si="13"/>
        <v>Medium</v>
      </c>
      <c r="M315" s="1">
        <f>_xlfn.XLOOKUP($D315,products!$A$1:$A$49,products!$D$1:$D$49,,0)</f>
        <v>1</v>
      </c>
      <c r="N315" s="3">
        <f>_xlfn.XLOOKUP($D315,products!$A$1:$A$49,products!$E$1:$E$49,,0)</f>
        <v>9.9499999999999993</v>
      </c>
      <c r="O315" s="3">
        <f t="shared" si="14"/>
        <v>29.849999999999998</v>
      </c>
      <c r="P315" t="str">
        <f>_xlfn.XLOOKUP(Table1[[#This Row],[Customer ID]],customers!$A$1:$A$1001,customers!$I$1:$I$1001,,0)</f>
        <v>Yes</v>
      </c>
    </row>
    <row r="316" spans="1:16" x14ac:dyDescent="0.3">
      <c r="A316" s="2" t="s">
        <v>2262</v>
      </c>
      <c r="B316" s="8">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_xlfn.XLOOKUP(orders!$D316,products!$A$1:$A$49,products!$B$1:$B$49,,0)</f>
        <v>Rob</v>
      </c>
      <c r="J316" t="str">
        <f t="shared" si="12"/>
        <v>Robusta</v>
      </c>
      <c r="K316" t="str">
        <f>_xlfn.XLOOKUP($D316,products!$A$1:$A$49,products!$C$1:$C$49,,0)</f>
        <v>D</v>
      </c>
      <c r="L316" t="str">
        <f t="shared" si="13"/>
        <v>Dark</v>
      </c>
      <c r="M316" s="1">
        <f>_xlfn.XLOOKUP($D316,products!$A$1:$A$49,products!$D$1:$D$49,,0)</f>
        <v>1</v>
      </c>
      <c r="N316" s="3">
        <f>_xlfn.XLOOKUP($D316,products!$A$1:$A$49,products!$E$1:$E$49,,0)</f>
        <v>8.9499999999999993</v>
      </c>
      <c r="O316" s="3">
        <f t="shared" si="14"/>
        <v>44.75</v>
      </c>
      <c r="P316" t="str">
        <f>_xlfn.XLOOKUP(Table1[[#This Row],[Customer ID]],customers!$A$1:$A$1001,customers!$I$1:$I$1001,,0)</f>
        <v>No</v>
      </c>
    </row>
    <row r="317" spans="1:16" x14ac:dyDescent="0.3">
      <c r="A317" s="2" t="s">
        <v>2267</v>
      </c>
      <c r="B317" s="8">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_xlfn.XLOOKUP(orders!$D317,products!$A$1:$A$49,products!$B$1:$B$49,,0)</f>
        <v>Exc</v>
      </c>
      <c r="J317" t="str">
        <f t="shared" si="12"/>
        <v>Excelsa</v>
      </c>
      <c r="K317" t="str">
        <f>_xlfn.XLOOKUP($D317,products!$A$1:$A$49,products!$C$1:$C$49,,0)</f>
        <v>L</v>
      </c>
      <c r="L317" t="str">
        <f t="shared" si="13"/>
        <v>Light</v>
      </c>
      <c r="M317" s="1">
        <f>_xlfn.XLOOKUP($D317,products!$A$1:$A$49,products!$D$1:$D$49,,0)</f>
        <v>2.5</v>
      </c>
      <c r="N317" s="3">
        <f>_xlfn.XLOOKUP($D317,products!$A$1:$A$49,products!$E$1:$E$49,,0)</f>
        <v>34.154999999999994</v>
      </c>
      <c r="O317" s="3">
        <f t="shared" si="14"/>
        <v>34.154999999999994</v>
      </c>
      <c r="P317" t="str">
        <f>_xlfn.XLOOKUP(Table1[[#This Row],[Customer ID]],customers!$A$1:$A$1001,customers!$I$1:$I$1001,,0)</f>
        <v>Yes</v>
      </c>
    </row>
    <row r="318" spans="1:16" x14ac:dyDescent="0.3">
      <c r="A318" s="2" t="s">
        <v>2273</v>
      </c>
      <c r="B318" s="8">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_xlfn.XLOOKUP(orders!$D318,products!$A$1:$A$49,products!$B$1:$B$49,,0)</f>
        <v>Exc</v>
      </c>
      <c r="J318" t="str">
        <f t="shared" si="12"/>
        <v>Excelsa</v>
      </c>
      <c r="K318" t="str">
        <f>_xlfn.XLOOKUP($D318,products!$A$1:$A$49,products!$C$1:$C$49,,0)</f>
        <v>L</v>
      </c>
      <c r="L318" t="str">
        <f t="shared" si="13"/>
        <v>Light</v>
      </c>
      <c r="M318" s="1">
        <f>_xlfn.XLOOKUP($D318,products!$A$1:$A$49,products!$D$1:$D$49,,0)</f>
        <v>2.5</v>
      </c>
      <c r="N318" s="3">
        <f>_xlfn.XLOOKUP($D318,products!$A$1:$A$49,products!$E$1:$E$49,,0)</f>
        <v>34.154999999999994</v>
      </c>
      <c r="O318" s="3">
        <f t="shared" si="14"/>
        <v>204.92999999999995</v>
      </c>
      <c r="P318" t="str">
        <f>_xlfn.XLOOKUP(Table1[[#This Row],[Customer ID]],customers!$A$1:$A$1001,customers!$I$1:$I$1001,,0)</f>
        <v>No</v>
      </c>
    </row>
    <row r="319" spans="1:16" x14ac:dyDescent="0.3">
      <c r="A319" s="2" t="s">
        <v>2279</v>
      </c>
      <c r="B319" s="8">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_xlfn.XLOOKUP(orders!$D319,products!$A$1:$A$49,products!$B$1:$B$49,,0)</f>
        <v>Exc</v>
      </c>
      <c r="J319" t="str">
        <f t="shared" si="12"/>
        <v>Excelsa</v>
      </c>
      <c r="K319" t="str">
        <f>_xlfn.XLOOKUP($D319,products!$A$1:$A$49,products!$C$1:$C$49,,0)</f>
        <v>D</v>
      </c>
      <c r="L319" t="str">
        <f t="shared" si="13"/>
        <v>Dark</v>
      </c>
      <c r="M319" s="1">
        <f>_xlfn.XLOOKUP($D319,products!$A$1:$A$49,products!$D$1:$D$49,,0)</f>
        <v>0.5</v>
      </c>
      <c r="N319" s="3">
        <f>_xlfn.XLOOKUP($D319,products!$A$1:$A$49,products!$E$1:$E$49,,0)</f>
        <v>7.29</v>
      </c>
      <c r="O319" s="3">
        <f t="shared" si="14"/>
        <v>21.87</v>
      </c>
      <c r="P319" t="str">
        <f>_xlfn.XLOOKUP(Table1[[#This Row],[Customer ID]],customers!$A$1:$A$1001,customers!$I$1:$I$1001,,0)</f>
        <v>No</v>
      </c>
    </row>
    <row r="320" spans="1:16" x14ac:dyDescent="0.3">
      <c r="A320" s="2" t="s">
        <v>2285</v>
      </c>
      <c r="B320" s="8">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_xlfn.XLOOKUP(orders!$D320,products!$A$1:$A$49,products!$B$1:$B$49,,0)</f>
        <v>Ara</v>
      </c>
      <c r="J320" t="str">
        <f t="shared" si="12"/>
        <v>Arabica</v>
      </c>
      <c r="K320" t="str">
        <f>_xlfn.XLOOKUP($D320,products!$A$1:$A$49,products!$C$1:$C$49,,0)</f>
        <v>M</v>
      </c>
      <c r="L320" t="str">
        <f t="shared" si="13"/>
        <v>Medium</v>
      </c>
      <c r="M320" s="1">
        <f>_xlfn.XLOOKUP($D320,products!$A$1:$A$49,products!$D$1:$D$49,,0)</f>
        <v>2.5</v>
      </c>
      <c r="N320" s="3">
        <f>_xlfn.XLOOKUP($D320,products!$A$1:$A$49,products!$E$1:$E$49,,0)</f>
        <v>25.874999999999996</v>
      </c>
      <c r="O320" s="3">
        <f t="shared" si="14"/>
        <v>51.749999999999993</v>
      </c>
      <c r="P320" t="str">
        <f>_xlfn.XLOOKUP(Table1[[#This Row],[Customer ID]],customers!$A$1:$A$1001,customers!$I$1:$I$1001,,0)</f>
        <v>Yes</v>
      </c>
    </row>
    <row r="321" spans="1:16" x14ac:dyDescent="0.3">
      <c r="A321" s="2" t="s">
        <v>2291</v>
      </c>
      <c r="B321" s="8">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_xlfn.XLOOKUP(orders!$D321,products!$A$1:$A$49,products!$B$1:$B$49,,0)</f>
        <v>Exc</v>
      </c>
      <c r="J321" t="str">
        <f t="shared" si="12"/>
        <v>Excelsa</v>
      </c>
      <c r="K321" t="str">
        <f>_xlfn.XLOOKUP($D321,products!$A$1:$A$49,products!$C$1:$C$49,,0)</f>
        <v>M</v>
      </c>
      <c r="L321" t="str">
        <f t="shared" si="13"/>
        <v>Medium</v>
      </c>
      <c r="M321" s="1">
        <f>_xlfn.XLOOKUP($D321,products!$A$1:$A$49,products!$D$1:$D$49,,0)</f>
        <v>0.2</v>
      </c>
      <c r="N321" s="3">
        <f>_xlfn.XLOOKUP($D321,products!$A$1:$A$49,products!$E$1:$E$49,,0)</f>
        <v>4.125</v>
      </c>
      <c r="O321" s="3">
        <f t="shared" si="14"/>
        <v>8.25</v>
      </c>
      <c r="P321" t="str">
        <f>_xlfn.XLOOKUP(Table1[[#This Row],[Customer ID]],customers!$A$1:$A$1001,customers!$I$1:$I$1001,,0)</f>
        <v>Yes</v>
      </c>
    </row>
    <row r="322" spans="1:16" x14ac:dyDescent="0.3">
      <c r="A322" s="2" t="s">
        <v>2291</v>
      </c>
      <c r="B322" s="8">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_xlfn.XLOOKUP(orders!$D322,products!$A$1:$A$49,products!$B$1:$B$49,,0)</f>
        <v>Ara</v>
      </c>
      <c r="J322" t="str">
        <f t="shared" si="12"/>
        <v>Arabica</v>
      </c>
      <c r="K322" t="str">
        <f>_xlfn.XLOOKUP($D322,products!$A$1:$A$49,products!$C$1:$C$49,,0)</f>
        <v>L</v>
      </c>
      <c r="L322" t="str">
        <f t="shared" si="13"/>
        <v>Light</v>
      </c>
      <c r="M322" s="1">
        <f>_xlfn.XLOOKUP($D322,products!$A$1:$A$49,products!$D$1:$D$49,,0)</f>
        <v>0.2</v>
      </c>
      <c r="N322" s="3">
        <f>_xlfn.XLOOKUP($D322,products!$A$1:$A$49,products!$E$1:$E$49,,0)</f>
        <v>3.8849999999999998</v>
      </c>
      <c r="O322" s="3">
        <f t="shared" si="14"/>
        <v>19.424999999999997</v>
      </c>
      <c r="P322" t="str">
        <f>_xlfn.XLOOKUP(Table1[[#This Row],[Customer ID]],customers!$A$1:$A$1001,customers!$I$1:$I$1001,,0)</f>
        <v>Yes</v>
      </c>
    </row>
    <row r="323" spans="1:16" x14ac:dyDescent="0.3">
      <c r="A323" s="2" t="s">
        <v>2301</v>
      </c>
      <c r="B323" s="8">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_xlfn.XLOOKUP(orders!$D323,products!$A$1:$A$49,products!$B$1:$B$49,,0)</f>
        <v>Ara</v>
      </c>
      <c r="J323" t="str">
        <f t="shared" ref="J323:J386" si="15">IF(I323="Rob","Robusta",IF(I323="Exc","Excelsa",IF(I323="Ara","Arabica",IF(I323="Lib","Liberica","Not Valid"))))</f>
        <v>Arabica</v>
      </c>
      <c r="K323" t="str">
        <f>_xlfn.XLOOKUP($D323,products!$A$1:$A$49,products!$C$1:$C$49,,0)</f>
        <v>M</v>
      </c>
      <c r="L323" t="str">
        <f t="shared" ref="L323:L386" si="16">IF(K323="M","Medium",IF(K323="L","Light",IF(K323="D","Dark","Not Valid")))</f>
        <v>Medium</v>
      </c>
      <c r="M323" s="1">
        <f>_xlfn.XLOOKUP($D323,products!$A$1:$A$49,products!$D$1:$D$49,,0)</f>
        <v>0.2</v>
      </c>
      <c r="N323" s="3">
        <f>_xlfn.XLOOKUP($D323,products!$A$1:$A$49,products!$E$1:$E$49,,0)</f>
        <v>3.375</v>
      </c>
      <c r="O323" s="3">
        <f t="shared" ref="O323:O386" si="17">N323*E323</f>
        <v>20.25</v>
      </c>
      <c r="P323" t="str">
        <f>_xlfn.XLOOKUP(Table1[[#This Row],[Customer ID]],customers!$A$1:$A$1001,customers!$I$1:$I$1001,,0)</f>
        <v>Yes</v>
      </c>
    </row>
    <row r="324" spans="1:16" x14ac:dyDescent="0.3">
      <c r="A324" s="2" t="s">
        <v>2307</v>
      </c>
      <c r="B324" s="8">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_xlfn.XLOOKUP(orders!$D324,products!$A$1:$A$49,products!$B$1:$B$49,,0)</f>
        <v>Lib</v>
      </c>
      <c r="J324" t="str">
        <f t="shared" si="15"/>
        <v>Liberica</v>
      </c>
      <c r="K324" t="str">
        <f>_xlfn.XLOOKUP($D324,products!$A$1:$A$49,products!$C$1:$C$49,,0)</f>
        <v>D</v>
      </c>
      <c r="L324" t="str">
        <f t="shared" si="16"/>
        <v>Dark</v>
      </c>
      <c r="M324" s="1">
        <f>_xlfn.XLOOKUP($D324,products!$A$1:$A$49,products!$D$1:$D$49,,0)</f>
        <v>0.5</v>
      </c>
      <c r="N324" s="3">
        <f>_xlfn.XLOOKUP($D324,products!$A$1:$A$49,products!$E$1:$E$49,,0)</f>
        <v>7.77</v>
      </c>
      <c r="O324" s="3">
        <f t="shared" si="17"/>
        <v>23.31</v>
      </c>
      <c r="P324" t="str">
        <f>_xlfn.XLOOKUP(Table1[[#This Row],[Customer ID]],customers!$A$1:$A$1001,customers!$I$1:$I$1001,,0)</f>
        <v>No</v>
      </c>
    </row>
    <row r="325" spans="1:16" x14ac:dyDescent="0.3">
      <c r="A325" s="2" t="s">
        <v>2313</v>
      </c>
      <c r="B325" s="8">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_xlfn.XLOOKUP(orders!$D325,products!$A$1:$A$49,products!$B$1:$B$49,,0)</f>
        <v>Exc</v>
      </c>
      <c r="J325" t="str">
        <f t="shared" si="15"/>
        <v>Excelsa</v>
      </c>
      <c r="K325" t="str">
        <f>_xlfn.XLOOKUP($D325,products!$A$1:$A$49,products!$C$1:$C$49,,0)</f>
        <v>D</v>
      </c>
      <c r="L325" t="str">
        <f t="shared" si="16"/>
        <v>Dark</v>
      </c>
      <c r="M325" s="1">
        <f>_xlfn.XLOOKUP($D325,products!$A$1:$A$49,products!$D$1:$D$49,,0)</f>
        <v>0.2</v>
      </c>
      <c r="N325" s="3">
        <f>_xlfn.XLOOKUP($D325,products!$A$1:$A$49,products!$E$1:$E$49,,0)</f>
        <v>3.645</v>
      </c>
      <c r="O325" s="3">
        <f t="shared" si="17"/>
        <v>18.225000000000001</v>
      </c>
      <c r="P325" t="str">
        <f>_xlfn.XLOOKUP(Table1[[#This Row],[Customer ID]],customers!$A$1:$A$1001,customers!$I$1:$I$1001,,0)</f>
        <v>Yes</v>
      </c>
    </row>
    <row r="326" spans="1:16" x14ac:dyDescent="0.3">
      <c r="A326" s="2" t="s">
        <v>2319</v>
      </c>
      <c r="B326" s="8">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_xlfn.XLOOKUP(orders!$D326,products!$A$1:$A$49,products!$B$1:$B$49,,0)</f>
        <v>Exc</v>
      </c>
      <c r="J326" t="str">
        <f t="shared" si="15"/>
        <v>Excelsa</v>
      </c>
      <c r="K326" t="str">
        <f>_xlfn.XLOOKUP($D326,products!$A$1:$A$49,products!$C$1:$C$49,,0)</f>
        <v>M</v>
      </c>
      <c r="L326" t="str">
        <f t="shared" si="16"/>
        <v>Medium</v>
      </c>
      <c r="M326" s="1">
        <f>_xlfn.XLOOKUP($D326,products!$A$1:$A$49,products!$D$1:$D$49,,0)</f>
        <v>1</v>
      </c>
      <c r="N326" s="3">
        <f>_xlfn.XLOOKUP($D326,products!$A$1:$A$49,products!$E$1:$E$49,,0)</f>
        <v>13.75</v>
      </c>
      <c r="O326" s="3">
        <f t="shared" si="17"/>
        <v>13.75</v>
      </c>
      <c r="P326" t="str">
        <f>_xlfn.XLOOKUP(Table1[[#This Row],[Customer ID]],customers!$A$1:$A$1001,customers!$I$1:$I$1001,,0)</f>
        <v>No</v>
      </c>
    </row>
    <row r="327" spans="1:16" x14ac:dyDescent="0.3">
      <c r="A327" s="2" t="s">
        <v>2324</v>
      </c>
      <c r="B327" s="8">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_xlfn.XLOOKUP(orders!$D327,products!$A$1:$A$49,products!$B$1:$B$49,,0)</f>
        <v>Ara</v>
      </c>
      <c r="J327" t="str">
        <f t="shared" si="15"/>
        <v>Arabica</v>
      </c>
      <c r="K327" t="str">
        <f>_xlfn.XLOOKUP($D327,products!$A$1:$A$49,products!$C$1:$C$49,,0)</f>
        <v>L</v>
      </c>
      <c r="L327" t="str">
        <f t="shared" si="16"/>
        <v>Light</v>
      </c>
      <c r="M327" s="1">
        <f>_xlfn.XLOOKUP($D327,products!$A$1:$A$49,products!$D$1:$D$49,,0)</f>
        <v>2.5</v>
      </c>
      <c r="N327" s="3">
        <f>_xlfn.XLOOKUP($D327,products!$A$1:$A$49,products!$E$1:$E$49,,0)</f>
        <v>29.784999999999997</v>
      </c>
      <c r="O327" s="3">
        <f t="shared" si="17"/>
        <v>29.784999999999997</v>
      </c>
      <c r="P327" t="str">
        <f>_xlfn.XLOOKUP(Table1[[#This Row],[Customer ID]],customers!$A$1:$A$1001,customers!$I$1:$I$1001,,0)</f>
        <v>Yes</v>
      </c>
    </row>
    <row r="328" spans="1:16" x14ac:dyDescent="0.3">
      <c r="A328" s="2" t="s">
        <v>2330</v>
      </c>
      <c r="B328" s="8">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_xlfn.XLOOKUP(orders!$D328,products!$A$1:$A$49,products!$B$1:$B$49,,0)</f>
        <v>Rob</v>
      </c>
      <c r="J328" t="str">
        <f t="shared" si="15"/>
        <v>Robusta</v>
      </c>
      <c r="K328" t="str">
        <f>_xlfn.XLOOKUP($D328,products!$A$1:$A$49,products!$C$1:$C$49,,0)</f>
        <v>D</v>
      </c>
      <c r="L328" t="str">
        <f t="shared" si="16"/>
        <v>Dark</v>
      </c>
      <c r="M328" s="1">
        <f>_xlfn.XLOOKUP($D328,products!$A$1:$A$49,products!$D$1:$D$49,,0)</f>
        <v>1</v>
      </c>
      <c r="N328" s="3">
        <f>_xlfn.XLOOKUP($D328,products!$A$1:$A$49,products!$E$1:$E$49,,0)</f>
        <v>8.9499999999999993</v>
      </c>
      <c r="O328" s="3">
        <f t="shared" si="17"/>
        <v>44.75</v>
      </c>
      <c r="P328" t="str">
        <f>_xlfn.XLOOKUP(Table1[[#This Row],[Customer ID]],customers!$A$1:$A$1001,customers!$I$1:$I$1001,,0)</f>
        <v>No</v>
      </c>
    </row>
    <row r="329" spans="1:16" x14ac:dyDescent="0.3">
      <c r="A329" s="2" t="s">
        <v>2335</v>
      </c>
      <c r="B329" s="8">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_xlfn.XLOOKUP(orders!$D329,products!$A$1:$A$49,products!$B$1:$B$49,,0)</f>
        <v>Rob</v>
      </c>
      <c r="J329" t="str">
        <f t="shared" si="15"/>
        <v>Robusta</v>
      </c>
      <c r="K329" t="str">
        <f>_xlfn.XLOOKUP($D329,products!$A$1:$A$49,products!$C$1:$C$49,,0)</f>
        <v>D</v>
      </c>
      <c r="L329" t="str">
        <f t="shared" si="16"/>
        <v>Dark</v>
      </c>
      <c r="M329" s="1">
        <f>_xlfn.XLOOKUP($D329,products!$A$1:$A$49,products!$D$1:$D$49,,0)</f>
        <v>1</v>
      </c>
      <c r="N329" s="3">
        <f>_xlfn.XLOOKUP($D329,products!$A$1:$A$49,products!$E$1:$E$49,,0)</f>
        <v>8.9499999999999993</v>
      </c>
      <c r="O329" s="3">
        <f t="shared" si="17"/>
        <v>44.75</v>
      </c>
      <c r="P329" t="str">
        <f>_xlfn.XLOOKUP(Table1[[#This Row],[Customer ID]],customers!$A$1:$A$1001,customers!$I$1:$I$1001,,0)</f>
        <v>Yes</v>
      </c>
    </row>
    <row r="330" spans="1:16" x14ac:dyDescent="0.3">
      <c r="A330" s="2" t="s">
        <v>2341</v>
      </c>
      <c r="B330" s="8">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_xlfn.XLOOKUP(orders!$D330,products!$A$1:$A$49,products!$B$1:$B$49,,0)</f>
        <v>Lib</v>
      </c>
      <c r="J330" t="str">
        <f t="shared" si="15"/>
        <v>Liberica</v>
      </c>
      <c r="K330" t="str">
        <f>_xlfn.XLOOKUP($D330,products!$A$1:$A$49,products!$C$1:$C$49,,0)</f>
        <v>L</v>
      </c>
      <c r="L330" t="str">
        <f t="shared" si="16"/>
        <v>Light</v>
      </c>
      <c r="M330" s="1">
        <f>_xlfn.XLOOKUP($D330,products!$A$1:$A$49,products!$D$1:$D$49,,0)</f>
        <v>0.5</v>
      </c>
      <c r="N330" s="3">
        <f>_xlfn.XLOOKUP($D330,products!$A$1:$A$49,products!$E$1:$E$49,,0)</f>
        <v>9.51</v>
      </c>
      <c r="O330" s="3">
        <f t="shared" si="17"/>
        <v>38.04</v>
      </c>
      <c r="P330" t="str">
        <f>_xlfn.XLOOKUP(Table1[[#This Row],[Customer ID]],customers!$A$1:$A$1001,customers!$I$1:$I$1001,,0)</f>
        <v>Yes</v>
      </c>
    </row>
    <row r="331" spans="1:16" x14ac:dyDescent="0.3">
      <c r="A331" s="2" t="s">
        <v>2346</v>
      </c>
      <c r="B331" s="8">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_xlfn.XLOOKUP(orders!$D331,products!$A$1:$A$49,products!$B$1:$B$49,,0)</f>
        <v>Rob</v>
      </c>
      <c r="J331" t="str">
        <f t="shared" si="15"/>
        <v>Robusta</v>
      </c>
      <c r="K331" t="str">
        <f>_xlfn.XLOOKUP($D331,products!$A$1:$A$49,products!$C$1:$C$49,,0)</f>
        <v>D</v>
      </c>
      <c r="L331" t="str">
        <f t="shared" si="16"/>
        <v>Dark</v>
      </c>
      <c r="M331" s="1">
        <f>_xlfn.XLOOKUP($D331,products!$A$1:$A$49,products!$D$1:$D$49,,0)</f>
        <v>0.5</v>
      </c>
      <c r="N331" s="3">
        <f>_xlfn.XLOOKUP($D331,products!$A$1:$A$49,products!$E$1:$E$49,,0)</f>
        <v>5.3699999999999992</v>
      </c>
      <c r="O331" s="3">
        <f t="shared" si="17"/>
        <v>21.479999999999997</v>
      </c>
      <c r="P331" t="str">
        <f>_xlfn.XLOOKUP(Table1[[#This Row],[Customer ID]],customers!$A$1:$A$1001,customers!$I$1:$I$1001,,0)</f>
        <v>Yes</v>
      </c>
    </row>
    <row r="332" spans="1:16" x14ac:dyDescent="0.3">
      <c r="A332" s="2" t="s">
        <v>2351</v>
      </c>
      <c r="B332" s="8">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_xlfn.XLOOKUP(orders!$D332,products!$A$1:$A$49,products!$B$1:$B$49,,0)</f>
        <v>Rob</v>
      </c>
      <c r="J332" t="str">
        <f t="shared" si="15"/>
        <v>Robusta</v>
      </c>
      <c r="K332" t="str">
        <f>_xlfn.XLOOKUP($D332,products!$A$1:$A$49,products!$C$1:$C$49,,0)</f>
        <v>D</v>
      </c>
      <c r="L332" t="str">
        <f t="shared" si="16"/>
        <v>Dark</v>
      </c>
      <c r="M332" s="1">
        <f>_xlfn.XLOOKUP($D332,products!$A$1:$A$49,products!$D$1:$D$49,,0)</f>
        <v>0.5</v>
      </c>
      <c r="N332" s="3">
        <f>_xlfn.XLOOKUP($D332,products!$A$1:$A$49,products!$E$1:$E$49,,0)</f>
        <v>5.3699999999999992</v>
      </c>
      <c r="O332" s="3">
        <f t="shared" si="17"/>
        <v>16.11</v>
      </c>
      <c r="P332" t="str">
        <f>_xlfn.XLOOKUP(Table1[[#This Row],[Customer ID]],customers!$A$1:$A$1001,customers!$I$1:$I$1001,,0)</f>
        <v>No</v>
      </c>
    </row>
    <row r="333" spans="1:16" x14ac:dyDescent="0.3">
      <c r="A333" s="2" t="s">
        <v>2357</v>
      </c>
      <c r="B333" s="8">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_xlfn.XLOOKUP(orders!$D333,products!$A$1:$A$49,products!$B$1:$B$49,,0)</f>
        <v>Rob</v>
      </c>
      <c r="J333" t="str">
        <f t="shared" si="15"/>
        <v>Robusta</v>
      </c>
      <c r="K333" t="str">
        <f>_xlfn.XLOOKUP($D333,products!$A$1:$A$49,products!$C$1:$C$49,,0)</f>
        <v>M</v>
      </c>
      <c r="L333" t="str">
        <f t="shared" si="16"/>
        <v>Medium</v>
      </c>
      <c r="M333" s="1">
        <f>_xlfn.XLOOKUP($D333,products!$A$1:$A$49,products!$D$1:$D$49,,0)</f>
        <v>2.5</v>
      </c>
      <c r="N333" s="3">
        <f>_xlfn.XLOOKUP($D333,products!$A$1:$A$49,products!$E$1:$E$49,,0)</f>
        <v>22.884999999999998</v>
      </c>
      <c r="O333" s="3">
        <f t="shared" si="17"/>
        <v>22.884999999999998</v>
      </c>
      <c r="P333" t="str">
        <f>_xlfn.XLOOKUP(Table1[[#This Row],[Customer ID]],customers!$A$1:$A$1001,customers!$I$1:$I$1001,,0)</f>
        <v>Yes</v>
      </c>
    </row>
    <row r="334" spans="1:16" x14ac:dyDescent="0.3">
      <c r="A334" s="2" t="s">
        <v>2363</v>
      </c>
      <c r="B334" s="8">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_xlfn.XLOOKUP(orders!$D334,products!$A$1:$A$49,products!$B$1:$B$49,,0)</f>
        <v>Ara</v>
      </c>
      <c r="J334" t="str">
        <f t="shared" si="15"/>
        <v>Arabica</v>
      </c>
      <c r="K334" t="str">
        <f>_xlfn.XLOOKUP($D334,products!$A$1:$A$49,products!$C$1:$C$49,,0)</f>
        <v>D</v>
      </c>
      <c r="L334" t="str">
        <f t="shared" si="16"/>
        <v>Dark</v>
      </c>
      <c r="M334" s="1">
        <f>_xlfn.XLOOKUP($D334,products!$A$1:$A$49,products!$D$1:$D$49,,0)</f>
        <v>0.5</v>
      </c>
      <c r="N334" s="3">
        <f>_xlfn.XLOOKUP($D334,products!$A$1:$A$49,products!$E$1:$E$49,,0)</f>
        <v>5.97</v>
      </c>
      <c r="O334" s="3">
        <f t="shared" si="17"/>
        <v>17.91</v>
      </c>
      <c r="P334" t="str">
        <f>_xlfn.XLOOKUP(Table1[[#This Row],[Customer ID]],customers!$A$1:$A$1001,customers!$I$1:$I$1001,,0)</f>
        <v>Yes</v>
      </c>
    </row>
    <row r="335" spans="1:16" x14ac:dyDescent="0.3">
      <c r="A335" s="2" t="s">
        <v>2369</v>
      </c>
      <c r="B335" s="8">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_xlfn.XLOOKUP(orders!$D335,products!$A$1:$A$49,products!$B$1:$B$49,,0)</f>
        <v>Rob</v>
      </c>
      <c r="J335" t="str">
        <f t="shared" si="15"/>
        <v>Robusta</v>
      </c>
      <c r="K335" t="str">
        <f>_xlfn.XLOOKUP($D335,products!$A$1:$A$49,products!$C$1:$C$49,,0)</f>
        <v>M</v>
      </c>
      <c r="L335" t="str">
        <f t="shared" si="16"/>
        <v>Medium</v>
      </c>
      <c r="M335" s="1">
        <f>_xlfn.XLOOKUP($D335,products!$A$1:$A$49,products!$D$1:$D$49,,0)</f>
        <v>0.5</v>
      </c>
      <c r="N335" s="3">
        <f>_xlfn.XLOOKUP($D335,products!$A$1:$A$49,products!$E$1:$E$49,,0)</f>
        <v>5.97</v>
      </c>
      <c r="O335" s="3">
        <f t="shared" si="17"/>
        <v>23.88</v>
      </c>
      <c r="P335" t="str">
        <f>_xlfn.XLOOKUP(Table1[[#This Row],[Customer ID]],customers!$A$1:$A$1001,customers!$I$1:$I$1001,,0)</f>
        <v>Yes</v>
      </c>
    </row>
    <row r="336" spans="1:16" x14ac:dyDescent="0.3">
      <c r="A336" s="2" t="s">
        <v>2375</v>
      </c>
      <c r="B336" s="8">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_xlfn.XLOOKUP(orders!$D336,products!$A$1:$A$49,products!$B$1:$B$49,,0)</f>
        <v>Rob</v>
      </c>
      <c r="J336" t="str">
        <f t="shared" si="15"/>
        <v>Robusta</v>
      </c>
      <c r="K336" t="str">
        <f>_xlfn.XLOOKUP($D336,products!$A$1:$A$49,products!$C$1:$C$49,,0)</f>
        <v>L</v>
      </c>
      <c r="L336" t="str">
        <f t="shared" si="16"/>
        <v>Light</v>
      </c>
      <c r="M336" s="1">
        <f>_xlfn.XLOOKUP($D336,products!$A$1:$A$49,products!$D$1:$D$49,,0)</f>
        <v>1</v>
      </c>
      <c r="N336" s="3">
        <f>_xlfn.XLOOKUP($D336,products!$A$1:$A$49,products!$E$1:$E$49,,0)</f>
        <v>11.95</v>
      </c>
      <c r="O336" s="3">
        <f t="shared" si="17"/>
        <v>59.75</v>
      </c>
      <c r="P336" t="str">
        <f>_xlfn.XLOOKUP(Table1[[#This Row],[Customer ID]],customers!$A$1:$A$1001,customers!$I$1:$I$1001,,0)</f>
        <v>No</v>
      </c>
    </row>
    <row r="337" spans="1:16" x14ac:dyDescent="0.3">
      <c r="A337" s="2" t="s">
        <v>2379</v>
      </c>
      <c r="B337" s="8">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_xlfn.XLOOKUP(orders!$D337,products!$A$1:$A$49,products!$B$1:$B$49,,0)</f>
        <v>Lib</v>
      </c>
      <c r="J337" t="str">
        <f t="shared" si="15"/>
        <v>Liberica</v>
      </c>
      <c r="K337" t="str">
        <f>_xlfn.XLOOKUP($D337,products!$A$1:$A$49,products!$C$1:$C$49,,0)</f>
        <v>L</v>
      </c>
      <c r="L337" t="str">
        <f t="shared" si="16"/>
        <v>Light</v>
      </c>
      <c r="M337" s="1">
        <f>_xlfn.XLOOKUP($D337,products!$A$1:$A$49,products!$D$1:$D$49,,0)</f>
        <v>0.2</v>
      </c>
      <c r="N337" s="3">
        <f>_xlfn.XLOOKUP($D337,products!$A$1:$A$49,products!$E$1:$E$49,,0)</f>
        <v>4.7549999999999999</v>
      </c>
      <c r="O337" s="3">
        <f t="shared" si="17"/>
        <v>28.53</v>
      </c>
      <c r="P337" t="str">
        <f>_xlfn.XLOOKUP(Table1[[#This Row],[Customer ID]],customers!$A$1:$A$1001,customers!$I$1:$I$1001,,0)</f>
        <v>Yes</v>
      </c>
    </row>
    <row r="338" spans="1:16" x14ac:dyDescent="0.3">
      <c r="A338" s="2" t="s">
        <v>2385</v>
      </c>
      <c r="B338" s="8">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_xlfn.XLOOKUP(orders!$D338,products!$A$1:$A$49,products!$B$1:$B$49,,0)</f>
        <v>Ara</v>
      </c>
      <c r="J338" t="str">
        <f t="shared" si="15"/>
        <v>Arabica</v>
      </c>
      <c r="K338" t="str">
        <f>_xlfn.XLOOKUP($D338,products!$A$1:$A$49,products!$C$1:$C$49,,0)</f>
        <v>M</v>
      </c>
      <c r="L338" t="str">
        <f t="shared" si="16"/>
        <v>Medium</v>
      </c>
      <c r="M338" s="1">
        <f>_xlfn.XLOOKUP($D338,products!$A$1:$A$49,products!$D$1:$D$49,,0)</f>
        <v>1</v>
      </c>
      <c r="N338" s="3">
        <f>_xlfn.XLOOKUP($D338,products!$A$1:$A$49,products!$E$1:$E$49,,0)</f>
        <v>11.25</v>
      </c>
      <c r="O338" s="3">
        <f t="shared" si="17"/>
        <v>45</v>
      </c>
      <c r="P338" t="str">
        <f>_xlfn.XLOOKUP(Table1[[#This Row],[Customer ID]],customers!$A$1:$A$1001,customers!$I$1:$I$1001,,0)</f>
        <v>No</v>
      </c>
    </row>
    <row r="339" spans="1:16" x14ac:dyDescent="0.3">
      <c r="A339" s="2" t="s">
        <v>2391</v>
      </c>
      <c r="B339" s="8">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_xlfn.XLOOKUP(orders!$D339,products!$A$1:$A$49,products!$B$1:$B$49,,0)</f>
        <v>Exc</v>
      </c>
      <c r="J339" t="str">
        <f t="shared" si="15"/>
        <v>Excelsa</v>
      </c>
      <c r="K339" t="str">
        <f>_xlfn.XLOOKUP($D339,products!$A$1:$A$49,products!$C$1:$C$49,,0)</f>
        <v>D</v>
      </c>
      <c r="L339" t="str">
        <f t="shared" si="16"/>
        <v>Dark</v>
      </c>
      <c r="M339" s="1">
        <f>_xlfn.XLOOKUP($D339,products!$A$1:$A$49,products!$D$1:$D$49,,0)</f>
        <v>2.5</v>
      </c>
      <c r="N339" s="3">
        <f>_xlfn.XLOOKUP($D339,products!$A$1:$A$49,products!$E$1:$E$49,,0)</f>
        <v>27.945</v>
      </c>
      <c r="O339" s="3">
        <f t="shared" si="17"/>
        <v>55.89</v>
      </c>
      <c r="P339" t="str">
        <f>_xlfn.XLOOKUP(Table1[[#This Row],[Customer ID]],customers!$A$1:$A$1001,customers!$I$1:$I$1001,,0)</f>
        <v>No</v>
      </c>
    </row>
    <row r="340" spans="1:16" x14ac:dyDescent="0.3">
      <c r="A340" s="2" t="s">
        <v>2396</v>
      </c>
      <c r="B340" s="8">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_xlfn.XLOOKUP(orders!$D340,products!$A$1:$A$49,products!$B$1:$B$49,,0)</f>
        <v>Exc</v>
      </c>
      <c r="J340" t="str">
        <f t="shared" si="15"/>
        <v>Excelsa</v>
      </c>
      <c r="K340" t="str">
        <f>_xlfn.XLOOKUP($D340,products!$A$1:$A$49,products!$C$1:$C$49,,0)</f>
        <v>L</v>
      </c>
      <c r="L340" t="str">
        <f t="shared" si="16"/>
        <v>Light</v>
      </c>
      <c r="M340" s="1">
        <f>_xlfn.XLOOKUP($D340,products!$A$1:$A$49,products!$D$1:$D$49,,0)</f>
        <v>1</v>
      </c>
      <c r="N340" s="3">
        <f>_xlfn.XLOOKUP($D340,products!$A$1:$A$49,products!$E$1:$E$49,,0)</f>
        <v>14.85</v>
      </c>
      <c r="O340" s="3">
        <f t="shared" si="17"/>
        <v>59.4</v>
      </c>
      <c r="P340" t="str">
        <f>_xlfn.XLOOKUP(Table1[[#This Row],[Customer ID]],customers!$A$1:$A$1001,customers!$I$1:$I$1001,,0)</f>
        <v>No</v>
      </c>
    </row>
    <row r="341" spans="1:16" x14ac:dyDescent="0.3">
      <c r="A341" s="2" t="s">
        <v>2402</v>
      </c>
      <c r="B341" s="8">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_xlfn.XLOOKUP(orders!$D341,products!$A$1:$A$49,products!$B$1:$B$49,,0)</f>
        <v>Exc</v>
      </c>
      <c r="J341" t="str">
        <f t="shared" si="15"/>
        <v>Excelsa</v>
      </c>
      <c r="K341" t="str">
        <f>_xlfn.XLOOKUP($D341,products!$A$1:$A$49,products!$C$1:$C$49,,0)</f>
        <v>D</v>
      </c>
      <c r="L341" t="str">
        <f t="shared" si="16"/>
        <v>Dark</v>
      </c>
      <c r="M341" s="1">
        <f>_xlfn.XLOOKUP($D341,products!$A$1:$A$49,products!$D$1:$D$49,,0)</f>
        <v>0.2</v>
      </c>
      <c r="N341" s="3">
        <f>_xlfn.XLOOKUP($D341,products!$A$1:$A$49,products!$E$1:$E$49,,0)</f>
        <v>3.645</v>
      </c>
      <c r="O341" s="3">
        <f t="shared" si="17"/>
        <v>7.29</v>
      </c>
      <c r="P341" t="str">
        <f>_xlfn.XLOOKUP(Table1[[#This Row],[Customer ID]],customers!$A$1:$A$1001,customers!$I$1:$I$1001,,0)</f>
        <v>Yes</v>
      </c>
    </row>
    <row r="342" spans="1:16" x14ac:dyDescent="0.3">
      <c r="A342" s="2" t="s">
        <v>2408</v>
      </c>
      <c r="B342" s="8">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_xlfn.XLOOKUP(orders!$D342,products!$A$1:$A$49,products!$B$1:$B$49,,0)</f>
        <v>Exc</v>
      </c>
      <c r="J342" t="str">
        <f t="shared" si="15"/>
        <v>Excelsa</v>
      </c>
      <c r="K342" t="str">
        <f>_xlfn.XLOOKUP($D342,products!$A$1:$A$49,products!$C$1:$C$49,,0)</f>
        <v>D</v>
      </c>
      <c r="L342" t="str">
        <f t="shared" si="16"/>
        <v>Dark</v>
      </c>
      <c r="M342" s="1">
        <f>_xlfn.XLOOKUP($D342,products!$A$1:$A$49,products!$D$1:$D$49,,0)</f>
        <v>0.5</v>
      </c>
      <c r="N342" s="3">
        <f>_xlfn.XLOOKUP($D342,products!$A$1:$A$49,products!$E$1:$E$49,,0)</f>
        <v>7.29</v>
      </c>
      <c r="O342" s="3">
        <f t="shared" si="17"/>
        <v>7.29</v>
      </c>
      <c r="P342" t="str">
        <f>_xlfn.XLOOKUP(Table1[[#This Row],[Customer ID]],customers!$A$1:$A$1001,customers!$I$1:$I$1001,,0)</f>
        <v>Yes</v>
      </c>
    </row>
    <row r="343" spans="1:16" x14ac:dyDescent="0.3">
      <c r="A343" s="2" t="s">
        <v>2414</v>
      </c>
      <c r="B343" s="8">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_xlfn.XLOOKUP(orders!$D343,products!$A$1:$A$49,products!$B$1:$B$49,,0)</f>
        <v>Exc</v>
      </c>
      <c r="J343" t="str">
        <f t="shared" si="15"/>
        <v>Excelsa</v>
      </c>
      <c r="K343" t="str">
        <f>_xlfn.XLOOKUP($D343,products!$A$1:$A$49,products!$C$1:$C$49,,0)</f>
        <v>L</v>
      </c>
      <c r="L343" t="str">
        <f t="shared" si="16"/>
        <v>Light</v>
      </c>
      <c r="M343" s="1">
        <f>_xlfn.XLOOKUP($D343,products!$A$1:$A$49,products!$D$1:$D$49,,0)</f>
        <v>0.5</v>
      </c>
      <c r="N343" s="3">
        <f>_xlfn.XLOOKUP($D343,products!$A$1:$A$49,products!$E$1:$E$49,,0)</f>
        <v>8.91</v>
      </c>
      <c r="O343" s="3">
        <f t="shared" si="17"/>
        <v>17.82</v>
      </c>
      <c r="P343" t="str">
        <f>_xlfn.XLOOKUP(Table1[[#This Row],[Customer ID]],customers!$A$1:$A$1001,customers!$I$1:$I$1001,,0)</f>
        <v>No</v>
      </c>
    </row>
    <row r="344" spans="1:16" x14ac:dyDescent="0.3">
      <c r="A344" s="2" t="s">
        <v>2414</v>
      </c>
      <c r="B344" s="8">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_xlfn.XLOOKUP(orders!$D344,products!$A$1:$A$49,products!$B$1:$B$49,,0)</f>
        <v>Lib</v>
      </c>
      <c r="J344" t="str">
        <f t="shared" si="15"/>
        <v>Liberica</v>
      </c>
      <c r="K344" t="str">
        <f>_xlfn.XLOOKUP($D344,products!$A$1:$A$49,products!$C$1:$C$49,,0)</f>
        <v>D</v>
      </c>
      <c r="L344" t="str">
        <f t="shared" si="16"/>
        <v>Dark</v>
      </c>
      <c r="M344" s="1">
        <f>_xlfn.XLOOKUP($D344,products!$A$1:$A$49,products!$D$1:$D$49,,0)</f>
        <v>0.5</v>
      </c>
      <c r="N344" s="3">
        <f>_xlfn.XLOOKUP($D344,products!$A$1:$A$49,products!$E$1:$E$49,,0)</f>
        <v>7.77</v>
      </c>
      <c r="O344" s="3">
        <f t="shared" si="17"/>
        <v>38.849999999999994</v>
      </c>
      <c r="P344" t="str">
        <f>_xlfn.XLOOKUP(Table1[[#This Row],[Customer ID]],customers!$A$1:$A$1001,customers!$I$1:$I$1001,,0)</f>
        <v>No</v>
      </c>
    </row>
    <row r="345" spans="1:16" x14ac:dyDescent="0.3">
      <c r="A345" s="2" t="s">
        <v>2424</v>
      </c>
      <c r="B345" s="8">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_xlfn.XLOOKUP(orders!$D345,products!$A$1:$A$49,products!$B$1:$B$49,,0)</f>
        <v>Rob</v>
      </c>
      <c r="J345" t="str">
        <f t="shared" si="15"/>
        <v>Robusta</v>
      </c>
      <c r="K345" t="str">
        <f>_xlfn.XLOOKUP($D345,products!$A$1:$A$49,products!$C$1:$C$49,,0)</f>
        <v>D</v>
      </c>
      <c r="L345" t="str">
        <f t="shared" si="16"/>
        <v>Dark</v>
      </c>
      <c r="M345" s="1">
        <f>_xlfn.XLOOKUP($D345,products!$A$1:$A$49,products!$D$1:$D$49,,0)</f>
        <v>0.5</v>
      </c>
      <c r="N345" s="3">
        <f>_xlfn.XLOOKUP($D345,products!$A$1:$A$49,products!$E$1:$E$49,,0)</f>
        <v>5.3699999999999992</v>
      </c>
      <c r="O345" s="3">
        <f t="shared" si="17"/>
        <v>32.22</v>
      </c>
      <c r="P345" t="str">
        <f>_xlfn.XLOOKUP(Table1[[#This Row],[Customer ID]],customers!$A$1:$A$1001,customers!$I$1:$I$1001,,0)</f>
        <v>No</v>
      </c>
    </row>
    <row r="346" spans="1:16" x14ac:dyDescent="0.3">
      <c r="A346" s="2" t="s">
        <v>2429</v>
      </c>
      <c r="B346" s="8">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_xlfn.XLOOKUP(orders!$D346,products!$A$1:$A$49,products!$B$1:$B$49,,0)</f>
        <v>Rob</v>
      </c>
      <c r="J346" t="str">
        <f t="shared" si="15"/>
        <v>Robusta</v>
      </c>
      <c r="K346" t="str">
        <f>_xlfn.XLOOKUP($D346,products!$A$1:$A$49,products!$C$1:$C$49,,0)</f>
        <v>M</v>
      </c>
      <c r="L346" t="str">
        <f t="shared" si="16"/>
        <v>Medium</v>
      </c>
      <c r="M346" s="1">
        <f>_xlfn.XLOOKUP($D346,products!$A$1:$A$49,products!$D$1:$D$49,,0)</f>
        <v>1</v>
      </c>
      <c r="N346" s="3">
        <f>_xlfn.XLOOKUP($D346,products!$A$1:$A$49,products!$E$1:$E$49,,0)</f>
        <v>9.9499999999999993</v>
      </c>
      <c r="O346" s="3">
        <f t="shared" si="17"/>
        <v>19.899999999999999</v>
      </c>
      <c r="P346" t="str">
        <f>_xlfn.XLOOKUP(Table1[[#This Row],[Customer ID]],customers!$A$1:$A$1001,customers!$I$1:$I$1001,,0)</f>
        <v>Yes</v>
      </c>
    </row>
    <row r="347" spans="1:16" x14ac:dyDescent="0.3">
      <c r="A347" s="2" t="s">
        <v>2434</v>
      </c>
      <c r="B347" s="8">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_xlfn.XLOOKUP(orders!$D347,products!$A$1:$A$49,products!$B$1:$B$49,,0)</f>
        <v>Rob</v>
      </c>
      <c r="J347" t="str">
        <f t="shared" si="15"/>
        <v>Robusta</v>
      </c>
      <c r="K347" t="str">
        <f>_xlfn.XLOOKUP($D347,products!$A$1:$A$49,products!$C$1:$C$49,,0)</f>
        <v>L</v>
      </c>
      <c r="L347" t="str">
        <f t="shared" si="16"/>
        <v>Light</v>
      </c>
      <c r="M347" s="1">
        <f>_xlfn.XLOOKUP($D347,products!$A$1:$A$49,products!$D$1:$D$49,,0)</f>
        <v>1</v>
      </c>
      <c r="N347" s="3">
        <f>_xlfn.XLOOKUP($D347,products!$A$1:$A$49,products!$E$1:$E$49,,0)</f>
        <v>11.95</v>
      </c>
      <c r="O347" s="3">
        <f t="shared" si="17"/>
        <v>59.75</v>
      </c>
      <c r="P347" t="str">
        <f>_xlfn.XLOOKUP(Table1[[#This Row],[Customer ID]],customers!$A$1:$A$1001,customers!$I$1:$I$1001,,0)</f>
        <v>No</v>
      </c>
    </row>
    <row r="348" spans="1:16" x14ac:dyDescent="0.3">
      <c r="A348" s="2" t="s">
        <v>2440</v>
      </c>
      <c r="B348" s="8">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_xlfn.XLOOKUP(orders!$D348,products!$A$1:$A$49,products!$B$1:$B$49,,0)</f>
        <v>Ara</v>
      </c>
      <c r="J348" t="str">
        <f t="shared" si="15"/>
        <v>Arabica</v>
      </c>
      <c r="K348" t="str">
        <f>_xlfn.XLOOKUP($D348,products!$A$1:$A$49,products!$C$1:$C$49,,0)</f>
        <v>L</v>
      </c>
      <c r="L348" t="str">
        <f t="shared" si="16"/>
        <v>Light</v>
      </c>
      <c r="M348" s="1">
        <f>_xlfn.XLOOKUP($D348,products!$A$1:$A$49,products!$D$1:$D$49,,0)</f>
        <v>0.5</v>
      </c>
      <c r="N348" s="3">
        <f>_xlfn.XLOOKUP($D348,products!$A$1:$A$49,products!$E$1:$E$49,,0)</f>
        <v>7.77</v>
      </c>
      <c r="O348" s="3">
        <f t="shared" si="17"/>
        <v>23.31</v>
      </c>
      <c r="P348" t="str">
        <f>_xlfn.XLOOKUP(Table1[[#This Row],[Customer ID]],customers!$A$1:$A$1001,customers!$I$1:$I$1001,,0)</f>
        <v>Yes</v>
      </c>
    </row>
    <row r="349" spans="1:16" x14ac:dyDescent="0.3">
      <c r="A349" s="2" t="s">
        <v>2446</v>
      </c>
      <c r="B349" s="8">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_xlfn.XLOOKUP(orders!$D349,products!$A$1:$A$49,products!$B$1:$B$49,,0)</f>
        <v>Lib</v>
      </c>
      <c r="J349" t="str">
        <f t="shared" si="15"/>
        <v>Liberica</v>
      </c>
      <c r="K349" t="str">
        <f>_xlfn.XLOOKUP($D349,products!$A$1:$A$49,products!$C$1:$C$49,,0)</f>
        <v>M</v>
      </c>
      <c r="L349" t="str">
        <f t="shared" si="16"/>
        <v>Medium</v>
      </c>
      <c r="M349" s="1">
        <f>_xlfn.XLOOKUP($D349,products!$A$1:$A$49,products!$D$1:$D$49,,0)</f>
        <v>1</v>
      </c>
      <c r="N349" s="3">
        <f>_xlfn.XLOOKUP($D349,products!$A$1:$A$49,products!$E$1:$E$49,,0)</f>
        <v>14.55</v>
      </c>
      <c r="O349" s="3">
        <f t="shared" si="17"/>
        <v>43.650000000000006</v>
      </c>
      <c r="P349" t="str">
        <f>_xlfn.XLOOKUP(Table1[[#This Row],[Customer ID]],customers!$A$1:$A$1001,customers!$I$1:$I$1001,,0)</f>
        <v>No</v>
      </c>
    </row>
    <row r="350" spans="1:16" x14ac:dyDescent="0.3">
      <c r="A350" s="2" t="s">
        <v>2452</v>
      </c>
      <c r="B350" s="8">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_xlfn.XLOOKUP(orders!$D350,products!$A$1:$A$49,products!$B$1:$B$49,,0)</f>
        <v>Exc</v>
      </c>
      <c r="J350" t="str">
        <f t="shared" si="15"/>
        <v>Excelsa</v>
      </c>
      <c r="K350" t="str">
        <f>_xlfn.XLOOKUP($D350,products!$A$1:$A$49,products!$C$1:$C$49,,0)</f>
        <v>L</v>
      </c>
      <c r="L350" t="str">
        <f t="shared" si="16"/>
        <v>Light</v>
      </c>
      <c r="M350" s="1">
        <f>_xlfn.XLOOKUP($D350,products!$A$1:$A$49,products!$D$1:$D$49,,0)</f>
        <v>2.5</v>
      </c>
      <c r="N350" s="3">
        <f>_xlfn.XLOOKUP($D350,products!$A$1:$A$49,products!$E$1:$E$49,,0)</f>
        <v>34.154999999999994</v>
      </c>
      <c r="O350" s="3">
        <f t="shared" si="17"/>
        <v>204.92999999999995</v>
      </c>
      <c r="P350" t="str">
        <f>_xlfn.XLOOKUP(Table1[[#This Row],[Customer ID]],customers!$A$1:$A$1001,customers!$I$1:$I$1001,,0)</f>
        <v>No</v>
      </c>
    </row>
    <row r="351" spans="1:16" x14ac:dyDescent="0.3">
      <c r="A351" s="2" t="s">
        <v>2458</v>
      </c>
      <c r="B351" s="8">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_xlfn.XLOOKUP(orders!$D351,products!$A$1:$A$49,products!$B$1:$B$49,,0)</f>
        <v>Rob</v>
      </c>
      <c r="J351" t="str">
        <f t="shared" si="15"/>
        <v>Robusta</v>
      </c>
      <c r="K351" t="str">
        <f>_xlfn.XLOOKUP($D351,products!$A$1:$A$49,products!$C$1:$C$49,,0)</f>
        <v>L</v>
      </c>
      <c r="L351" t="str">
        <f t="shared" si="16"/>
        <v>Light</v>
      </c>
      <c r="M351" s="1">
        <f>_xlfn.XLOOKUP($D351,products!$A$1:$A$49,products!$D$1:$D$49,,0)</f>
        <v>0.2</v>
      </c>
      <c r="N351" s="3">
        <f>_xlfn.XLOOKUP($D351,products!$A$1:$A$49,products!$E$1:$E$49,,0)</f>
        <v>3.5849999999999995</v>
      </c>
      <c r="O351" s="3">
        <f t="shared" si="17"/>
        <v>14.339999999999998</v>
      </c>
      <c r="P351" t="str">
        <f>_xlfn.XLOOKUP(Table1[[#This Row],[Customer ID]],customers!$A$1:$A$1001,customers!$I$1:$I$1001,,0)</f>
        <v>No</v>
      </c>
    </row>
    <row r="352" spans="1:16" x14ac:dyDescent="0.3">
      <c r="A352" s="2" t="s">
        <v>2464</v>
      </c>
      <c r="B352" s="8">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_xlfn.XLOOKUP(orders!$D352,products!$A$1:$A$49,products!$B$1:$B$49,,0)</f>
        <v>Ara</v>
      </c>
      <c r="J352" t="str">
        <f t="shared" si="15"/>
        <v>Arabica</v>
      </c>
      <c r="K352" t="str">
        <f>_xlfn.XLOOKUP($D352,products!$A$1:$A$49,products!$C$1:$C$49,,0)</f>
        <v>D</v>
      </c>
      <c r="L352" t="str">
        <f t="shared" si="16"/>
        <v>Dark</v>
      </c>
      <c r="M352" s="1">
        <f>_xlfn.XLOOKUP($D352,products!$A$1:$A$49,products!$D$1:$D$49,,0)</f>
        <v>0.5</v>
      </c>
      <c r="N352" s="3">
        <f>_xlfn.XLOOKUP($D352,products!$A$1:$A$49,products!$E$1:$E$49,,0)</f>
        <v>5.97</v>
      </c>
      <c r="O352" s="3">
        <f t="shared" si="17"/>
        <v>23.88</v>
      </c>
      <c r="P352" t="str">
        <f>_xlfn.XLOOKUP(Table1[[#This Row],[Customer ID]],customers!$A$1:$A$1001,customers!$I$1:$I$1001,,0)</f>
        <v>No</v>
      </c>
    </row>
    <row r="353" spans="1:16" x14ac:dyDescent="0.3">
      <c r="A353" s="2" t="s">
        <v>2470</v>
      </c>
      <c r="B353" s="8">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_xlfn.XLOOKUP(orders!$D353,products!$A$1:$A$49,products!$B$1:$B$49,,0)</f>
        <v>Ara</v>
      </c>
      <c r="J353" t="str">
        <f t="shared" si="15"/>
        <v>Arabica</v>
      </c>
      <c r="K353" t="str">
        <f>_xlfn.XLOOKUP($D353,products!$A$1:$A$49,products!$C$1:$C$49,,0)</f>
        <v>M</v>
      </c>
      <c r="L353" t="str">
        <f t="shared" si="16"/>
        <v>Medium</v>
      </c>
      <c r="M353" s="1">
        <f>_xlfn.XLOOKUP($D353,products!$A$1:$A$49,products!$D$1:$D$49,,0)</f>
        <v>1</v>
      </c>
      <c r="N353" s="3">
        <f>_xlfn.XLOOKUP($D353,products!$A$1:$A$49,products!$E$1:$E$49,,0)</f>
        <v>11.25</v>
      </c>
      <c r="O353" s="3">
        <f t="shared" si="17"/>
        <v>22.5</v>
      </c>
      <c r="P353" t="str">
        <f>_xlfn.XLOOKUP(Table1[[#This Row],[Customer ID]],customers!$A$1:$A$1001,customers!$I$1:$I$1001,,0)</f>
        <v>No</v>
      </c>
    </row>
    <row r="354" spans="1:16" x14ac:dyDescent="0.3">
      <c r="A354" s="2" t="s">
        <v>2476</v>
      </c>
      <c r="B354" s="8">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_xlfn.XLOOKUP(orders!$D354,products!$A$1:$A$49,products!$B$1:$B$49,,0)</f>
        <v>Exc</v>
      </c>
      <c r="J354" t="str">
        <f t="shared" si="15"/>
        <v>Excelsa</v>
      </c>
      <c r="K354" t="str">
        <f>_xlfn.XLOOKUP($D354,products!$A$1:$A$49,products!$C$1:$C$49,,0)</f>
        <v>D</v>
      </c>
      <c r="L354" t="str">
        <f t="shared" si="16"/>
        <v>Dark</v>
      </c>
      <c r="M354" s="1">
        <f>_xlfn.XLOOKUP($D354,products!$A$1:$A$49,products!$D$1:$D$49,,0)</f>
        <v>0.5</v>
      </c>
      <c r="N354" s="3">
        <f>_xlfn.XLOOKUP($D354,products!$A$1:$A$49,products!$E$1:$E$49,,0)</f>
        <v>7.29</v>
      </c>
      <c r="O354" s="3">
        <f t="shared" si="17"/>
        <v>36.450000000000003</v>
      </c>
      <c r="P354" t="str">
        <f>_xlfn.XLOOKUP(Table1[[#This Row],[Customer ID]],customers!$A$1:$A$1001,customers!$I$1:$I$1001,,0)</f>
        <v>No</v>
      </c>
    </row>
    <row r="355" spans="1:16" x14ac:dyDescent="0.3">
      <c r="A355" s="2" t="s">
        <v>2482</v>
      </c>
      <c r="B355" s="8">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_xlfn.XLOOKUP(orders!$D355,products!$A$1:$A$49,products!$B$1:$B$49,,0)</f>
        <v>Ara</v>
      </c>
      <c r="J355" t="str">
        <f t="shared" si="15"/>
        <v>Arabica</v>
      </c>
      <c r="K355" t="str">
        <f>_xlfn.XLOOKUP($D355,products!$A$1:$A$49,products!$C$1:$C$49,,0)</f>
        <v>M</v>
      </c>
      <c r="L355" t="str">
        <f t="shared" si="16"/>
        <v>Medium</v>
      </c>
      <c r="M355" s="1">
        <f>_xlfn.XLOOKUP($D355,products!$A$1:$A$49,products!$D$1:$D$49,,0)</f>
        <v>0.5</v>
      </c>
      <c r="N355" s="3">
        <f>_xlfn.XLOOKUP($D355,products!$A$1:$A$49,products!$E$1:$E$49,,0)</f>
        <v>6.75</v>
      </c>
      <c r="O355" s="3">
        <f t="shared" si="17"/>
        <v>27</v>
      </c>
      <c r="P355" t="str">
        <f>_xlfn.XLOOKUP(Table1[[#This Row],[Customer ID]],customers!$A$1:$A$1001,customers!$I$1:$I$1001,,0)</f>
        <v>Yes</v>
      </c>
    </row>
    <row r="356" spans="1:16" x14ac:dyDescent="0.3">
      <c r="A356" s="2" t="s">
        <v>2487</v>
      </c>
      <c r="B356" s="8">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_xlfn.XLOOKUP(orders!$D356,products!$A$1:$A$49,products!$B$1:$B$49,,0)</f>
        <v>Ara</v>
      </c>
      <c r="J356" t="str">
        <f t="shared" si="15"/>
        <v>Arabica</v>
      </c>
      <c r="K356" t="str">
        <f>_xlfn.XLOOKUP($D356,products!$A$1:$A$49,products!$C$1:$C$49,,0)</f>
        <v>M</v>
      </c>
      <c r="L356" t="str">
        <f t="shared" si="16"/>
        <v>Medium</v>
      </c>
      <c r="M356" s="1">
        <f>_xlfn.XLOOKUP($D356,products!$A$1:$A$49,products!$D$1:$D$49,,0)</f>
        <v>2.5</v>
      </c>
      <c r="N356" s="3">
        <f>_xlfn.XLOOKUP($D356,products!$A$1:$A$49,products!$E$1:$E$49,,0)</f>
        <v>25.874999999999996</v>
      </c>
      <c r="O356" s="3">
        <f t="shared" si="17"/>
        <v>155.24999999999997</v>
      </c>
      <c r="P356" t="str">
        <f>_xlfn.XLOOKUP(Table1[[#This Row],[Customer ID]],customers!$A$1:$A$1001,customers!$I$1:$I$1001,,0)</f>
        <v>No</v>
      </c>
    </row>
    <row r="357" spans="1:16" x14ac:dyDescent="0.3">
      <c r="A357" s="2" t="s">
        <v>2492</v>
      </c>
      <c r="B357" s="8">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_xlfn.XLOOKUP(orders!$D357,products!$A$1:$A$49,products!$B$1:$B$49,,0)</f>
        <v>Ara</v>
      </c>
      <c r="J357" t="str">
        <f t="shared" si="15"/>
        <v>Arabica</v>
      </c>
      <c r="K357" t="str">
        <f>_xlfn.XLOOKUP($D357,products!$A$1:$A$49,products!$C$1:$C$49,,0)</f>
        <v>D</v>
      </c>
      <c r="L357" t="str">
        <f t="shared" si="16"/>
        <v>Dark</v>
      </c>
      <c r="M357" s="1">
        <f>_xlfn.XLOOKUP($D357,products!$A$1:$A$49,products!$D$1:$D$49,,0)</f>
        <v>2.5</v>
      </c>
      <c r="N357" s="3">
        <f>_xlfn.XLOOKUP($D357,products!$A$1:$A$49,products!$E$1:$E$49,,0)</f>
        <v>22.884999999999998</v>
      </c>
      <c r="O357" s="3">
        <f t="shared" si="17"/>
        <v>114.42499999999998</v>
      </c>
      <c r="P357" t="str">
        <f>_xlfn.XLOOKUP(Table1[[#This Row],[Customer ID]],customers!$A$1:$A$1001,customers!$I$1:$I$1001,,0)</f>
        <v>Yes</v>
      </c>
    </row>
    <row r="358" spans="1:16" x14ac:dyDescent="0.3">
      <c r="A358" s="2" t="s">
        <v>2498</v>
      </c>
      <c r="B358" s="8">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_xlfn.XLOOKUP(orders!$D358,products!$A$1:$A$49,products!$B$1:$B$49,,0)</f>
        <v>Lib</v>
      </c>
      <c r="J358" t="str">
        <f t="shared" si="15"/>
        <v>Liberica</v>
      </c>
      <c r="K358" t="str">
        <f>_xlfn.XLOOKUP($D358,products!$A$1:$A$49,products!$C$1:$C$49,,0)</f>
        <v>D</v>
      </c>
      <c r="L358" t="str">
        <f t="shared" si="16"/>
        <v>Dark</v>
      </c>
      <c r="M358" s="1">
        <f>_xlfn.XLOOKUP($D358,products!$A$1:$A$49,products!$D$1:$D$49,,0)</f>
        <v>1</v>
      </c>
      <c r="N358" s="3">
        <f>_xlfn.XLOOKUP($D358,products!$A$1:$A$49,products!$E$1:$E$49,,0)</f>
        <v>12.95</v>
      </c>
      <c r="O358" s="3">
        <f t="shared" si="17"/>
        <v>51.8</v>
      </c>
      <c r="P358" t="str">
        <f>_xlfn.XLOOKUP(Table1[[#This Row],[Customer ID]],customers!$A$1:$A$1001,customers!$I$1:$I$1001,,0)</f>
        <v>Yes</v>
      </c>
    </row>
    <row r="359" spans="1:16" x14ac:dyDescent="0.3">
      <c r="A359" s="2" t="s">
        <v>2504</v>
      </c>
      <c r="B359" s="8">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_xlfn.XLOOKUP(orders!$D359,products!$A$1:$A$49,products!$B$1:$B$49,,0)</f>
        <v>Ara</v>
      </c>
      <c r="J359" t="str">
        <f t="shared" si="15"/>
        <v>Arabica</v>
      </c>
      <c r="K359" t="str">
        <f>_xlfn.XLOOKUP($D359,products!$A$1:$A$49,products!$C$1:$C$49,,0)</f>
        <v>M</v>
      </c>
      <c r="L359" t="str">
        <f t="shared" si="16"/>
        <v>Medium</v>
      </c>
      <c r="M359" s="1">
        <f>_xlfn.XLOOKUP($D359,products!$A$1:$A$49,products!$D$1:$D$49,,0)</f>
        <v>2.5</v>
      </c>
      <c r="N359" s="3">
        <f>_xlfn.XLOOKUP($D359,products!$A$1:$A$49,products!$E$1:$E$49,,0)</f>
        <v>25.874999999999996</v>
      </c>
      <c r="O359" s="3">
        <f t="shared" si="17"/>
        <v>155.24999999999997</v>
      </c>
      <c r="P359" t="str">
        <f>_xlfn.XLOOKUP(Table1[[#This Row],[Customer ID]],customers!$A$1:$A$1001,customers!$I$1:$I$1001,,0)</f>
        <v>No</v>
      </c>
    </row>
    <row r="360" spans="1:16" x14ac:dyDescent="0.3">
      <c r="A360" s="2" t="s">
        <v>2509</v>
      </c>
      <c r="B360" s="8">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_xlfn.XLOOKUP(orders!$D360,products!$A$1:$A$49,products!$B$1:$B$49,,0)</f>
        <v>Ara</v>
      </c>
      <c r="J360" t="str">
        <f t="shared" si="15"/>
        <v>Arabica</v>
      </c>
      <c r="K360" t="str">
        <f>_xlfn.XLOOKUP($D360,products!$A$1:$A$49,products!$C$1:$C$49,,0)</f>
        <v>L</v>
      </c>
      <c r="L360" t="str">
        <f t="shared" si="16"/>
        <v>Light</v>
      </c>
      <c r="M360" s="1">
        <f>_xlfn.XLOOKUP($D360,products!$A$1:$A$49,products!$D$1:$D$49,,0)</f>
        <v>2.5</v>
      </c>
      <c r="N360" s="3">
        <f>_xlfn.XLOOKUP($D360,products!$A$1:$A$49,products!$E$1:$E$49,,0)</f>
        <v>29.784999999999997</v>
      </c>
      <c r="O360" s="3">
        <f t="shared" si="17"/>
        <v>29.784999999999997</v>
      </c>
      <c r="P360" t="str">
        <f>_xlfn.XLOOKUP(Table1[[#This Row],[Customer ID]],customers!$A$1:$A$1001,customers!$I$1:$I$1001,,0)</f>
        <v>No</v>
      </c>
    </row>
    <row r="361" spans="1:16" x14ac:dyDescent="0.3">
      <c r="A361" s="2" t="s">
        <v>2515</v>
      </c>
      <c r="B361" s="8">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_xlfn.XLOOKUP(orders!$D361,products!$A$1:$A$49,products!$B$1:$B$49,,0)</f>
        <v>Rob</v>
      </c>
      <c r="J361" t="str">
        <f t="shared" si="15"/>
        <v>Robusta</v>
      </c>
      <c r="K361" t="str">
        <f>_xlfn.XLOOKUP($D361,products!$A$1:$A$49,products!$C$1:$C$49,,0)</f>
        <v>L</v>
      </c>
      <c r="L361" t="str">
        <f t="shared" si="16"/>
        <v>Light</v>
      </c>
      <c r="M361" s="1">
        <f>_xlfn.XLOOKUP($D361,products!$A$1:$A$49,products!$D$1:$D$49,,0)</f>
        <v>0.2</v>
      </c>
      <c r="N361" s="3">
        <f>_xlfn.XLOOKUP($D361,products!$A$1:$A$49,products!$E$1:$E$49,,0)</f>
        <v>3.5849999999999995</v>
      </c>
      <c r="O361" s="3">
        <f t="shared" si="17"/>
        <v>21.509999999999998</v>
      </c>
      <c r="P361" t="str">
        <f>_xlfn.XLOOKUP(Table1[[#This Row],[Customer ID]],customers!$A$1:$A$1001,customers!$I$1:$I$1001,,0)</f>
        <v>No</v>
      </c>
    </row>
    <row r="362" spans="1:16" x14ac:dyDescent="0.3">
      <c r="A362" s="2" t="s">
        <v>2521</v>
      </c>
      <c r="B362" s="8">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_xlfn.XLOOKUP(orders!$D362,products!$A$1:$A$49,products!$B$1:$B$49,,0)</f>
        <v>Rob</v>
      </c>
      <c r="J362" t="str">
        <f t="shared" si="15"/>
        <v>Robusta</v>
      </c>
      <c r="K362" t="str">
        <f>_xlfn.XLOOKUP($D362,products!$A$1:$A$49,products!$C$1:$C$49,,0)</f>
        <v>D</v>
      </c>
      <c r="L362" t="str">
        <f t="shared" si="16"/>
        <v>Dark</v>
      </c>
      <c r="M362" s="1">
        <f>_xlfn.XLOOKUP($D362,products!$A$1:$A$49,products!$D$1:$D$49,,0)</f>
        <v>2.5</v>
      </c>
      <c r="N362" s="3">
        <f>_xlfn.XLOOKUP($D362,products!$A$1:$A$49,products!$E$1:$E$49,,0)</f>
        <v>20.584999999999997</v>
      </c>
      <c r="O362" s="3">
        <f t="shared" si="17"/>
        <v>41.169999999999995</v>
      </c>
      <c r="P362" t="str">
        <f>_xlfn.XLOOKUP(Table1[[#This Row],[Customer ID]],customers!$A$1:$A$1001,customers!$I$1:$I$1001,,0)</f>
        <v>No</v>
      </c>
    </row>
    <row r="363" spans="1:16" x14ac:dyDescent="0.3">
      <c r="A363" s="2" t="s">
        <v>2521</v>
      </c>
      <c r="B363" s="8">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_xlfn.XLOOKUP(orders!$D363,products!$A$1:$A$49,products!$B$1:$B$49,,0)</f>
        <v>Rob</v>
      </c>
      <c r="J363" t="str">
        <f t="shared" si="15"/>
        <v>Robusta</v>
      </c>
      <c r="K363" t="str">
        <f>_xlfn.XLOOKUP($D363,products!$A$1:$A$49,products!$C$1:$C$49,,0)</f>
        <v>M</v>
      </c>
      <c r="L363" t="str">
        <f t="shared" si="16"/>
        <v>Medium</v>
      </c>
      <c r="M363" s="1">
        <f>_xlfn.XLOOKUP($D363,products!$A$1:$A$49,products!$D$1:$D$49,,0)</f>
        <v>0.5</v>
      </c>
      <c r="N363" s="3">
        <f>_xlfn.XLOOKUP($D363,products!$A$1:$A$49,products!$E$1:$E$49,,0)</f>
        <v>5.97</v>
      </c>
      <c r="O363" s="3">
        <f t="shared" si="17"/>
        <v>5.97</v>
      </c>
      <c r="P363" t="str">
        <f>_xlfn.XLOOKUP(Table1[[#This Row],[Customer ID]],customers!$A$1:$A$1001,customers!$I$1:$I$1001,,0)</f>
        <v>No</v>
      </c>
    </row>
    <row r="364" spans="1:16" x14ac:dyDescent="0.3">
      <c r="A364" s="2" t="s">
        <v>2532</v>
      </c>
      <c r="B364" s="8">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_xlfn.XLOOKUP(orders!$D364,products!$A$1:$A$49,products!$B$1:$B$49,,0)</f>
        <v>Exc</v>
      </c>
      <c r="J364" t="str">
        <f t="shared" si="15"/>
        <v>Excelsa</v>
      </c>
      <c r="K364" t="str">
        <f>_xlfn.XLOOKUP($D364,products!$A$1:$A$49,products!$C$1:$C$49,,0)</f>
        <v>L</v>
      </c>
      <c r="L364" t="str">
        <f t="shared" si="16"/>
        <v>Light</v>
      </c>
      <c r="M364" s="1">
        <f>_xlfn.XLOOKUP($D364,products!$A$1:$A$49,products!$D$1:$D$49,,0)</f>
        <v>1</v>
      </c>
      <c r="N364" s="3">
        <f>_xlfn.XLOOKUP($D364,products!$A$1:$A$49,products!$E$1:$E$49,,0)</f>
        <v>14.85</v>
      </c>
      <c r="O364" s="3">
        <f t="shared" si="17"/>
        <v>74.25</v>
      </c>
      <c r="P364" t="str">
        <f>_xlfn.XLOOKUP(Table1[[#This Row],[Customer ID]],customers!$A$1:$A$1001,customers!$I$1:$I$1001,,0)</f>
        <v>Yes</v>
      </c>
    </row>
    <row r="365" spans="1:16" x14ac:dyDescent="0.3">
      <c r="A365" s="2" t="s">
        <v>2538</v>
      </c>
      <c r="B365" s="8">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_xlfn.XLOOKUP(orders!$D365,products!$A$1:$A$49,products!$B$1:$B$49,,0)</f>
        <v>Lib</v>
      </c>
      <c r="J365" t="str">
        <f t="shared" si="15"/>
        <v>Liberica</v>
      </c>
      <c r="K365" t="str">
        <f>_xlfn.XLOOKUP($D365,products!$A$1:$A$49,products!$C$1:$C$49,,0)</f>
        <v>M</v>
      </c>
      <c r="L365" t="str">
        <f t="shared" si="16"/>
        <v>Medium</v>
      </c>
      <c r="M365" s="1">
        <f>_xlfn.XLOOKUP($D365,products!$A$1:$A$49,products!$D$1:$D$49,,0)</f>
        <v>1</v>
      </c>
      <c r="N365" s="3">
        <f>_xlfn.XLOOKUP($D365,products!$A$1:$A$49,products!$E$1:$E$49,,0)</f>
        <v>14.55</v>
      </c>
      <c r="O365" s="3">
        <f t="shared" si="17"/>
        <v>87.300000000000011</v>
      </c>
      <c r="P365" t="str">
        <f>_xlfn.XLOOKUP(Table1[[#This Row],[Customer ID]],customers!$A$1:$A$1001,customers!$I$1:$I$1001,,0)</f>
        <v>No</v>
      </c>
    </row>
    <row r="366" spans="1:16" x14ac:dyDescent="0.3">
      <c r="A366" s="2" t="s">
        <v>2543</v>
      </c>
      <c r="B366" s="8">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_xlfn.XLOOKUP(orders!$D366,products!$A$1:$A$49,products!$B$1:$B$49,,0)</f>
        <v>Exc</v>
      </c>
      <c r="J366" t="str">
        <f t="shared" si="15"/>
        <v>Excelsa</v>
      </c>
      <c r="K366" t="str">
        <f>_xlfn.XLOOKUP($D366,products!$A$1:$A$49,products!$C$1:$C$49,,0)</f>
        <v>D</v>
      </c>
      <c r="L366" t="str">
        <f t="shared" si="16"/>
        <v>Dark</v>
      </c>
      <c r="M366" s="1">
        <f>_xlfn.XLOOKUP($D366,products!$A$1:$A$49,products!$D$1:$D$49,,0)</f>
        <v>1</v>
      </c>
      <c r="N366" s="3">
        <f>_xlfn.XLOOKUP($D366,products!$A$1:$A$49,products!$E$1:$E$49,,0)</f>
        <v>12.15</v>
      </c>
      <c r="O366" s="3">
        <f t="shared" si="17"/>
        <v>72.900000000000006</v>
      </c>
      <c r="P366" t="str">
        <f>_xlfn.XLOOKUP(Table1[[#This Row],[Customer ID]],customers!$A$1:$A$1001,customers!$I$1:$I$1001,,0)</f>
        <v>Yes</v>
      </c>
    </row>
    <row r="367" spans="1:16" x14ac:dyDescent="0.3">
      <c r="A367" s="2" t="s">
        <v>2549</v>
      </c>
      <c r="B367" s="8">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_xlfn.XLOOKUP(orders!$D367,products!$A$1:$A$49,products!$B$1:$B$49,,0)</f>
        <v>Lib</v>
      </c>
      <c r="J367" t="str">
        <f t="shared" si="15"/>
        <v>Liberica</v>
      </c>
      <c r="K367" t="str">
        <f>_xlfn.XLOOKUP($D367,products!$A$1:$A$49,products!$C$1:$C$49,,0)</f>
        <v>D</v>
      </c>
      <c r="L367" t="str">
        <f t="shared" si="16"/>
        <v>Dark</v>
      </c>
      <c r="M367" s="1">
        <f>_xlfn.XLOOKUP($D367,products!$A$1:$A$49,products!$D$1:$D$49,,0)</f>
        <v>0.5</v>
      </c>
      <c r="N367" s="3">
        <f>_xlfn.XLOOKUP($D367,products!$A$1:$A$49,products!$E$1:$E$49,,0)</f>
        <v>7.77</v>
      </c>
      <c r="O367" s="3">
        <f t="shared" si="17"/>
        <v>7.77</v>
      </c>
      <c r="P367" t="str">
        <f>_xlfn.XLOOKUP(Table1[[#This Row],[Customer ID]],customers!$A$1:$A$1001,customers!$I$1:$I$1001,,0)</f>
        <v>No</v>
      </c>
    </row>
    <row r="368" spans="1:16" x14ac:dyDescent="0.3">
      <c r="A368" s="2" t="s">
        <v>2554</v>
      </c>
      <c r="B368" s="8">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_xlfn.XLOOKUP(orders!$D368,products!$A$1:$A$49,products!$B$1:$B$49,,0)</f>
        <v>Exc</v>
      </c>
      <c r="J368" t="str">
        <f t="shared" si="15"/>
        <v>Excelsa</v>
      </c>
      <c r="K368" t="str">
        <f>_xlfn.XLOOKUP($D368,products!$A$1:$A$49,products!$C$1:$C$49,,0)</f>
        <v>D</v>
      </c>
      <c r="L368" t="str">
        <f t="shared" si="16"/>
        <v>Dark</v>
      </c>
      <c r="M368" s="1">
        <f>_xlfn.XLOOKUP($D368,products!$A$1:$A$49,products!$D$1:$D$49,,0)</f>
        <v>0.5</v>
      </c>
      <c r="N368" s="3">
        <f>_xlfn.XLOOKUP($D368,products!$A$1:$A$49,products!$E$1:$E$49,,0)</f>
        <v>7.29</v>
      </c>
      <c r="O368" s="3">
        <f t="shared" si="17"/>
        <v>43.74</v>
      </c>
      <c r="P368" t="str">
        <f>_xlfn.XLOOKUP(Table1[[#This Row],[Customer ID]],customers!$A$1:$A$1001,customers!$I$1:$I$1001,,0)</f>
        <v>No</v>
      </c>
    </row>
    <row r="369" spans="1:16" x14ac:dyDescent="0.3">
      <c r="A369" s="2" t="s">
        <v>2559</v>
      </c>
      <c r="B369" s="8">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_xlfn.XLOOKUP(orders!$D369,products!$A$1:$A$49,products!$B$1:$B$49,,0)</f>
        <v>Lib</v>
      </c>
      <c r="J369" t="str">
        <f t="shared" si="15"/>
        <v>Liberica</v>
      </c>
      <c r="K369" t="str">
        <f>_xlfn.XLOOKUP($D369,products!$A$1:$A$49,products!$C$1:$C$49,,0)</f>
        <v>M</v>
      </c>
      <c r="L369" t="str">
        <f t="shared" si="16"/>
        <v>Medium</v>
      </c>
      <c r="M369" s="1">
        <f>_xlfn.XLOOKUP($D369,products!$A$1:$A$49,products!$D$1:$D$49,,0)</f>
        <v>0.2</v>
      </c>
      <c r="N369" s="3">
        <f>_xlfn.XLOOKUP($D369,products!$A$1:$A$49,products!$E$1:$E$49,,0)</f>
        <v>4.3650000000000002</v>
      </c>
      <c r="O369" s="3">
        <f t="shared" si="17"/>
        <v>8.73</v>
      </c>
      <c r="P369" t="str">
        <f>_xlfn.XLOOKUP(Table1[[#This Row],[Customer ID]],customers!$A$1:$A$1001,customers!$I$1:$I$1001,,0)</f>
        <v>Yes</v>
      </c>
    </row>
    <row r="370" spans="1:16" x14ac:dyDescent="0.3">
      <c r="A370" s="2" t="s">
        <v>2563</v>
      </c>
      <c r="B370" s="8">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_xlfn.XLOOKUP(orders!$D370,products!$A$1:$A$49,products!$B$1:$B$49,,0)</f>
        <v>Exc</v>
      </c>
      <c r="J370" t="str">
        <f t="shared" si="15"/>
        <v>Excelsa</v>
      </c>
      <c r="K370" t="str">
        <f>_xlfn.XLOOKUP($D370,products!$A$1:$A$49,products!$C$1:$C$49,,0)</f>
        <v>M</v>
      </c>
      <c r="L370" t="str">
        <f t="shared" si="16"/>
        <v>Medium</v>
      </c>
      <c r="M370" s="1">
        <f>_xlfn.XLOOKUP($D370,products!$A$1:$A$49,products!$D$1:$D$49,,0)</f>
        <v>2.5</v>
      </c>
      <c r="N370" s="3">
        <f>_xlfn.XLOOKUP($D370,products!$A$1:$A$49,products!$E$1:$E$49,,0)</f>
        <v>31.624999999999996</v>
      </c>
      <c r="O370" s="3">
        <f t="shared" si="17"/>
        <v>63.249999999999993</v>
      </c>
      <c r="P370" t="str">
        <f>_xlfn.XLOOKUP(Table1[[#This Row],[Customer ID]],customers!$A$1:$A$1001,customers!$I$1:$I$1001,,0)</f>
        <v>No</v>
      </c>
    </row>
    <row r="371" spans="1:16" x14ac:dyDescent="0.3">
      <c r="A371" s="2" t="s">
        <v>2569</v>
      </c>
      <c r="B371" s="8">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_xlfn.XLOOKUP(orders!$D371,products!$A$1:$A$49,products!$B$1:$B$49,,0)</f>
        <v>Exc</v>
      </c>
      <c r="J371" t="str">
        <f t="shared" si="15"/>
        <v>Excelsa</v>
      </c>
      <c r="K371" t="str">
        <f>_xlfn.XLOOKUP($D371,products!$A$1:$A$49,products!$C$1:$C$49,,0)</f>
        <v>L</v>
      </c>
      <c r="L371" t="str">
        <f t="shared" si="16"/>
        <v>Light</v>
      </c>
      <c r="M371" s="1">
        <f>_xlfn.XLOOKUP($D371,products!$A$1:$A$49,products!$D$1:$D$49,,0)</f>
        <v>0.5</v>
      </c>
      <c r="N371" s="3">
        <f>_xlfn.XLOOKUP($D371,products!$A$1:$A$49,products!$E$1:$E$49,,0)</f>
        <v>8.91</v>
      </c>
      <c r="O371" s="3">
        <f t="shared" si="17"/>
        <v>8.91</v>
      </c>
      <c r="P371" t="str">
        <f>_xlfn.XLOOKUP(Table1[[#This Row],[Customer ID]],customers!$A$1:$A$1001,customers!$I$1:$I$1001,,0)</f>
        <v>Yes</v>
      </c>
    </row>
    <row r="372" spans="1:16" x14ac:dyDescent="0.3">
      <c r="A372" s="2" t="s">
        <v>2573</v>
      </c>
      <c r="B372" s="8">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_xlfn.XLOOKUP(orders!$D372,products!$A$1:$A$49,products!$B$1:$B$49,,0)</f>
        <v>Exc</v>
      </c>
      <c r="J372" t="str">
        <f t="shared" si="15"/>
        <v>Excelsa</v>
      </c>
      <c r="K372" t="str">
        <f>_xlfn.XLOOKUP($D372,products!$A$1:$A$49,products!$C$1:$C$49,,0)</f>
        <v>D</v>
      </c>
      <c r="L372" t="str">
        <f t="shared" si="16"/>
        <v>Dark</v>
      </c>
      <c r="M372" s="1">
        <f>_xlfn.XLOOKUP($D372,products!$A$1:$A$49,products!$D$1:$D$49,,0)</f>
        <v>1</v>
      </c>
      <c r="N372" s="3">
        <f>_xlfn.XLOOKUP($D372,products!$A$1:$A$49,products!$E$1:$E$49,,0)</f>
        <v>12.15</v>
      </c>
      <c r="O372" s="3">
        <f t="shared" si="17"/>
        <v>24.3</v>
      </c>
      <c r="P372" t="str">
        <f>_xlfn.XLOOKUP(Table1[[#This Row],[Customer ID]],customers!$A$1:$A$1001,customers!$I$1:$I$1001,,0)</f>
        <v>Yes</v>
      </c>
    </row>
    <row r="373" spans="1:16" x14ac:dyDescent="0.3">
      <c r="A373" s="2" t="s">
        <v>2579</v>
      </c>
      <c r="B373" s="8">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_xlfn.XLOOKUP(orders!$D373,products!$A$1:$A$49,products!$B$1:$B$49,,0)</f>
        <v>Ara</v>
      </c>
      <c r="J373" t="str">
        <f t="shared" si="15"/>
        <v>Arabica</v>
      </c>
      <c r="K373" t="str">
        <f>_xlfn.XLOOKUP($D373,products!$A$1:$A$49,products!$C$1:$C$49,,0)</f>
        <v>L</v>
      </c>
      <c r="L373" t="str">
        <f t="shared" si="16"/>
        <v>Light</v>
      </c>
      <c r="M373" s="1">
        <f>_xlfn.XLOOKUP($D373,products!$A$1:$A$49,products!$D$1:$D$49,,0)</f>
        <v>0.5</v>
      </c>
      <c r="N373" s="3">
        <f>_xlfn.XLOOKUP($D373,products!$A$1:$A$49,products!$E$1:$E$49,,0)</f>
        <v>7.77</v>
      </c>
      <c r="O373" s="3">
        <f t="shared" si="17"/>
        <v>46.62</v>
      </c>
      <c r="P373" t="str">
        <f>_xlfn.XLOOKUP(Table1[[#This Row],[Customer ID]],customers!$A$1:$A$1001,customers!$I$1:$I$1001,,0)</f>
        <v>Yes</v>
      </c>
    </row>
    <row r="374" spans="1:16" x14ac:dyDescent="0.3">
      <c r="A374" s="2" t="s">
        <v>2585</v>
      </c>
      <c r="B374" s="8">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_xlfn.XLOOKUP(orders!$D374,products!$A$1:$A$49,products!$B$1:$B$49,,0)</f>
        <v>Rob</v>
      </c>
      <c r="J374" t="str">
        <f t="shared" si="15"/>
        <v>Robusta</v>
      </c>
      <c r="K374" t="str">
        <f>_xlfn.XLOOKUP($D374,products!$A$1:$A$49,products!$C$1:$C$49,,0)</f>
        <v>L</v>
      </c>
      <c r="L374" t="str">
        <f t="shared" si="16"/>
        <v>Light</v>
      </c>
      <c r="M374" s="1">
        <f>_xlfn.XLOOKUP($D374,products!$A$1:$A$49,products!$D$1:$D$49,,0)</f>
        <v>0.5</v>
      </c>
      <c r="N374" s="3">
        <f>_xlfn.XLOOKUP($D374,products!$A$1:$A$49,products!$E$1:$E$49,,0)</f>
        <v>7.169999999999999</v>
      </c>
      <c r="O374" s="3">
        <f t="shared" si="17"/>
        <v>43.019999999999996</v>
      </c>
      <c r="P374" t="str">
        <f>_xlfn.XLOOKUP(Table1[[#This Row],[Customer ID]],customers!$A$1:$A$1001,customers!$I$1:$I$1001,,0)</f>
        <v>No</v>
      </c>
    </row>
    <row r="375" spans="1:16" x14ac:dyDescent="0.3">
      <c r="A375" s="2" t="s">
        <v>2591</v>
      </c>
      <c r="B375" s="8">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_xlfn.XLOOKUP(orders!$D375,products!$A$1:$A$49,products!$B$1:$B$49,,0)</f>
        <v>Ara</v>
      </c>
      <c r="J375" t="str">
        <f t="shared" si="15"/>
        <v>Arabica</v>
      </c>
      <c r="K375" t="str">
        <f>_xlfn.XLOOKUP($D375,products!$A$1:$A$49,products!$C$1:$C$49,,0)</f>
        <v>D</v>
      </c>
      <c r="L375" t="str">
        <f t="shared" si="16"/>
        <v>Dark</v>
      </c>
      <c r="M375" s="1">
        <f>_xlfn.XLOOKUP($D375,products!$A$1:$A$49,products!$D$1:$D$49,,0)</f>
        <v>0.5</v>
      </c>
      <c r="N375" s="3">
        <f>_xlfn.XLOOKUP($D375,products!$A$1:$A$49,products!$E$1:$E$49,,0)</f>
        <v>5.97</v>
      </c>
      <c r="O375" s="3">
        <f t="shared" si="17"/>
        <v>17.91</v>
      </c>
      <c r="P375" t="str">
        <f>_xlfn.XLOOKUP(Table1[[#This Row],[Customer ID]],customers!$A$1:$A$1001,customers!$I$1:$I$1001,,0)</f>
        <v>Yes</v>
      </c>
    </row>
    <row r="376" spans="1:16" x14ac:dyDescent="0.3">
      <c r="A376" s="2" t="s">
        <v>2597</v>
      </c>
      <c r="B376" s="8">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_xlfn.XLOOKUP(orders!$D376,products!$A$1:$A$49,products!$B$1:$B$49,,0)</f>
        <v>Lib</v>
      </c>
      <c r="J376" t="str">
        <f t="shared" si="15"/>
        <v>Liberica</v>
      </c>
      <c r="K376" t="str">
        <f>_xlfn.XLOOKUP($D376,products!$A$1:$A$49,products!$C$1:$C$49,,0)</f>
        <v>L</v>
      </c>
      <c r="L376" t="str">
        <f t="shared" si="16"/>
        <v>Light</v>
      </c>
      <c r="M376" s="1">
        <f>_xlfn.XLOOKUP($D376,products!$A$1:$A$49,products!$D$1:$D$49,,0)</f>
        <v>0.5</v>
      </c>
      <c r="N376" s="3">
        <f>_xlfn.XLOOKUP($D376,products!$A$1:$A$49,products!$E$1:$E$49,,0)</f>
        <v>9.51</v>
      </c>
      <c r="O376" s="3">
        <f t="shared" si="17"/>
        <v>38.04</v>
      </c>
      <c r="P376" t="str">
        <f>_xlfn.XLOOKUP(Table1[[#This Row],[Customer ID]],customers!$A$1:$A$1001,customers!$I$1:$I$1001,,0)</f>
        <v>Yes</v>
      </c>
    </row>
    <row r="377" spans="1:16" x14ac:dyDescent="0.3">
      <c r="A377" s="2" t="s">
        <v>2603</v>
      </c>
      <c r="B377" s="8">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_xlfn.XLOOKUP(orders!$D377,products!$A$1:$A$49,products!$B$1:$B$49,,0)</f>
        <v>Ara</v>
      </c>
      <c r="J377" t="str">
        <f t="shared" si="15"/>
        <v>Arabica</v>
      </c>
      <c r="K377" t="str">
        <f>_xlfn.XLOOKUP($D377,products!$A$1:$A$49,products!$C$1:$C$49,,0)</f>
        <v>M</v>
      </c>
      <c r="L377" t="str">
        <f t="shared" si="16"/>
        <v>Medium</v>
      </c>
      <c r="M377" s="1">
        <f>_xlfn.XLOOKUP($D377,products!$A$1:$A$49,products!$D$1:$D$49,,0)</f>
        <v>0.2</v>
      </c>
      <c r="N377" s="3">
        <f>_xlfn.XLOOKUP($D377,products!$A$1:$A$49,products!$E$1:$E$49,,0)</f>
        <v>3.375</v>
      </c>
      <c r="O377" s="3">
        <f t="shared" si="17"/>
        <v>6.75</v>
      </c>
      <c r="P377" t="str">
        <f>_xlfn.XLOOKUP(Table1[[#This Row],[Customer ID]],customers!$A$1:$A$1001,customers!$I$1:$I$1001,,0)</f>
        <v>Yes</v>
      </c>
    </row>
    <row r="378" spans="1:16" x14ac:dyDescent="0.3">
      <c r="A378" s="2" t="s">
        <v>2609</v>
      </c>
      <c r="B378" s="8">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_xlfn.XLOOKUP(orders!$D378,products!$A$1:$A$49,products!$B$1:$B$49,,0)</f>
        <v>Rob</v>
      </c>
      <c r="J378" t="str">
        <f t="shared" si="15"/>
        <v>Robusta</v>
      </c>
      <c r="K378" t="str">
        <f>_xlfn.XLOOKUP($D378,products!$A$1:$A$49,products!$C$1:$C$49,,0)</f>
        <v>M</v>
      </c>
      <c r="L378" t="str">
        <f t="shared" si="16"/>
        <v>Medium</v>
      </c>
      <c r="M378" s="1">
        <f>_xlfn.XLOOKUP($D378,products!$A$1:$A$49,products!$D$1:$D$49,,0)</f>
        <v>0.5</v>
      </c>
      <c r="N378" s="3">
        <f>_xlfn.XLOOKUP($D378,products!$A$1:$A$49,products!$E$1:$E$49,,0)</f>
        <v>5.97</v>
      </c>
      <c r="O378" s="3">
        <f t="shared" si="17"/>
        <v>5.97</v>
      </c>
      <c r="P378" t="str">
        <f>_xlfn.XLOOKUP(Table1[[#This Row],[Customer ID]],customers!$A$1:$A$1001,customers!$I$1:$I$1001,,0)</f>
        <v>Yes</v>
      </c>
    </row>
    <row r="379" spans="1:16" x14ac:dyDescent="0.3">
      <c r="A379" s="2" t="s">
        <v>2615</v>
      </c>
      <c r="B379" s="8">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_xlfn.XLOOKUP(orders!$D379,products!$A$1:$A$49,products!$B$1:$B$49,,0)</f>
        <v>Rob</v>
      </c>
      <c r="J379" t="str">
        <f t="shared" si="15"/>
        <v>Robusta</v>
      </c>
      <c r="K379" t="str">
        <f>_xlfn.XLOOKUP($D379,products!$A$1:$A$49,products!$C$1:$C$49,,0)</f>
        <v>D</v>
      </c>
      <c r="L379" t="str">
        <f t="shared" si="16"/>
        <v>Dark</v>
      </c>
      <c r="M379" s="1">
        <f>_xlfn.XLOOKUP($D379,products!$A$1:$A$49,products!$D$1:$D$49,,0)</f>
        <v>0.2</v>
      </c>
      <c r="N379" s="3">
        <f>_xlfn.XLOOKUP($D379,products!$A$1:$A$49,products!$E$1:$E$49,,0)</f>
        <v>2.6849999999999996</v>
      </c>
      <c r="O379" s="3">
        <f t="shared" si="17"/>
        <v>8.0549999999999997</v>
      </c>
      <c r="P379" t="str">
        <f>_xlfn.XLOOKUP(Table1[[#This Row],[Customer ID]],customers!$A$1:$A$1001,customers!$I$1:$I$1001,,0)</f>
        <v>No</v>
      </c>
    </row>
    <row r="380" spans="1:16" x14ac:dyDescent="0.3">
      <c r="A380" s="2" t="s">
        <v>2621</v>
      </c>
      <c r="B380" s="8">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_xlfn.XLOOKUP(orders!$D380,products!$A$1:$A$49,products!$B$1:$B$49,,0)</f>
        <v>Ara</v>
      </c>
      <c r="J380" t="str">
        <f t="shared" si="15"/>
        <v>Arabica</v>
      </c>
      <c r="K380" t="str">
        <f>_xlfn.XLOOKUP($D380,products!$A$1:$A$49,products!$C$1:$C$49,,0)</f>
        <v>L</v>
      </c>
      <c r="L380" t="str">
        <f t="shared" si="16"/>
        <v>Light</v>
      </c>
      <c r="M380" s="1">
        <f>_xlfn.XLOOKUP($D380,products!$A$1:$A$49,products!$D$1:$D$49,,0)</f>
        <v>0.5</v>
      </c>
      <c r="N380" s="3">
        <f>_xlfn.XLOOKUP($D380,products!$A$1:$A$49,products!$E$1:$E$49,,0)</f>
        <v>7.77</v>
      </c>
      <c r="O380" s="3">
        <f t="shared" si="17"/>
        <v>23.31</v>
      </c>
      <c r="P380" t="str">
        <f>_xlfn.XLOOKUP(Table1[[#This Row],[Customer ID]],customers!$A$1:$A$1001,customers!$I$1:$I$1001,,0)</f>
        <v>Yes</v>
      </c>
    </row>
    <row r="381" spans="1:16" x14ac:dyDescent="0.3">
      <c r="A381" s="2" t="s">
        <v>2627</v>
      </c>
      <c r="B381" s="8">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_xlfn.XLOOKUP(orders!$D381,products!$A$1:$A$49,products!$B$1:$B$49,,0)</f>
        <v>Rob</v>
      </c>
      <c r="J381" t="str">
        <f t="shared" si="15"/>
        <v>Robusta</v>
      </c>
      <c r="K381" t="str">
        <f>_xlfn.XLOOKUP($D381,products!$A$1:$A$49,products!$C$1:$C$49,,0)</f>
        <v>L</v>
      </c>
      <c r="L381" t="str">
        <f t="shared" si="16"/>
        <v>Light</v>
      </c>
      <c r="M381" s="1">
        <f>_xlfn.XLOOKUP($D381,products!$A$1:$A$49,products!$D$1:$D$49,,0)</f>
        <v>0.5</v>
      </c>
      <c r="N381" s="3">
        <f>_xlfn.XLOOKUP($D381,products!$A$1:$A$49,products!$E$1:$E$49,,0)</f>
        <v>7.169999999999999</v>
      </c>
      <c r="O381" s="3">
        <f t="shared" si="17"/>
        <v>43.019999999999996</v>
      </c>
      <c r="P381" t="str">
        <f>_xlfn.XLOOKUP(Table1[[#This Row],[Customer ID]],customers!$A$1:$A$1001,customers!$I$1:$I$1001,,0)</f>
        <v>Yes</v>
      </c>
    </row>
    <row r="382" spans="1:16" x14ac:dyDescent="0.3">
      <c r="A382" s="2" t="s">
        <v>2632</v>
      </c>
      <c r="B382" s="8">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_xlfn.XLOOKUP(orders!$D382,products!$A$1:$A$49,products!$B$1:$B$49,,0)</f>
        <v>Lib</v>
      </c>
      <c r="J382" t="str">
        <f t="shared" si="15"/>
        <v>Liberica</v>
      </c>
      <c r="K382" t="str">
        <f>_xlfn.XLOOKUP($D382,products!$A$1:$A$49,products!$C$1:$C$49,,0)</f>
        <v>D</v>
      </c>
      <c r="L382" t="str">
        <f t="shared" si="16"/>
        <v>Dark</v>
      </c>
      <c r="M382" s="1">
        <f>_xlfn.XLOOKUP($D382,products!$A$1:$A$49,products!$D$1:$D$49,,0)</f>
        <v>0.5</v>
      </c>
      <c r="N382" s="3">
        <f>_xlfn.XLOOKUP($D382,products!$A$1:$A$49,products!$E$1:$E$49,,0)</f>
        <v>7.77</v>
      </c>
      <c r="O382" s="3">
        <f t="shared" si="17"/>
        <v>23.31</v>
      </c>
      <c r="P382" t="str">
        <f>_xlfn.XLOOKUP(Table1[[#This Row],[Customer ID]],customers!$A$1:$A$1001,customers!$I$1:$I$1001,,0)</f>
        <v>No</v>
      </c>
    </row>
    <row r="383" spans="1:16" x14ac:dyDescent="0.3">
      <c r="A383" s="2" t="s">
        <v>2638</v>
      </c>
      <c r="B383" s="8">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_xlfn.XLOOKUP(orders!$D383,products!$A$1:$A$49,products!$B$1:$B$49,,0)</f>
        <v>Ara</v>
      </c>
      <c r="J383" t="str">
        <f t="shared" si="15"/>
        <v>Arabica</v>
      </c>
      <c r="K383" t="str">
        <f>_xlfn.XLOOKUP($D383,products!$A$1:$A$49,products!$C$1:$C$49,,0)</f>
        <v>D</v>
      </c>
      <c r="L383" t="str">
        <f t="shared" si="16"/>
        <v>Dark</v>
      </c>
      <c r="M383" s="1">
        <f>_xlfn.XLOOKUP($D383,products!$A$1:$A$49,products!$D$1:$D$49,,0)</f>
        <v>0.2</v>
      </c>
      <c r="N383" s="3">
        <f>_xlfn.XLOOKUP($D383,products!$A$1:$A$49,products!$E$1:$E$49,,0)</f>
        <v>2.9849999999999999</v>
      </c>
      <c r="O383" s="3">
        <f t="shared" si="17"/>
        <v>14.924999999999999</v>
      </c>
      <c r="P383" t="str">
        <f>_xlfn.XLOOKUP(Table1[[#This Row],[Customer ID]],customers!$A$1:$A$1001,customers!$I$1:$I$1001,,0)</f>
        <v>Yes</v>
      </c>
    </row>
    <row r="384" spans="1:16" x14ac:dyDescent="0.3">
      <c r="A384" s="2" t="s">
        <v>2644</v>
      </c>
      <c r="B384" s="8">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_xlfn.XLOOKUP(orders!$D384,products!$A$1:$A$49,products!$B$1:$B$49,,0)</f>
        <v>Exc</v>
      </c>
      <c r="J384" t="str">
        <f t="shared" si="15"/>
        <v>Excelsa</v>
      </c>
      <c r="K384" t="str">
        <f>_xlfn.XLOOKUP($D384,products!$A$1:$A$49,products!$C$1:$C$49,,0)</f>
        <v>D</v>
      </c>
      <c r="L384" t="str">
        <f t="shared" si="16"/>
        <v>Dark</v>
      </c>
      <c r="M384" s="1">
        <f>_xlfn.XLOOKUP($D384,products!$A$1:$A$49,products!$D$1:$D$49,,0)</f>
        <v>0.5</v>
      </c>
      <c r="N384" s="3">
        <f>_xlfn.XLOOKUP($D384,products!$A$1:$A$49,products!$E$1:$E$49,,0)</f>
        <v>7.29</v>
      </c>
      <c r="O384" s="3">
        <f t="shared" si="17"/>
        <v>21.87</v>
      </c>
      <c r="P384" t="str">
        <f>_xlfn.XLOOKUP(Table1[[#This Row],[Customer ID]],customers!$A$1:$A$1001,customers!$I$1:$I$1001,,0)</f>
        <v>No</v>
      </c>
    </row>
    <row r="385" spans="1:16" x14ac:dyDescent="0.3">
      <c r="A385" s="2" t="s">
        <v>2650</v>
      </c>
      <c r="B385" s="8">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_xlfn.XLOOKUP(orders!$D385,products!$A$1:$A$49,products!$B$1:$B$49,,0)</f>
        <v>Exc</v>
      </c>
      <c r="J385" t="str">
        <f t="shared" si="15"/>
        <v>Excelsa</v>
      </c>
      <c r="K385" t="str">
        <f>_xlfn.XLOOKUP($D385,products!$A$1:$A$49,products!$C$1:$C$49,,0)</f>
        <v>L</v>
      </c>
      <c r="L385" t="str">
        <f t="shared" si="16"/>
        <v>Light</v>
      </c>
      <c r="M385" s="1">
        <f>_xlfn.XLOOKUP($D385,products!$A$1:$A$49,products!$D$1:$D$49,,0)</f>
        <v>0.5</v>
      </c>
      <c r="N385" s="3">
        <f>_xlfn.XLOOKUP($D385,products!$A$1:$A$49,products!$E$1:$E$49,,0)</f>
        <v>8.91</v>
      </c>
      <c r="O385" s="3">
        <f t="shared" si="17"/>
        <v>53.46</v>
      </c>
      <c r="P385" t="str">
        <f>_xlfn.XLOOKUP(Table1[[#This Row],[Customer ID]],customers!$A$1:$A$1001,customers!$I$1:$I$1001,,0)</f>
        <v>Yes</v>
      </c>
    </row>
    <row r="386" spans="1:16" x14ac:dyDescent="0.3">
      <c r="A386" s="2" t="s">
        <v>2655</v>
      </c>
      <c r="B386" s="8">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_xlfn.XLOOKUP(orders!$D386,products!$A$1:$A$49,products!$B$1:$B$49,,0)</f>
        <v>Ara</v>
      </c>
      <c r="J386" t="str">
        <f t="shared" si="15"/>
        <v>Arabica</v>
      </c>
      <c r="K386" t="str">
        <f>_xlfn.XLOOKUP($D386,products!$A$1:$A$49,products!$C$1:$C$49,,0)</f>
        <v>L</v>
      </c>
      <c r="L386" t="str">
        <f t="shared" si="16"/>
        <v>Light</v>
      </c>
      <c r="M386" s="1">
        <f>_xlfn.XLOOKUP($D386,products!$A$1:$A$49,products!$D$1:$D$49,,0)</f>
        <v>2.5</v>
      </c>
      <c r="N386" s="3">
        <f>_xlfn.XLOOKUP($D386,products!$A$1:$A$49,products!$E$1:$E$49,,0)</f>
        <v>29.784999999999997</v>
      </c>
      <c r="O386" s="3">
        <f t="shared" si="17"/>
        <v>119.13999999999999</v>
      </c>
      <c r="P386" t="str">
        <f>_xlfn.XLOOKUP(Table1[[#This Row],[Customer ID]],customers!$A$1:$A$1001,customers!$I$1:$I$1001,,0)</f>
        <v>No</v>
      </c>
    </row>
    <row r="387" spans="1:16" x14ac:dyDescent="0.3">
      <c r="A387" s="2" t="s">
        <v>2660</v>
      </c>
      <c r="B387" s="8">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_xlfn.XLOOKUP(orders!$D387,products!$A$1:$A$49,products!$B$1:$B$49,,0)</f>
        <v>Lib</v>
      </c>
      <c r="J387" t="str">
        <f t="shared" ref="J387:J450" si="18">IF(I387="Rob","Robusta",IF(I387="Exc","Excelsa",IF(I387="Ara","Arabica",IF(I387="Lib","Liberica","Not Valid"))))</f>
        <v>Liberica</v>
      </c>
      <c r="K387" t="str">
        <f>_xlfn.XLOOKUP($D387,products!$A$1:$A$49,products!$C$1:$C$49,,0)</f>
        <v>M</v>
      </c>
      <c r="L387" t="str">
        <f t="shared" ref="L387:L450" si="19">IF(K387="M","Medium",IF(K387="L","Light",IF(K387="D","Dark","Not Valid")))</f>
        <v>Medium</v>
      </c>
      <c r="M387" s="1">
        <f>_xlfn.XLOOKUP($D387,products!$A$1:$A$49,products!$D$1:$D$49,,0)</f>
        <v>0.5</v>
      </c>
      <c r="N387" s="3">
        <f>_xlfn.XLOOKUP($D387,products!$A$1:$A$49,products!$E$1:$E$49,,0)</f>
        <v>8.73</v>
      </c>
      <c r="O387" s="3">
        <f t="shared" ref="O387:O450" si="20">N387*E387</f>
        <v>43.650000000000006</v>
      </c>
      <c r="P387" t="str">
        <f>_xlfn.XLOOKUP(Table1[[#This Row],[Customer ID]],customers!$A$1:$A$1001,customers!$I$1:$I$1001,,0)</f>
        <v>Yes</v>
      </c>
    </row>
    <row r="388" spans="1:16" x14ac:dyDescent="0.3">
      <c r="A388" s="2" t="s">
        <v>2666</v>
      </c>
      <c r="B388" s="8">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_xlfn.XLOOKUP(orders!$D388,products!$A$1:$A$49,products!$B$1:$B$49,,0)</f>
        <v>Ara</v>
      </c>
      <c r="J388" t="str">
        <f t="shared" si="18"/>
        <v>Arabica</v>
      </c>
      <c r="K388" t="str">
        <f>_xlfn.XLOOKUP($D388,products!$A$1:$A$49,products!$C$1:$C$49,,0)</f>
        <v>D</v>
      </c>
      <c r="L388" t="str">
        <f t="shared" si="19"/>
        <v>Dark</v>
      </c>
      <c r="M388" s="1">
        <f>_xlfn.XLOOKUP($D388,products!$A$1:$A$49,products!$D$1:$D$49,,0)</f>
        <v>0.2</v>
      </c>
      <c r="N388" s="3">
        <f>_xlfn.XLOOKUP($D388,products!$A$1:$A$49,products!$E$1:$E$49,,0)</f>
        <v>2.9849999999999999</v>
      </c>
      <c r="O388" s="3">
        <f t="shared" si="20"/>
        <v>17.91</v>
      </c>
      <c r="P388" t="str">
        <f>_xlfn.XLOOKUP(Table1[[#This Row],[Customer ID]],customers!$A$1:$A$1001,customers!$I$1:$I$1001,,0)</f>
        <v>Yes</v>
      </c>
    </row>
    <row r="389" spans="1:16" x14ac:dyDescent="0.3">
      <c r="A389" s="2" t="s">
        <v>2671</v>
      </c>
      <c r="B389" s="8">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_xlfn.XLOOKUP(orders!$D389,products!$A$1:$A$49,products!$B$1:$B$49,,0)</f>
        <v>Exc</v>
      </c>
      <c r="J389" t="str">
        <f t="shared" si="18"/>
        <v>Excelsa</v>
      </c>
      <c r="K389" t="str">
        <f>_xlfn.XLOOKUP($D389,products!$A$1:$A$49,products!$C$1:$C$49,,0)</f>
        <v>L</v>
      </c>
      <c r="L389" t="str">
        <f t="shared" si="19"/>
        <v>Light</v>
      </c>
      <c r="M389" s="1">
        <f>_xlfn.XLOOKUP($D389,products!$A$1:$A$49,products!$D$1:$D$49,,0)</f>
        <v>1</v>
      </c>
      <c r="N389" s="3">
        <f>_xlfn.XLOOKUP($D389,products!$A$1:$A$49,products!$E$1:$E$49,,0)</f>
        <v>14.85</v>
      </c>
      <c r="O389" s="3">
        <f t="shared" si="20"/>
        <v>74.25</v>
      </c>
      <c r="P389" t="str">
        <f>_xlfn.XLOOKUP(Table1[[#This Row],[Customer ID]],customers!$A$1:$A$1001,customers!$I$1:$I$1001,,0)</f>
        <v>Yes</v>
      </c>
    </row>
    <row r="390" spans="1:16" x14ac:dyDescent="0.3">
      <c r="A390" s="2" t="s">
        <v>2677</v>
      </c>
      <c r="B390" s="8">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_xlfn.XLOOKUP(orders!$D390,products!$A$1:$A$49,products!$B$1:$B$49,,0)</f>
        <v>Lib</v>
      </c>
      <c r="J390" t="str">
        <f t="shared" si="18"/>
        <v>Liberica</v>
      </c>
      <c r="K390" t="str">
        <f>_xlfn.XLOOKUP($D390,products!$A$1:$A$49,products!$C$1:$C$49,,0)</f>
        <v>D</v>
      </c>
      <c r="L390" t="str">
        <f t="shared" si="19"/>
        <v>Dark</v>
      </c>
      <c r="M390" s="1">
        <f>_xlfn.XLOOKUP($D390,products!$A$1:$A$49,products!$D$1:$D$49,,0)</f>
        <v>0.2</v>
      </c>
      <c r="N390" s="3">
        <f>_xlfn.XLOOKUP($D390,products!$A$1:$A$49,products!$E$1:$E$49,,0)</f>
        <v>3.8849999999999998</v>
      </c>
      <c r="O390" s="3">
        <f t="shared" si="20"/>
        <v>11.654999999999999</v>
      </c>
      <c r="P390" t="str">
        <f>_xlfn.XLOOKUP(Table1[[#This Row],[Customer ID]],customers!$A$1:$A$1001,customers!$I$1:$I$1001,,0)</f>
        <v>Yes</v>
      </c>
    </row>
    <row r="391" spans="1:16" x14ac:dyDescent="0.3">
      <c r="A391" s="2" t="s">
        <v>2683</v>
      </c>
      <c r="B391" s="8">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_xlfn.XLOOKUP(orders!$D391,products!$A$1:$A$49,products!$B$1:$B$49,,0)</f>
        <v>Lib</v>
      </c>
      <c r="J391" t="str">
        <f t="shared" si="18"/>
        <v>Liberica</v>
      </c>
      <c r="K391" t="str">
        <f>_xlfn.XLOOKUP($D391,products!$A$1:$A$49,products!$C$1:$C$49,,0)</f>
        <v>D</v>
      </c>
      <c r="L391" t="str">
        <f t="shared" si="19"/>
        <v>Dark</v>
      </c>
      <c r="M391" s="1">
        <f>_xlfn.XLOOKUP($D391,products!$A$1:$A$49,products!$D$1:$D$49,,0)</f>
        <v>0.5</v>
      </c>
      <c r="N391" s="3">
        <f>_xlfn.XLOOKUP($D391,products!$A$1:$A$49,products!$E$1:$E$49,,0)</f>
        <v>7.77</v>
      </c>
      <c r="O391" s="3">
        <f t="shared" si="20"/>
        <v>23.31</v>
      </c>
      <c r="P391" t="str">
        <f>_xlfn.XLOOKUP(Table1[[#This Row],[Customer ID]],customers!$A$1:$A$1001,customers!$I$1:$I$1001,,0)</f>
        <v>Yes</v>
      </c>
    </row>
    <row r="392" spans="1:16" x14ac:dyDescent="0.3">
      <c r="A392" s="2" t="s">
        <v>2689</v>
      </c>
      <c r="B392" s="8">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_xlfn.XLOOKUP(orders!$D392,products!$A$1:$A$49,products!$B$1:$B$49,,0)</f>
        <v>Exc</v>
      </c>
      <c r="J392" t="str">
        <f t="shared" si="18"/>
        <v>Excelsa</v>
      </c>
      <c r="K392" t="str">
        <f>_xlfn.XLOOKUP($D392,products!$A$1:$A$49,products!$C$1:$C$49,,0)</f>
        <v>D</v>
      </c>
      <c r="L392" t="str">
        <f t="shared" si="19"/>
        <v>Dark</v>
      </c>
      <c r="M392" s="1">
        <f>_xlfn.XLOOKUP($D392,products!$A$1:$A$49,products!$D$1:$D$49,,0)</f>
        <v>0.5</v>
      </c>
      <c r="N392" s="3">
        <f>_xlfn.XLOOKUP($D392,products!$A$1:$A$49,products!$E$1:$E$49,,0)</f>
        <v>7.29</v>
      </c>
      <c r="O392" s="3">
        <f t="shared" si="20"/>
        <v>14.58</v>
      </c>
      <c r="P392" t="str">
        <f>_xlfn.XLOOKUP(Table1[[#This Row],[Customer ID]],customers!$A$1:$A$1001,customers!$I$1:$I$1001,,0)</f>
        <v>Yes</v>
      </c>
    </row>
    <row r="393" spans="1:16" x14ac:dyDescent="0.3">
      <c r="A393" s="2" t="s">
        <v>2694</v>
      </c>
      <c r="B393" s="8">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_xlfn.XLOOKUP(orders!$D393,products!$A$1:$A$49,products!$B$1:$B$49,,0)</f>
        <v>Ara</v>
      </c>
      <c r="J393" t="str">
        <f t="shared" si="18"/>
        <v>Arabica</v>
      </c>
      <c r="K393" t="str">
        <f>_xlfn.XLOOKUP($D393,products!$A$1:$A$49,products!$C$1:$C$49,,0)</f>
        <v>M</v>
      </c>
      <c r="L393" t="str">
        <f t="shared" si="19"/>
        <v>Medium</v>
      </c>
      <c r="M393" s="1">
        <f>_xlfn.XLOOKUP($D393,products!$A$1:$A$49,products!$D$1:$D$49,,0)</f>
        <v>0.5</v>
      </c>
      <c r="N393" s="3">
        <f>_xlfn.XLOOKUP($D393,products!$A$1:$A$49,products!$E$1:$E$49,,0)</f>
        <v>6.75</v>
      </c>
      <c r="O393" s="3">
        <f t="shared" si="20"/>
        <v>13.5</v>
      </c>
      <c r="P393" t="str">
        <f>_xlfn.XLOOKUP(Table1[[#This Row],[Customer ID]],customers!$A$1:$A$1001,customers!$I$1:$I$1001,,0)</f>
        <v>No</v>
      </c>
    </row>
    <row r="394" spans="1:16" x14ac:dyDescent="0.3">
      <c r="A394" s="2" t="s">
        <v>2699</v>
      </c>
      <c r="B394" s="8">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_xlfn.XLOOKUP(orders!$D394,products!$A$1:$A$49,products!$B$1:$B$49,,0)</f>
        <v>Exc</v>
      </c>
      <c r="J394" t="str">
        <f t="shared" si="18"/>
        <v>Excelsa</v>
      </c>
      <c r="K394" t="str">
        <f>_xlfn.XLOOKUP($D394,products!$A$1:$A$49,products!$C$1:$C$49,,0)</f>
        <v>L</v>
      </c>
      <c r="L394" t="str">
        <f t="shared" si="19"/>
        <v>Light</v>
      </c>
      <c r="M394" s="1">
        <f>_xlfn.XLOOKUP($D394,products!$A$1:$A$49,products!$D$1:$D$49,,0)</f>
        <v>1</v>
      </c>
      <c r="N394" s="3">
        <f>_xlfn.XLOOKUP($D394,products!$A$1:$A$49,products!$E$1:$E$49,,0)</f>
        <v>14.85</v>
      </c>
      <c r="O394" s="3">
        <f t="shared" si="20"/>
        <v>89.1</v>
      </c>
      <c r="P394" t="str">
        <f>_xlfn.XLOOKUP(Table1[[#This Row],[Customer ID]],customers!$A$1:$A$1001,customers!$I$1:$I$1001,,0)</f>
        <v>No</v>
      </c>
    </row>
    <row r="395" spans="1:16" x14ac:dyDescent="0.3">
      <c r="A395" s="2" t="s">
        <v>2699</v>
      </c>
      <c r="B395" s="8">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_xlfn.XLOOKUP(orders!$D395,products!$A$1:$A$49,products!$B$1:$B$49,,0)</f>
        <v>Ara</v>
      </c>
      <c r="J395" t="str">
        <f t="shared" si="18"/>
        <v>Arabica</v>
      </c>
      <c r="K395" t="str">
        <f>_xlfn.XLOOKUP($D395,products!$A$1:$A$49,products!$C$1:$C$49,,0)</f>
        <v>L</v>
      </c>
      <c r="L395" t="str">
        <f t="shared" si="19"/>
        <v>Light</v>
      </c>
      <c r="M395" s="1">
        <f>_xlfn.XLOOKUP($D395,products!$A$1:$A$49,products!$D$1:$D$49,,0)</f>
        <v>0.2</v>
      </c>
      <c r="N395" s="3">
        <f>_xlfn.XLOOKUP($D395,products!$A$1:$A$49,products!$E$1:$E$49,,0)</f>
        <v>3.8849999999999998</v>
      </c>
      <c r="O395" s="3">
        <f t="shared" si="20"/>
        <v>3.8849999999999998</v>
      </c>
      <c r="P395" t="str">
        <f>_xlfn.XLOOKUP(Table1[[#This Row],[Customer ID]],customers!$A$1:$A$1001,customers!$I$1:$I$1001,,0)</f>
        <v>No</v>
      </c>
    </row>
    <row r="396" spans="1:16" x14ac:dyDescent="0.3">
      <c r="A396" s="2" t="s">
        <v>2710</v>
      </c>
      <c r="B396" s="8">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_xlfn.XLOOKUP(orders!$D396,products!$A$1:$A$49,products!$B$1:$B$49,,0)</f>
        <v>Rob</v>
      </c>
      <c r="J396" t="str">
        <f t="shared" si="18"/>
        <v>Robusta</v>
      </c>
      <c r="K396" t="str">
        <f>_xlfn.XLOOKUP($D396,products!$A$1:$A$49,products!$C$1:$C$49,,0)</f>
        <v>L</v>
      </c>
      <c r="L396" t="str">
        <f t="shared" si="19"/>
        <v>Light</v>
      </c>
      <c r="M396" s="1">
        <f>_xlfn.XLOOKUP($D396,products!$A$1:$A$49,products!$D$1:$D$49,,0)</f>
        <v>2.5</v>
      </c>
      <c r="N396" s="3">
        <f>_xlfn.XLOOKUP($D396,products!$A$1:$A$49,products!$E$1:$E$49,,0)</f>
        <v>27.484999999999996</v>
      </c>
      <c r="O396" s="3">
        <f t="shared" si="20"/>
        <v>109.93999999999998</v>
      </c>
      <c r="P396" t="str">
        <f>_xlfn.XLOOKUP(Table1[[#This Row],[Customer ID]],customers!$A$1:$A$1001,customers!$I$1:$I$1001,,0)</f>
        <v>No</v>
      </c>
    </row>
    <row r="397" spans="1:16" x14ac:dyDescent="0.3">
      <c r="A397" s="2" t="s">
        <v>2716</v>
      </c>
      <c r="B397" s="8">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_xlfn.XLOOKUP(orders!$D397,products!$A$1:$A$49,products!$B$1:$B$49,,0)</f>
        <v>Lib</v>
      </c>
      <c r="J397" t="str">
        <f t="shared" si="18"/>
        <v>Liberica</v>
      </c>
      <c r="K397" t="str">
        <f>_xlfn.XLOOKUP($D397,products!$A$1:$A$49,products!$C$1:$C$49,,0)</f>
        <v>D</v>
      </c>
      <c r="L397" t="str">
        <f t="shared" si="19"/>
        <v>Dark</v>
      </c>
      <c r="M397" s="1">
        <f>_xlfn.XLOOKUP($D397,products!$A$1:$A$49,products!$D$1:$D$49,,0)</f>
        <v>0.5</v>
      </c>
      <c r="N397" s="3">
        <f>_xlfn.XLOOKUP($D397,products!$A$1:$A$49,products!$E$1:$E$49,,0)</f>
        <v>7.77</v>
      </c>
      <c r="O397" s="3">
        <f t="shared" si="20"/>
        <v>46.62</v>
      </c>
      <c r="P397" t="str">
        <f>_xlfn.XLOOKUP(Table1[[#This Row],[Customer ID]],customers!$A$1:$A$1001,customers!$I$1:$I$1001,,0)</f>
        <v>Yes</v>
      </c>
    </row>
    <row r="398" spans="1:16" x14ac:dyDescent="0.3">
      <c r="A398" s="2" t="s">
        <v>2721</v>
      </c>
      <c r="B398" s="8">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_xlfn.XLOOKUP(orders!$D398,products!$A$1:$A$49,products!$B$1:$B$49,,0)</f>
        <v>Ara</v>
      </c>
      <c r="J398" t="str">
        <f t="shared" si="18"/>
        <v>Arabica</v>
      </c>
      <c r="K398" t="str">
        <f>_xlfn.XLOOKUP($D398,products!$A$1:$A$49,products!$C$1:$C$49,,0)</f>
        <v>L</v>
      </c>
      <c r="L398" t="str">
        <f t="shared" si="19"/>
        <v>Light</v>
      </c>
      <c r="M398" s="1">
        <f>_xlfn.XLOOKUP($D398,products!$A$1:$A$49,products!$D$1:$D$49,,0)</f>
        <v>0.5</v>
      </c>
      <c r="N398" s="3">
        <f>_xlfn.XLOOKUP($D398,products!$A$1:$A$49,products!$E$1:$E$49,,0)</f>
        <v>7.77</v>
      </c>
      <c r="O398" s="3">
        <f t="shared" si="20"/>
        <v>38.849999999999994</v>
      </c>
      <c r="P398" t="str">
        <f>_xlfn.XLOOKUP(Table1[[#This Row],[Customer ID]],customers!$A$1:$A$1001,customers!$I$1:$I$1001,,0)</f>
        <v>No</v>
      </c>
    </row>
    <row r="399" spans="1:16" x14ac:dyDescent="0.3">
      <c r="A399" s="2" t="s">
        <v>2727</v>
      </c>
      <c r="B399" s="8">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_xlfn.XLOOKUP(orders!$D399,products!$A$1:$A$49,products!$B$1:$B$49,,0)</f>
        <v>Lib</v>
      </c>
      <c r="J399" t="str">
        <f t="shared" si="18"/>
        <v>Liberica</v>
      </c>
      <c r="K399" t="str">
        <f>_xlfn.XLOOKUP($D399,products!$A$1:$A$49,products!$C$1:$C$49,,0)</f>
        <v>D</v>
      </c>
      <c r="L399" t="str">
        <f t="shared" si="19"/>
        <v>Dark</v>
      </c>
      <c r="M399" s="1">
        <f>_xlfn.XLOOKUP($D399,products!$A$1:$A$49,products!$D$1:$D$49,,0)</f>
        <v>0.5</v>
      </c>
      <c r="N399" s="3">
        <f>_xlfn.XLOOKUP($D399,products!$A$1:$A$49,products!$E$1:$E$49,,0)</f>
        <v>7.77</v>
      </c>
      <c r="O399" s="3">
        <f t="shared" si="20"/>
        <v>31.08</v>
      </c>
      <c r="P399" t="str">
        <f>_xlfn.XLOOKUP(Table1[[#This Row],[Customer ID]],customers!$A$1:$A$1001,customers!$I$1:$I$1001,,0)</f>
        <v>Yes</v>
      </c>
    </row>
    <row r="400" spans="1:16" x14ac:dyDescent="0.3">
      <c r="A400" s="2" t="s">
        <v>2733</v>
      </c>
      <c r="B400" s="8">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_xlfn.XLOOKUP(orders!$D400,products!$A$1:$A$49,products!$B$1:$B$49,,0)</f>
        <v>Ara</v>
      </c>
      <c r="J400" t="str">
        <f t="shared" si="18"/>
        <v>Arabica</v>
      </c>
      <c r="K400" t="str">
        <f>_xlfn.XLOOKUP($D400,products!$A$1:$A$49,products!$C$1:$C$49,,0)</f>
        <v>D</v>
      </c>
      <c r="L400" t="str">
        <f t="shared" si="19"/>
        <v>Dark</v>
      </c>
      <c r="M400" s="1">
        <f>_xlfn.XLOOKUP($D400,products!$A$1:$A$49,products!$D$1:$D$49,,0)</f>
        <v>0.2</v>
      </c>
      <c r="N400" s="3">
        <f>_xlfn.XLOOKUP($D400,products!$A$1:$A$49,products!$E$1:$E$49,,0)</f>
        <v>2.9849999999999999</v>
      </c>
      <c r="O400" s="3">
        <f t="shared" si="20"/>
        <v>17.91</v>
      </c>
      <c r="P400" t="str">
        <f>_xlfn.XLOOKUP(Table1[[#This Row],[Customer ID]],customers!$A$1:$A$1001,customers!$I$1:$I$1001,,0)</f>
        <v>Yes</v>
      </c>
    </row>
    <row r="401" spans="1:16" x14ac:dyDescent="0.3">
      <c r="A401" s="2" t="s">
        <v>2739</v>
      </c>
      <c r="B401" s="8">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_xlfn.XLOOKUP(orders!$D401,products!$A$1:$A$49,products!$B$1:$B$49,,0)</f>
        <v>Exc</v>
      </c>
      <c r="J401" t="str">
        <f t="shared" si="18"/>
        <v>Excelsa</v>
      </c>
      <c r="K401" t="str">
        <f>_xlfn.XLOOKUP($D401,products!$A$1:$A$49,products!$C$1:$C$49,,0)</f>
        <v>D</v>
      </c>
      <c r="L401" t="str">
        <f t="shared" si="19"/>
        <v>Dark</v>
      </c>
      <c r="M401" s="1">
        <f>_xlfn.XLOOKUP($D401,products!$A$1:$A$49,products!$D$1:$D$49,,0)</f>
        <v>2.5</v>
      </c>
      <c r="N401" s="3">
        <f>_xlfn.XLOOKUP($D401,products!$A$1:$A$49,products!$E$1:$E$49,,0)</f>
        <v>27.945</v>
      </c>
      <c r="O401" s="3">
        <f t="shared" si="20"/>
        <v>167.67000000000002</v>
      </c>
      <c r="P401" t="str">
        <f>_xlfn.XLOOKUP(Table1[[#This Row],[Customer ID]],customers!$A$1:$A$1001,customers!$I$1:$I$1001,,0)</f>
        <v>No</v>
      </c>
    </row>
    <row r="402" spans="1:16" x14ac:dyDescent="0.3">
      <c r="A402" s="2" t="s">
        <v>2745</v>
      </c>
      <c r="B402" s="8">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_xlfn.XLOOKUP(orders!$D402,products!$A$1:$A$49,products!$B$1:$B$49,,0)</f>
        <v>Lib</v>
      </c>
      <c r="J402" t="str">
        <f t="shared" si="18"/>
        <v>Liberica</v>
      </c>
      <c r="K402" t="str">
        <f>_xlfn.XLOOKUP($D402,products!$A$1:$A$49,products!$C$1:$C$49,,0)</f>
        <v>L</v>
      </c>
      <c r="L402" t="str">
        <f t="shared" si="19"/>
        <v>Light</v>
      </c>
      <c r="M402" s="1">
        <f>_xlfn.XLOOKUP($D402,products!$A$1:$A$49,products!$D$1:$D$49,,0)</f>
        <v>1</v>
      </c>
      <c r="N402" s="3">
        <f>_xlfn.XLOOKUP($D402,products!$A$1:$A$49,products!$E$1:$E$49,,0)</f>
        <v>15.85</v>
      </c>
      <c r="O402" s="3">
        <f t="shared" si="20"/>
        <v>63.4</v>
      </c>
      <c r="P402" t="str">
        <f>_xlfn.XLOOKUP(Table1[[#This Row],[Customer ID]],customers!$A$1:$A$1001,customers!$I$1:$I$1001,,0)</f>
        <v>No</v>
      </c>
    </row>
    <row r="403" spans="1:16" x14ac:dyDescent="0.3">
      <c r="A403" s="2" t="s">
        <v>2751</v>
      </c>
      <c r="B403" s="8">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_xlfn.XLOOKUP(orders!$D403,products!$A$1:$A$49,products!$B$1:$B$49,,0)</f>
        <v>Lib</v>
      </c>
      <c r="J403" t="str">
        <f t="shared" si="18"/>
        <v>Liberica</v>
      </c>
      <c r="K403" t="str">
        <f>_xlfn.XLOOKUP($D403,products!$A$1:$A$49,products!$C$1:$C$49,,0)</f>
        <v>M</v>
      </c>
      <c r="L403" t="str">
        <f t="shared" si="19"/>
        <v>Medium</v>
      </c>
      <c r="M403" s="1">
        <f>_xlfn.XLOOKUP($D403,products!$A$1:$A$49,products!$D$1:$D$49,,0)</f>
        <v>0.2</v>
      </c>
      <c r="N403" s="3">
        <f>_xlfn.XLOOKUP($D403,products!$A$1:$A$49,products!$E$1:$E$49,,0)</f>
        <v>4.3650000000000002</v>
      </c>
      <c r="O403" s="3">
        <f t="shared" si="20"/>
        <v>8.73</v>
      </c>
      <c r="P403" t="str">
        <f>_xlfn.XLOOKUP(Table1[[#This Row],[Customer ID]],customers!$A$1:$A$1001,customers!$I$1:$I$1001,,0)</f>
        <v>Yes</v>
      </c>
    </row>
    <row r="404" spans="1:16" x14ac:dyDescent="0.3">
      <c r="A404" s="2" t="s">
        <v>2757</v>
      </c>
      <c r="B404" s="8">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_xlfn.XLOOKUP(orders!$D404,products!$A$1:$A$49,products!$B$1:$B$49,,0)</f>
        <v>Rob</v>
      </c>
      <c r="J404" t="str">
        <f t="shared" si="18"/>
        <v>Robusta</v>
      </c>
      <c r="K404" t="str">
        <f>_xlfn.XLOOKUP($D404,products!$A$1:$A$49,products!$C$1:$C$49,,0)</f>
        <v>D</v>
      </c>
      <c r="L404" t="str">
        <f t="shared" si="19"/>
        <v>Dark</v>
      </c>
      <c r="M404" s="1">
        <f>_xlfn.XLOOKUP($D404,products!$A$1:$A$49,products!$D$1:$D$49,,0)</f>
        <v>1</v>
      </c>
      <c r="N404" s="3">
        <f>_xlfn.XLOOKUP($D404,products!$A$1:$A$49,products!$E$1:$E$49,,0)</f>
        <v>8.9499999999999993</v>
      </c>
      <c r="O404" s="3">
        <f t="shared" si="20"/>
        <v>26.849999999999998</v>
      </c>
      <c r="P404" t="str">
        <f>_xlfn.XLOOKUP(Table1[[#This Row],[Customer ID]],customers!$A$1:$A$1001,customers!$I$1:$I$1001,,0)</f>
        <v>Yes</v>
      </c>
    </row>
    <row r="405" spans="1:16" x14ac:dyDescent="0.3">
      <c r="A405" s="2" t="s">
        <v>2763</v>
      </c>
      <c r="B405" s="8">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_xlfn.XLOOKUP(orders!$D405,products!$A$1:$A$49,products!$B$1:$B$49,,0)</f>
        <v>Lib</v>
      </c>
      <c r="J405" t="str">
        <f t="shared" si="18"/>
        <v>Liberica</v>
      </c>
      <c r="K405" t="str">
        <f>_xlfn.XLOOKUP($D405,products!$A$1:$A$49,products!$C$1:$C$49,,0)</f>
        <v>L</v>
      </c>
      <c r="L405" t="str">
        <f t="shared" si="19"/>
        <v>Light</v>
      </c>
      <c r="M405" s="1">
        <f>_xlfn.XLOOKUP($D405,products!$A$1:$A$49,products!$D$1:$D$49,,0)</f>
        <v>0.2</v>
      </c>
      <c r="N405" s="3">
        <f>_xlfn.XLOOKUP($D405,products!$A$1:$A$49,products!$E$1:$E$49,,0)</f>
        <v>4.7549999999999999</v>
      </c>
      <c r="O405" s="3">
        <f t="shared" si="20"/>
        <v>9.51</v>
      </c>
      <c r="P405" t="str">
        <f>_xlfn.XLOOKUP(Table1[[#This Row],[Customer ID]],customers!$A$1:$A$1001,customers!$I$1:$I$1001,,0)</f>
        <v>No</v>
      </c>
    </row>
    <row r="406" spans="1:16" x14ac:dyDescent="0.3">
      <c r="A406" s="2" t="s">
        <v>2769</v>
      </c>
      <c r="B406" s="8">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_xlfn.XLOOKUP(orders!$D406,products!$A$1:$A$49,products!$B$1:$B$49,,0)</f>
        <v>Ara</v>
      </c>
      <c r="J406" t="str">
        <f t="shared" si="18"/>
        <v>Arabica</v>
      </c>
      <c r="K406" t="str">
        <f>_xlfn.XLOOKUP($D406,products!$A$1:$A$49,products!$C$1:$C$49,,0)</f>
        <v>D</v>
      </c>
      <c r="L406" t="str">
        <f t="shared" si="19"/>
        <v>Dark</v>
      </c>
      <c r="M406" s="1">
        <f>_xlfn.XLOOKUP($D406,products!$A$1:$A$49,products!$D$1:$D$49,,0)</f>
        <v>1</v>
      </c>
      <c r="N406" s="3">
        <f>_xlfn.XLOOKUP($D406,products!$A$1:$A$49,products!$E$1:$E$49,,0)</f>
        <v>9.9499999999999993</v>
      </c>
      <c r="O406" s="3">
        <f t="shared" si="20"/>
        <v>39.799999999999997</v>
      </c>
      <c r="P406" t="str">
        <f>_xlfn.XLOOKUP(Table1[[#This Row],[Customer ID]],customers!$A$1:$A$1001,customers!$I$1:$I$1001,,0)</f>
        <v>No</v>
      </c>
    </row>
    <row r="407" spans="1:16" x14ac:dyDescent="0.3">
      <c r="A407" s="2" t="s">
        <v>2775</v>
      </c>
      <c r="B407" s="8">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_xlfn.XLOOKUP(orders!$D407,products!$A$1:$A$49,products!$B$1:$B$49,,0)</f>
        <v>Exc</v>
      </c>
      <c r="J407" t="str">
        <f t="shared" si="18"/>
        <v>Excelsa</v>
      </c>
      <c r="K407" t="str">
        <f>_xlfn.XLOOKUP($D407,products!$A$1:$A$49,products!$C$1:$C$49,,0)</f>
        <v>M</v>
      </c>
      <c r="L407" t="str">
        <f t="shared" si="19"/>
        <v>Medium</v>
      </c>
      <c r="M407" s="1">
        <f>_xlfn.XLOOKUP($D407,products!$A$1:$A$49,products!$D$1:$D$49,,0)</f>
        <v>0.5</v>
      </c>
      <c r="N407" s="3">
        <f>_xlfn.XLOOKUP($D407,products!$A$1:$A$49,products!$E$1:$E$49,,0)</f>
        <v>8.25</v>
      </c>
      <c r="O407" s="3">
        <f t="shared" si="20"/>
        <v>24.75</v>
      </c>
      <c r="P407" t="str">
        <f>_xlfn.XLOOKUP(Table1[[#This Row],[Customer ID]],customers!$A$1:$A$1001,customers!$I$1:$I$1001,,0)</f>
        <v>Yes</v>
      </c>
    </row>
    <row r="408" spans="1:16" x14ac:dyDescent="0.3">
      <c r="A408" s="2" t="s">
        <v>2781</v>
      </c>
      <c r="B408" s="8">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_xlfn.XLOOKUP(orders!$D408,products!$A$1:$A$49,products!$B$1:$B$49,,0)</f>
        <v>Exc</v>
      </c>
      <c r="J408" t="str">
        <f t="shared" si="18"/>
        <v>Excelsa</v>
      </c>
      <c r="K408" t="str">
        <f>_xlfn.XLOOKUP($D408,products!$A$1:$A$49,products!$C$1:$C$49,,0)</f>
        <v>M</v>
      </c>
      <c r="L408" t="str">
        <f t="shared" si="19"/>
        <v>Medium</v>
      </c>
      <c r="M408" s="1">
        <f>_xlfn.XLOOKUP($D408,products!$A$1:$A$49,products!$D$1:$D$49,,0)</f>
        <v>1</v>
      </c>
      <c r="N408" s="3">
        <f>_xlfn.XLOOKUP($D408,products!$A$1:$A$49,products!$E$1:$E$49,,0)</f>
        <v>13.75</v>
      </c>
      <c r="O408" s="3">
        <f t="shared" si="20"/>
        <v>68.75</v>
      </c>
      <c r="P408" t="str">
        <f>_xlfn.XLOOKUP(Table1[[#This Row],[Customer ID]],customers!$A$1:$A$1001,customers!$I$1:$I$1001,,0)</f>
        <v>Yes</v>
      </c>
    </row>
    <row r="409" spans="1:16" x14ac:dyDescent="0.3">
      <c r="A409" s="2" t="s">
        <v>2787</v>
      </c>
      <c r="B409" s="8">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_xlfn.XLOOKUP(orders!$D409,products!$A$1:$A$49,products!$B$1:$B$49,,0)</f>
        <v>Exc</v>
      </c>
      <c r="J409" t="str">
        <f t="shared" si="18"/>
        <v>Excelsa</v>
      </c>
      <c r="K409" t="str">
        <f>_xlfn.XLOOKUP($D409,products!$A$1:$A$49,products!$C$1:$C$49,,0)</f>
        <v>M</v>
      </c>
      <c r="L409" t="str">
        <f t="shared" si="19"/>
        <v>Medium</v>
      </c>
      <c r="M409" s="1">
        <f>_xlfn.XLOOKUP($D409,products!$A$1:$A$49,products!$D$1:$D$49,,0)</f>
        <v>0.5</v>
      </c>
      <c r="N409" s="3">
        <f>_xlfn.XLOOKUP($D409,products!$A$1:$A$49,products!$E$1:$E$49,,0)</f>
        <v>8.25</v>
      </c>
      <c r="O409" s="3">
        <f t="shared" si="20"/>
        <v>49.5</v>
      </c>
      <c r="P409" t="str">
        <f>_xlfn.XLOOKUP(Table1[[#This Row],[Customer ID]],customers!$A$1:$A$1001,customers!$I$1:$I$1001,,0)</f>
        <v>No</v>
      </c>
    </row>
    <row r="410" spans="1:16" x14ac:dyDescent="0.3">
      <c r="A410" s="2" t="s">
        <v>2792</v>
      </c>
      <c r="B410" s="8">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_xlfn.XLOOKUP(orders!$D410,products!$A$1:$A$49,products!$B$1:$B$49,,0)</f>
        <v>Ara</v>
      </c>
      <c r="J410" t="str">
        <f t="shared" si="18"/>
        <v>Arabica</v>
      </c>
      <c r="K410" t="str">
        <f>_xlfn.XLOOKUP($D410,products!$A$1:$A$49,products!$C$1:$C$49,,0)</f>
        <v>M</v>
      </c>
      <c r="L410" t="str">
        <f t="shared" si="19"/>
        <v>Medium</v>
      </c>
      <c r="M410" s="1">
        <f>_xlfn.XLOOKUP($D410,products!$A$1:$A$49,products!$D$1:$D$49,,0)</f>
        <v>2.5</v>
      </c>
      <c r="N410" s="3">
        <f>_xlfn.XLOOKUP($D410,products!$A$1:$A$49,products!$E$1:$E$49,,0)</f>
        <v>25.874999999999996</v>
      </c>
      <c r="O410" s="3">
        <f t="shared" si="20"/>
        <v>51.749999999999993</v>
      </c>
      <c r="P410" t="str">
        <f>_xlfn.XLOOKUP(Table1[[#This Row],[Customer ID]],customers!$A$1:$A$1001,customers!$I$1:$I$1001,,0)</f>
        <v>Yes</v>
      </c>
    </row>
    <row r="411" spans="1:16" x14ac:dyDescent="0.3">
      <c r="A411" s="2" t="s">
        <v>2798</v>
      </c>
      <c r="B411" s="8">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_xlfn.XLOOKUP(orders!$D411,products!$A$1:$A$49,products!$B$1:$B$49,,0)</f>
        <v>Lib</v>
      </c>
      <c r="J411" t="str">
        <f t="shared" si="18"/>
        <v>Liberica</v>
      </c>
      <c r="K411" t="str">
        <f>_xlfn.XLOOKUP($D411,products!$A$1:$A$49,products!$C$1:$C$49,,0)</f>
        <v>L</v>
      </c>
      <c r="L411" t="str">
        <f t="shared" si="19"/>
        <v>Light</v>
      </c>
      <c r="M411" s="1">
        <f>_xlfn.XLOOKUP($D411,products!$A$1:$A$49,products!$D$1:$D$49,,0)</f>
        <v>1</v>
      </c>
      <c r="N411" s="3">
        <f>_xlfn.XLOOKUP($D411,products!$A$1:$A$49,products!$E$1:$E$49,,0)</f>
        <v>15.85</v>
      </c>
      <c r="O411" s="3">
        <f t="shared" si="20"/>
        <v>47.55</v>
      </c>
      <c r="P411" t="str">
        <f>_xlfn.XLOOKUP(Table1[[#This Row],[Customer ID]],customers!$A$1:$A$1001,customers!$I$1:$I$1001,,0)</f>
        <v>Yes</v>
      </c>
    </row>
    <row r="412" spans="1:16" x14ac:dyDescent="0.3">
      <c r="A412" s="2" t="s">
        <v>2803</v>
      </c>
      <c r="B412" s="8">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_xlfn.XLOOKUP(orders!$D412,products!$A$1:$A$49,products!$B$1:$B$49,,0)</f>
        <v>Ara</v>
      </c>
      <c r="J412" t="str">
        <f t="shared" si="18"/>
        <v>Arabica</v>
      </c>
      <c r="K412" t="str">
        <f>_xlfn.XLOOKUP($D412,products!$A$1:$A$49,products!$C$1:$C$49,,0)</f>
        <v>L</v>
      </c>
      <c r="L412" t="str">
        <f t="shared" si="19"/>
        <v>Light</v>
      </c>
      <c r="M412" s="1">
        <f>_xlfn.XLOOKUP($D412,products!$A$1:$A$49,products!$D$1:$D$49,,0)</f>
        <v>0.2</v>
      </c>
      <c r="N412" s="3">
        <f>_xlfn.XLOOKUP($D412,products!$A$1:$A$49,products!$E$1:$E$49,,0)</f>
        <v>3.8849999999999998</v>
      </c>
      <c r="O412" s="3">
        <f t="shared" si="20"/>
        <v>15.54</v>
      </c>
      <c r="P412" t="str">
        <f>_xlfn.XLOOKUP(Table1[[#This Row],[Customer ID]],customers!$A$1:$A$1001,customers!$I$1:$I$1001,,0)</f>
        <v>No</v>
      </c>
    </row>
    <row r="413" spans="1:16" x14ac:dyDescent="0.3">
      <c r="A413" s="2" t="s">
        <v>2808</v>
      </c>
      <c r="B413" s="8">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_xlfn.XLOOKUP(orders!$D413,products!$A$1:$A$49,products!$B$1:$B$49,,0)</f>
        <v>Lib</v>
      </c>
      <c r="J413" t="str">
        <f t="shared" si="18"/>
        <v>Liberica</v>
      </c>
      <c r="K413" t="str">
        <f>_xlfn.XLOOKUP($D413,products!$A$1:$A$49,products!$C$1:$C$49,,0)</f>
        <v>M</v>
      </c>
      <c r="L413" t="str">
        <f t="shared" si="19"/>
        <v>Medium</v>
      </c>
      <c r="M413" s="1">
        <f>_xlfn.XLOOKUP($D413,products!$A$1:$A$49,products!$D$1:$D$49,,0)</f>
        <v>1</v>
      </c>
      <c r="N413" s="3">
        <f>_xlfn.XLOOKUP($D413,products!$A$1:$A$49,products!$E$1:$E$49,,0)</f>
        <v>14.55</v>
      </c>
      <c r="O413" s="3">
        <f t="shared" si="20"/>
        <v>87.300000000000011</v>
      </c>
      <c r="P413" t="str">
        <f>_xlfn.XLOOKUP(Table1[[#This Row],[Customer ID]],customers!$A$1:$A$1001,customers!$I$1:$I$1001,,0)</f>
        <v>Yes</v>
      </c>
    </row>
    <row r="414" spans="1:16" x14ac:dyDescent="0.3">
      <c r="A414" s="2" t="s">
        <v>2813</v>
      </c>
      <c r="B414" s="8">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_xlfn.XLOOKUP(orders!$D414,products!$A$1:$A$49,products!$B$1:$B$49,,0)</f>
        <v>Ara</v>
      </c>
      <c r="J414" t="str">
        <f t="shared" si="18"/>
        <v>Arabica</v>
      </c>
      <c r="K414" t="str">
        <f>_xlfn.XLOOKUP($D414,products!$A$1:$A$49,products!$C$1:$C$49,,0)</f>
        <v>M</v>
      </c>
      <c r="L414" t="str">
        <f t="shared" si="19"/>
        <v>Medium</v>
      </c>
      <c r="M414" s="1">
        <f>_xlfn.XLOOKUP($D414,products!$A$1:$A$49,products!$D$1:$D$49,,0)</f>
        <v>1</v>
      </c>
      <c r="N414" s="3">
        <f>_xlfn.XLOOKUP($D414,products!$A$1:$A$49,products!$E$1:$E$49,,0)</f>
        <v>11.25</v>
      </c>
      <c r="O414" s="3">
        <f t="shared" si="20"/>
        <v>56.25</v>
      </c>
      <c r="P414" t="str">
        <f>_xlfn.XLOOKUP(Table1[[#This Row],[Customer ID]],customers!$A$1:$A$1001,customers!$I$1:$I$1001,,0)</f>
        <v>Yes</v>
      </c>
    </row>
    <row r="415" spans="1:16" x14ac:dyDescent="0.3">
      <c r="A415" s="2" t="s">
        <v>2818</v>
      </c>
      <c r="B415" s="8">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_xlfn.XLOOKUP(orders!$D415,products!$A$1:$A$49,products!$B$1:$B$49,,0)</f>
        <v>Lib</v>
      </c>
      <c r="J415" t="str">
        <f t="shared" si="18"/>
        <v>Liberica</v>
      </c>
      <c r="K415" t="str">
        <f>_xlfn.XLOOKUP($D415,products!$A$1:$A$49,products!$C$1:$C$49,,0)</f>
        <v>L</v>
      </c>
      <c r="L415" t="str">
        <f t="shared" si="19"/>
        <v>Light</v>
      </c>
      <c r="M415" s="1">
        <f>_xlfn.XLOOKUP($D415,products!$A$1:$A$49,products!$D$1:$D$49,,0)</f>
        <v>2.5</v>
      </c>
      <c r="N415" s="3">
        <f>_xlfn.XLOOKUP($D415,products!$A$1:$A$49,products!$E$1:$E$49,,0)</f>
        <v>36.454999999999998</v>
      </c>
      <c r="O415" s="3">
        <f t="shared" si="20"/>
        <v>36.454999999999998</v>
      </c>
      <c r="P415" t="str">
        <f>_xlfn.XLOOKUP(Table1[[#This Row],[Customer ID]],customers!$A$1:$A$1001,customers!$I$1:$I$1001,,0)</f>
        <v>Yes</v>
      </c>
    </row>
    <row r="416" spans="1:16" x14ac:dyDescent="0.3">
      <c r="A416" s="2" t="s">
        <v>2824</v>
      </c>
      <c r="B416" s="8">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_xlfn.XLOOKUP(orders!$D416,products!$A$1:$A$49,products!$B$1:$B$49,,0)</f>
        <v>Rob</v>
      </c>
      <c r="J416" t="str">
        <f t="shared" si="18"/>
        <v>Robusta</v>
      </c>
      <c r="K416" t="str">
        <f>_xlfn.XLOOKUP($D416,products!$A$1:$A$49,products!$C$1:$C$49,,0)</f>
        <v>L</v>
      </c>
      <c r="L416" t="str">
        <f t="shared" si="19"/>
        <v>Light</v>
      </c>
      <c r="M416" s="1">
        <f>_xlfn.XLOOKUP($D416,products!$A$1:$A$49,products!$D$1:$D$49,,0)</f>
        <v>0.2</v>
      </c>
      <c r="N416" s="3">
        <f>_xlfn.XLOOKUP($D416,products!$A$1:$A$49,products!$E$1:$E$49,,0)</f>
        <v>3.5849999999999995</v>
      </c>
      <c r="O416" s="3">
        <f t="shared" si="20"/>
        <v>10.754999999999999</v>
      </c>
      <c r="P416" t="str">
        <f>_xlfn.XLOOKUP(Table1[[#This Row],[Customer ID]],customers!$A$1:$A$1001,customers!$I$1:$I$1001,,0)</f>
        <v>Yes</v>
      </c>
    </row>
    <row r="417" spans="1:16" x14ac:dyDescent="0.3">
      <c r="A417" s="2" t="s">
        <v>2829</v>
      </c>
      <c r="B417" s="8">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_xlfn.XLOOKUP(orders!$D417,products!$A$1:$A$49,products!$B$1:$B$49,,0)</f>
        <v>Rob</v>
      </c>
      <c r="J417" t="str">
        <f t="shared" si="18"/>
        <v>Robusta</v>
      </c>
      <c r="K417" t="str">
        <f>_xlfn.XLOOKUP($D417,products!$A$1:$A$49,products!$C$1:$C$49,,0)</f>
        <v>M</v>
      </c>
      <c r="L417" t="str">
        <f t="shared" si="19"/>
        <v>Medium</v>
      </c>
      <c r="M417" s="1">
        <f>_xlfn.XLOOKUP($D417,products!$A$1:$A$49,products!$D$1:$D$49,,0)</f>
        <v>0.2</v>
      </c>
      <c r="N417" s="3">
        <f>_xlfn.XLOOKUP($D417,products!$A$1:$A$49,products!$E$1:$E$49,,0)</f>
        <v>2.9849999999999999</v>
      </c>
      <c r="O417" s="3">
        <f t="shared" si="20"/>
        <v>8.9550000000000001</v>
      </c>
      <c r="P417" t="str">
        <f>_xlfn.XLOOKUP(Table1[[#This Row],[Customer ID]],customers!$A$1:$A$1001,customers!$I$1:$I$1001,,0)</f>
        <v>No</v>
      </c>
    </row>
    <row r="418" spans="1:16" x14ac:dyDescent="0.3">
      <c r="A418" s="2" t="s">
        <v>2834</v>
      </c>
      <c r="B418" s="8">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_xlfn.XLOOKUP(orders!$D418,products!$A$1:$A$49,products!$B$1:$B$49,,0)</f>
        <v>Ara</v>
      </c>
      <c r="J418" t="str">
        <f t="shared" si="18"/>
        <v>Arabica</v>
      </c>
      <c r="K418" t="str">
        <f>_xlfn.XLOOKUP($D418,products!$A$1:$A$49,products!$C$1:$C$49,,0)</f>
        <v>L</v>
      </c>
      <c r="L418" t="str">
        <f t="shared" si="19"/>
        <v>Light</v>
      </c>
      <c r="M418" s="1">
        <f>_xlfn.XLOOKUP($D418,products!$A$1:$A$49,products!$D$1:$D$49,,0)</f>
        <v>0.5</v>
      </c>
      <c r="N418" s="3">
        <f>_xlfn.XLOOKUP($D418,products!$A$1:$A$49,products!$E$1:$E$49,,0)</f>
        <v>7.77</v>
      </c>
      <c r="O418" s="3">
        <f t="shared" si="20"/>
        <v>23.31</v>
      </c>
      <c r="P418" t="str">
        <f>_xlfn.XLOOKUP(Table1[[#This Row],[Customer ID]],customers!$A$1:$A$1001,customers!$I$1:$I$1001,,0)</f>
        <v>Yes</v>
      </c>
    </row>
    <row r="419" spans="1:16" x14ac:dyDescent="0.3">
      <c r="A419" s="2" t="s">
        <v>2839</v>
      </c>
      <c r="B419" s="8">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_xlfn.XLOOKUP(orders!$D419,products!$A$1:$A$49,products!$B$1:$B$49,,0)</f>
        <v>Ara</v>
      </c>
      <c r="J419" t="str">
        <f t="shared" si="18"/>
        <v>Arabica</v>
      </c>
      <c r="K419" t="str">
        <f>_xlfn.XLOOKUP($D419,products!$A$1:$A$49,products!$C$1:$C$49,,0)</f>
        <v>L</v>
      </c>
      <c r="L419" t="str">
        <f t="shared" si="19"/>
        <v>Light</v>
      </c>
      <c r="M419" s="1">
        <f>_xlfn.XLOOKUP($D419,products!$A$1:$A$49,products!$D$1:$D$49,,0)</f>
        <v>2.5</v>
      </c>
      <c r="N419" s="3">
        <f>_xlfn.XLOOKUP($D419,products!$A$1:$A$49,products!$E$1:$E$49,,0)</f>
        <v>29.784999999999997</v>
      </c>
      <c r="O419" s="3">
        <f t="shared" si="20"/>
        <v>29.784999999999997</v>
      </c>
      <c r="P419" t="str">
        <f>_xlfn.XLOOKUP(Table1[[#This Row],[Customer ID]],customers!$A$1:$A$1001,customers!$I$1:$I$1001,,0)</f>
        <v>Yes</v>
      </c>
    </row>
    <row r="420" spans="1:16" x14ac:dyDescent="0.3">
      <c r="A420" s="2" t="s">
        <v>2844</v>
      </c>
      <c r="B420" s="8">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_xlfn.XLOOKUP(orders!$D420,products!$A$1:$A$49,products!$B$1:$B$49,,0)</f>
        <v>Ara</v>
      </c>
      <c r="J420" t="str">
        <f t="shared" si="18"/>
        <v>Arabica</v>
      </c>
      <c r="K420" t="str">
        <f>_xlfn.XLOOKUP($D420,products!$A$1:$A$49,products!$C$1:$C$49,,0)</f>
        <v>L</v>
      </c>
      <c r="L420" t="str">
        <f t="shared" si="19"/>
        <v>Light</v>
      </c>
      <c r="M420" s="1">
        <f>_xlfn.XLOOKUP($D420,products!$A$1:$A$49,products!$D$1:$D$49,,0)</f>
        <v>2.5</v>
      </c>
      <c r="N420" s="3">
        <f>_xlfn.XLOOKUP($D420,products!$A$1:$A$49,products!$E$1:$E$49,,0)</f>
        <v>29.784999999999997</v>
      </c>
      <c r="O420" s="3">
        <f t="shared" si="20"/>
        <v>148.92499999999998</v>
      </c>
      <c r="P420" t="str">
        <f>_xlfn.XLOOKUP(Table1[[#This Row],[Customer ID]],customers!$A$1:$A$1001,customers!$I$1:$I$1001,,0)</f>
        <v>Yes</v>
      </c>
    </row>
    <row r="421" spans="1:16" x14ac:dyDescent="0.3">
      <c r="A421" s="2" t="s">
        <v>2849</v>
      </c>
      <c r="B421" s="8">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_xlfn.XLOOKUP(orders!$D421,products!$A$1:$A$49,products!$B$1:$B$49,,0)</f>
        <v>Lib</v>
      </c>
      <c r="J421" t="str">
        <f t="shared" si="18"/>
        <v>Liberica</v>
      </c>
      <c r="K421" t="str">
        <f>_xlfn.XLOOKUP($D421,products!$A$1:$A$49,products!$C$1:$C$49,,0)</f>
        <v>M</v>
      </c>
      <c r="L421" t="str">
        <f t="shared" si="19"/>
        <v>Medium</v>
      </c>
      <c r="M421" s="1">
        <f>_xlfn.XLOOKUP($D421,products!$A$1:$A$49,products!$D$1:$D$49,,0)</f>
        <v>0.5</v>
      </c>
      <c r="N421" s="3">
        <f>_xlfn.XLOOKUP($D421,products!$A$1:$A$49,products!$E$1:$E$49,,0)</f>
        <v>8.73</v>
      </c>
      <c r="O421" s="3">
        <f t="shared" si="20"/>
        <v>8.73</v>
      </c>
      <c r="P421" t="str">
        <f>_xlfn.XLOOKUP(Table1[[#This Row],[Customer ID]],customers!$A$1:$A$1001,customers!$I$1:$I$1001,,0)</f>
        <v>Yes</v>
      </c>
    </row>
    <row r="422" spans="1:16" x14ac:dyDescent="0.3">
      <c r="A422" s="2" t="s">
        <v>2855</v>
      </c>
      <c r="B422" s="8">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_xlfn.XLOOKUP(orders!$D422,products!$A$1:$A$49,products!$B$1:$B$49,,0)</f>
        <v>Lib</v>
      </c>
      <c r="J422" t="str">
        <f t="shared" si="18"/>
        <v>Liberica</v>
      </c>
      <c r="K422" t="str">
        <f>_xlfn.XLOOKUP($D422,products!$A$1:$A$49,products!$C$1:$C$49,,0)</f>
        <v>D</v>
      </c>
      <c r="L422" t="str">
        <f t="shared" si="19"/>
        <v>Dark</v>
      </c>
      <c r="M422" s="1">
        <f>_xlfn.XLOOKUP($D422,products!$A$1:$A$49,products!$D$1:$D$49,,0)</f>
        <v>0.5</v>
      </c>
      <c r="N422" s="3">
        <f>_xlfn.XLOOKUP($D422,products!$A$1:$A$49,products!$E$1:$E$49,,0)</f>
        <v>7.77</v>
      </c>
      <c r="O422" s="3">
        <f t="shared" si="20"/>
        <v>31.08</v>
      </c>
      <c r="P422" t="str">
        <f>_xlfn.XLOOKUP(Table1[[#This Row],[Customer ID]],customers!$A$1:$A$1001,customers!$I$1:$I$1001,,0)</f>
        <v>No</v>
      </c>
    </row>
    <row r="423" spans="1:16" x14ac:dyDescent="0.3">
      <c r="A423" s="2" t="s">
        <v>2855</v>
      </c>
      <c r="B423" s="8">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_xlfn.XLOOKUP(orders!$D423,products!$A$1:$A$49,products!$B$1:$B$49,,0)</f>
        <v>Ara</v>
      </c>
      <c r="J423" t="str">
        <f t="shared" si="18"/>
        <v>Arabica</v>
      </c>
      <c r="K423" t="str">
        <f>_xlfn.XLOOKUP($D423,products!$A$1:$A$49,products!$C$1:$C$49,,0)</f>
        <v>D</v>
      </c>
      <c r="L423" t="str">
        <f t="shared" si="19"/>
        <v>Dark</v>
      </c>
      <c r="M423" s="1">
        <f>_xlfn.XLOOKUP($D423,products!$A$1:$A$49,products!$D$1:$D$49,,0)</f>
        <v>2.5</v>
      </c>
      <c r="N423" s="3">
        <f>_xlfn.XLOOKUP($D423,products!$A$1:$A$49,products!$E$1:$E$49,,0)</f>
        <v>22.884999999999998</v>
      </c>
      <c r="O423" s="3">
        <f t="shared" si="20"/>
        <v>137.31</v>
      </c>
      <c r="P423" t="str">
        <f>_xlfn.XLOOKUP(Table1[[#This Row],[Customer ID]],customers!$A$1:$A$1001,customers!$I$1:$I$1001,,0)</f>
        <v>No</v>
      </c>
    </row>
    <row r="424" spans="1:16" x14ac:dyDescent="0.3">
      <c r="A424" s="2" t="s">
        <v>2866</v>
      </c>
      <c r="B424" s="8">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_xlfn.XLOOKUP(orders!$D424,products!$A$1:$A$49,products!$B$1:$B$49,,0)</f>
        <v>Ara</v>
      </c>
      <c r="J424" t="str">
        <f t="shared" si="18"/>
        <v>Arabica</v>
      </c>
      <c r="K424" t="str">
        <f>_xlfn.XLOOKUP($D424,products!$A$1:$A$49,products!$C$1:$C$49,,0)</f>
        <v>D</v>
      </c>
      <c r="L424" t="str">
        <f t="shared" si="19"/>
        <v>Dark</v>
      </c>
      <c r="M424" s="1">
        <f>_xlfn.XLOOKUP($D424,products!$A$1:$A$49,products!$D$1:$D$49,,0)</f>
        <v>0.5</v>
      </c>
      <c r="N424" s="3">
        <f>_xlfn.XLOOKUP($D424,products!$A$1:$A$49,products!$E$1:$E$49,,0)</f>
        <v>5.97</v>
      </c>
      <c r="O424" s="3">
        <f t="shared" si="20"/>
        <v>29.849999999999998</v>
      </c>
      <c r="P424" t="str">
        <f>_xlfn.XLOOKUP(Table1[[#This Row],[Customer ID]],customers!$A$1:$A$1001,customers!$I$1:$I$1001,,0)</f>
        <v>No</v>
      </c>
    </row>
    <row r="425" spans="1:16" x14ac:dyDescent="0.3">
      <c r="A425" s="2" t="s">
        <v>2871</v>
      </c>
      <c r="B425" s="8">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_xlfn.XLOOKUP(orders!$D425,products!$A$1:$A$49,products!$B$1:$B$49,,0)</f>
        <v>Rob</v>
      </c>
      <c r="J425" t="str">
        <f t="shared" si="18"/>
        <v>Robusta</v>
      </c>
      <c r="K425" t="str">
        <f>_xlfn.XLOOKUP($D425,products!$A$1:$A$49,products!$C$1:$C$49,,0)</f>
        <v>M</v>
      </c>
      <c r="L425" t="str">
        <f t="shared" si="19"/>
        <v>Medium</v>
      </c>
      <c r="M425" s="1">
        <f>_xlfn.XLOOKUP($D425,products!$A$1:$A$49,products!$D$1:$D$49,,0)</f>
        <v>0.5</v>
      </c>
      <c r="N425" s="3">
        <f>_xlfn.XLOOKUP($D425,products!$A$1:$A$49,products!$E$1:$E$49,,0)</f>
        <v>5.97</v>
      </c>
      <c r="O425" s="3">
        <f t="shared" si="20"/>
        <v>17.91</v>
      </c>
      <c r="P425" t="str">
        <f>_xlfn.XLOOKUP(Table1[[#This Row],[Customer ID]],customers!$A$1:$A$1001,customers!$I$1:$I$1001,,0)</f>
        <v>No</v>
      </c>
    </row>
    <row r="426" spans="1:16" x14ac:dyDescent="0.3">
      <c r="A426" s="2" t="s">
        <v>2876</v>
      </c>
      <c r="B426" s="8">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_xlfn.XLOOKUP(orders!$D426,products!$A$1:$A$49,products!$B$1:$B$49,,0)</f>
        <v>Exc</v>
      </c>
      <c r="J426" t="str">
        <f t="shared" si="18"/>
        <v>Excelsa</v>
      </c>
      <c r="K426" t="str">
        <f>_xlfn.XLOOKUP($D426,products!$A$1:$A$49,products!$C$1:$C$49,,0)</f>
        <v>L</v>
      </c>
      <c r="L426" t="str">
        <f t="shared" si="19"/>
        <v>Light</v>
      </c>
      <c r="M426" s="1">
        <f>_xlfn.XLOOKUP($D426,products!$A$1:$A$49,products!$D$1:$D$49,,0)</f>
        <v>0.5</v>
      </c>
      <c r="N426" s="3">
        <f>_xlfn.XLOOKUP($D426,products!$A$1:$A$49,products!$E$1:$E$49,,0)</f>
        <v>8.91</v>
      </c>
      <c r="O426" s="3">
        <f t="shared" si="20"/>
        <v>26.73</v>
      </c>
      <c r="P426" t="str">
        <f>_xlfn.XLOOKUP(Table1[[#This Row],[Customer ID]],customers!$A$1:$A$1001,customers!$I$1:$I$1001,,0)</f>
        <v>Yes</v>
      </c>
    </row>
    <row r="427" spans="1:16" x14ac:dyDescent="0.3">
      <c r="A427" s="2" t="s">
        <v>2882</v>
      </c>
      <c r="B427" s="8">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_xlfn.XLOOKUP(orders!$D427,products!$A$1:$A$49,products!$B$1:$B$49,,0)</f>
        <v>Rob</v>
      </c>
      <c r="J427" t="str">
        <f t="shared" si="18"/>
        <v>Robusta</v>
      </c>
      <c r="K427" t="str">
        <f>_xlfn.XLOOKUP($D427,products!$A$1:$A$49,products!$C$1:$C$49,,0)</f>
        <v>D</v>
      </c>
      <c r="L427" t="str">
        <f t="shared" si="19"/>
        <v>Dark</v>
      </c>
      <c r="M427" s="1">
        <f>_xlfn.XLOOKUP($D427,products!$A$1:$A$49,products!$D$1:$D$49,,0)</f>
        <v>1</v>
      </c>
      <c r="N427" s="3">
        <f>_xlfn.XLOOKUP($D427,products!$A$1:$A$49,products!$E$1:$E$49,,0)</f>
        <v>8.9499999999999993</v>
      </c>
      <c r="O427" s="3">
        <f t="shared" si="20"/>
        <v>17.899999999999999</v>
      </c>
      <c r="P427" t="str">
        <f>_xlfn.XLOOKUP(Table1[[#This Row],[Customer ID]],customers!$A$1:$A$1001,customers!$I$1:$I$1001,,0)</f>
        <v>No</v>
      </c>
    </row>
    <row r="428" spans="1:16" x14ac:dyDescent="0.3">
      <c r="A428" s="2" t="s">
        <v>2888</v>
      </c>
      <c r="B428" s="8">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_xlfn.XLOOKUP(orders!$D428,products!$A$1:$A$49,products!$B$1:$B$49,,0)</f>
        <v>Rob</v>
      </c>
      <c r="J428" t="str">
        <f t="shared" si="18"/>
        <v>Robusta</v>
      </c>
      <c r="K428" t="str">
        <f>_xlfn.XLOOKUP($D428,products!$A$1:$A$49,products!$C$1:$C$49,,0)</f>
        <v>L</v>
      </c>
      <c r="L428" t="str">
        <f t="shared" si="19"/>
        <v>Light</v>
      </c>
      <c r="M428" s="1">
        <f>_xlfn.XLOOKUP($D428,products!$A$1:$A$49,products!$D$1:$D$49,,0)</f>
        <v>0.2</v>
      </c>
      <c r="N428" s="3">
        <f>_xlfn.XLOOKUP($D428,products!$A$1:$A$49,products!$E$1:$E$49,,0)</f>
        <v>3.5849999999999995</v>
      </c>
      <c r="O428" s="3">
        <f t="shared" si="20"/>
        <v>14.339999999999998</v>
      </c>
      <c r="P428" t="str">
        <f>_xlfn.XLOOKUP(Table1[[#This Row],[Customer ID]],customers!$A$1:$A$1001,customers!$I$1:$I$1001,,0)</f>
        <v>Yes</v>
      </c>
    </row>
    <row r="429" spans="1:16" x14ac:dyDescent="0.3">
      <c r="A429" s="2" t="s">
        <v>2894</v>
      </c>
      <c r="B429" s="8">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_xlfn.XLOOKUP(orders!$D429,products!$A$1:$A$49,products!$B$1:$B$49,,0)</f>
        <v>Ara</v>
      </c>
      <c r="J429" t="str">
        <f t="shared" si="18"/>
        <v>Arabica</v>
      </c>
      <c r="K429" t="str">
        <f>_xlfn.XLOOKUP($D429,products!$A$1:$A$49,products!$C$1:$C$49,,0)</f>
        <v>M</v>
      </c>
      <c r="L429" t="str">
        <f t="shared" si="19"/>
        <v>Medium</v>
      </c>
      <c r="M429" s="1">
        <f>_xlfn.XLOOKUP($D429,products!$A$1:$A$49,products!$D$1:$D$49,,0)</f>
        <v>2.5</v>
      </c>
      <c r="N429" s="3">
        <f>_xlfn.XLOOKUP($D429,products!$A$1:$A$49,products!$E$1:$E$49,,0)</f>
        <v>25.874999999999996</v>
      </c>
      <c r="O429" s="3">
        <f t="shared" si="20"/>
        <v>77.624999999999986</v>
      </c>
      <c r="P429" t="str">
        <f>_xlfn.XLOOKUP(Table1[[#This Row],[Customer ID]],customers!$A$1:$A$1001,customers!$I$1:$I$1001,,0)</f>
        <v>Yes</v>
      </c>
    </row>
    <row r="430" spans="1:16" x14ac:dyDescent="0.3">
      <c r="A430" s="2" t="s">
        <v>2899</v>
      </c>
      <c r="B430" s="8">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_xlfn.XLOOKUP(orders!$D430,products!$A$1:$A$49,products!$B$1:$B$49,,0)</f>
        <v>Rob</v>
      </c>
      <c r="J430" t="str">
        <f t="shared" si="18"/>
        <v>Robusta</v>
      </c>
      <c r="K430" t="str">
        <f>_xlfn.XLOOKUP($D430,products!$A$1:$A$49,products!$C$1:$C$49,,0)</f>
        <v>L</v>
      </c>
      <c r="L430" t="str">
        <f t="shared" si="19"/>
        <v>Light</v>
      </c>
      <c r="M430" s="1">
        <f>_xlfn.XLOOKUP($D430,products!$A$1:$A$49,products!$D$1:$D$49,,0)</f>
        <v>1</v>
      </c>
      <c r="N430" s="3">
        <f>_xlfn.XLOOKUP($D430,products!$A$1:$A$49,products!$E$1:$E$49,,0)</f>
        <v>11.95</v>
      </c>
      <c r="O430" s="3">
        <f t="shared" si="20"/>
        <v>59.75</v>
      </c>
      <c r="P430" t="str">
        <f>_xlfn.XLOOKUP(Table1[[#This Row],[Customer ID]],customers!$A$1:$A$1001,customers!$I$1:$I$1001,,0)</f>
        <v>No</v>
      </c>
    </row>
    <row r="431" spans="1:16" x14ac:dyDescent="0.3">
      <c r="A431" s="2" t="s">
        <v>2905</v>
      </c>
      <c r="B431" s="8">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_xlfn.XLOOKUP(orders!$D431,products!$A$1:$A$49,products!$B$1:$B$49,,0)</f>
        <v>Ara</v>
      </c>
      <c r="J431" t="str">
        <f t="shared" si="18"/>
        <v>Arabica</v>
      </c>
      <c r="K431" t="str">
        <f>_xlfn.XLOOKUP($D431,products!$A$1:$A$49,products!$C$1:$C$49,,0)</f>
        <v>L</v>
      </c>
      <c r="L431" t="str">
        <f t="shared" si="19"/>
        <v>Light</v>
      </c>
      <c r="M431" s="1">
        <f>_xlfn.XLOOKUP($D431,products!$A$1:$A$49,products!$D$1:$D$49,,0)</f>
        <v>1</v>
      </c>
      <c r="N431" s="3">
        <f>_xlfn.XLOOKUP($D431,products!$A$1:$A$49,products!$E$1:$E$49,,0)</f>
        <v>12.95</v>
      </c>
      <c r="O431" s="3">
        <f t="shared" si="20"/>
        <v>77.699999999999989</v>
      </c>
      <c r="P431" t="str">
        <f>_xlfn.XLOOKUP(Table1[[#This Row],[Customer ID]],customers!$A$1:$A$1001,customers!$I$1:$I$1001,,0)</f>
        <v>No</v>
      </c>
    </row>
    <row r="432" spans="1:16" x14ac:dyDescent="0.3">
      <c r="A432" s="2" t="s">
        <v>2911</v>
      </c>
      <c r="B432" s="8">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_xlfn.XLOOKUP(orders!$D432,products!$A$1:$A$49,products!$B$1:$B$49,,0)</f>
        <v>Rob</v>
      </c>
      <c r="J432" t="str">
        <f t="shared" si="18"/>
        <v>Robusta</v>
      </c>
      <c r="K432" t="str">
        <f>_xlfn.XLOOKUP($D432,products!$A$1:$A$49,products!$C$1:$C$49,,0)</f>
        <v>D</v>
      </c>
      <c r="L432" t="str">
        <f t="shared" si="19"/>
        <v>Dark</v>
      </c>
      <c r="M432" s="1">
        <f>_xlfn.XLOOKUP($D432,products!$A$1:$A$49,products!$D$1:$D$49,,0)</f>
        <v>0.2</v>
      </c>
      <c r="N432" s="3">
        <f>_xlfn.XLOOKUP($D432,products!$A$1:$A$49,products!$E$1:$E$49,,0)</f>
        <v>2.6849999999999996</v>
      </c>
      <c r="O432" s="3">
        <f t="shared" si="20"/>
        <v>5.3699999999999992</v>
      </c>
      <c r="P432" t="str">
        <f>_xlfn.XLOOKUP(Table1[[#This Row],[Customer ID]],customers!$A$1:$A$1001,customers!$I$1:$I$1001,,0)</f>
        <v>Yes</v>
      </c>
    </row>
    <row r="433" spans="1:16" x14ac:dyDescent="0.3">
      <c r="A433" s="2" t="s">
        <v>2917</v>
      </c>
      <c r="B433" s="8">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_xlfn.XLOOKUP(orders!$D433,products!$A$1:$A$49,products!$B$1:$B$49,,0)</f>
        <v>Exc</v>
      </c>
      <c r="J433" t="str">
        <f t="shared" si="18"/>
        <v>Excelsa</v>
      </c>
      <c r="K433" t="str">
        <f>_xlfn.XLOOKUP($D433,products!$A$1:$A$49,products!$C$1:$C$49,,0)</f>
        <v>D</v>
      </c>
      <c r="L433" t="str">
        <f t="shared" si="19"/>
        <v>Dark</v>
      </c>
      <c r="M433" s="1">
        <f>_xlfn.XLOOKUP($D433,products!$A$1:$A$49,products!$D$1:$D$49,,0)</f>
        <v>2.5</v>
      </c>
      <c r="N433" s="3">
        <f>_xlfn.XLOOKUP($D433,products!$A$1:$A$49,products!$E$1:$E$49,,0)</f>
        <v>27.945</v>
      </c>
      <c r="O433" s="3">
        <f t="shared" si="20"/>
        <v>83.835000000000008</v>
      </c>
      <c r="P433" t="str">
        <f>_xlfn.XLOOKUP(Table1[[#This Row],[Customer ID]],customers!$A$1:$A$1001,customers!$I$1:$I$1001,,0)</f>
        <v>Yes</v>
      </c>
    </row>
    <row r="434" spans="1:16" x14ac:dyDescent="0.3">
      <c r="A434" s="2" t="s">
        <v>2923</v>
      </c>
      <c r="B434" s="8">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_xlfn.XLOOKUP(orders!$D434,products!$A$1:$A$49,products!$B$1:$B$49,,0)</f>
        <v>Ara</v>
      </c>
      <c r="J434" t="str">
        <f t="shared" si="18"/>
        <v>Arabica</v>
      </c>
      <c r="K434" t="str">
        <f>_xlfn.XLOOKUP($D434,products!$A$1:$A$49,products!$C$1:$C$49,,0)</f>
        <v>M</v>
      </c>
      <c r="L434" t="str">
        <f t="shared" si="19"/>
        <v>Medium</v>
      </c>
      <c r="M434" s="1">
        <f>_xlfn.XLOOKUP($D434,products!$A$1:$A$49,products!$D$1:$D$49,,0)</f>
        <v>1</v>
      </c>
      <c r="N434" s="3">
        <f>_xlfn.XLOOKUP($D434,products!$A$1:$A$49,products!$E$1:$E$49,,0)</f>
        <v>11.25</v>
      </c>
      <c r="O434" s="3">
        <f t="shared" si="20"/>
        <v>22.5</v>
      </c>
      <c r="P434" t="str">
        <f>_xlfn.XLOOKUP(Table1[[#This Row],[Customer ID]],customers!$A$1:$A$1001,customers!$I$1:$I$1001,,0)</f>
        <v>No</v>
      </c>
    </row>
    <row r="435" spans="1:16" x14ac:dyDescent="0.3">
      <c r="A435" s="2" t="s">
        <v>2928</v>
      </c>
      <c r="B435" s="8">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_xlfn.XLOOKUP(orders!$D435,products!$A$1:$A$49,products!$B$1:$B$49,,0)</f>
        <v>Lib</v>
      </c>
      <c r="J435" t="str">
        <f t="shared" si="18"/>
        <v>Liberica</v>
      </c>
      <c r="K435" t="str">
        <f>_xlfn.XLOOKUP($D435,products!$A$1:$A$49,products!$C$1:$C$49,,0)</f>
        <v>M</v>
      </c>
      <c r="L435" t="str">
        <f t="shared" si="19"/>
        <v>Medium</v>
      </c>
      <c r="M435" s="1">
        <f>_xlfn.XLOOKUP($D435,products!$A$1:$A$49,products!$D$1:$D$49,,0)</f>
        <v>2.5</v>
      </c>
      <c r="N435" s="3">
        <f>_xlfn.XLOOKUP($D435,products!$A$1:$A$49,products!$E$1:$E$49,,0)</f>
        <v>33.464999999999996</v>
      </c>
      <c r="O435" s="3">
        <f t="shared" si="20"/>
        <v>200.78999999999996</v>
      </c>
      <c r="P435" t="str">
        <f>_xlfn.XLOOKUP(Table1[[#This Row],[Customer ID]],customers!$A$1:$A$1001,customers!$I$1:$I$1001,,0)</f>
        <v>Yes</v>
      </c>
    </row>
    <row r="436" spans="1:16" x14ac:dyDescent="0.3">
      <c r="A436" s="2" t="s">
        <v>2934</v>
      </c>
      <c r="B436" s="8">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_xlfn.XLOOKUP(orders!$D436,products!$A$1:$A$49,products!$B$1:$B$49,,0)</f>
        <v>Ara</v>
      </c>
      <c r="J436" t="str">
        <f t="shared" si="18"/>
        <v>Arabica</v>
      </c>
      <c r="K436" t="str">
        <f>_xlfn.XLOOKUP($D436,products!$A$1:$A$49,products!$C$1:$C$49,,0)</f>
        <v>M</v>
      </c>
      <c r="L436" t="str">
        <f t="shared" si="19"/>
        <v>Medium</v>
      </c>
      <c r="M436" s="1">
        <f>_xlfn.XLOOKUP($D436,products!$A$1:$A$49,products!$D$1:$D$49,,0)</f>
        <v>1</v>
      </c>
      <c r="N436" s="3">
        <f>_xlfn.XLOOKUP($D436,products!$A$1:$A$49,products!$E$1:$E$49,,0)</f>
        <v>11.25</v>
      </c>
      <c r="O436" s="3">
        <f t="shared" si="20"/>
        <v>67.5</v>
      </c>
      <c r="P436" t="str">
        <f>_xlfn.XLOOKUP(Table1[[#This Row],[Customer ID]],customers!$A$1:$A$1001,customers!$I$1:$I$1001,,0)</f>
        <v>No</v>
      </c>
    </row>
    <row r="437" spans="1:16" x14ac:dyDescent="0.3">
      <c r="A437" s="2" t="s">
        <v>2939</v>
      </c>
      <c r="B437" s="8">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_xlfn.XLOOKUP(orders!$D437,products!$A$1:$A$49,products!$B$1:$B$49,,0)</f>
        <v>Exc</v>
      </c>
      <c r="J437" t="str">
        <f t="shared" si="18"/>
        <v>Excelsa</v>
      </c>
      <c r="K437" t="str">
        <f>_xlfn.XLOOKUP($D437,products!$A$1:$A$49,products!$C$1:$C$49,,0)</f>
        <v>M</v>
      </c>
      <c r="L437" t="str">
        <f t="shared" si="19"/>
        <v>Medium</v>
      </c>
      <c r="M437" s="1">
        <f>_xlfn.XLOOKUP($D437,products!$A$1:$A$49,products!$D$1:$D$49,,0)</f>
        <v>0.5</v>
      </c>
      <c r="N437" s="3">
        <f>_xlfn.XLOOKUP($D437,products!$A$1:$A$49,products!$E$1:$E$49,,0)</f>
        <v>8.25</v>
      </c>
      <c r="O437" s="3">
        <f t="shared" si="20"/>
        <v>8.25</v>
      </c>
      <c r="P437" t="str">
        <f>_xlfn.XLOOKUP(Table1[[#This Row],[Customer ID]],customers!$A$1:$A$1001,customers!$I$1:$I$1001,,0)</f>
        <v>No</v>
      </c>
    </row>
    <row r="438" spans="1:16" x14ac:dyDescent="0.3">
      <c r="A438" s="2" t="s">
        <v>2945</v>
      </c>
      <c r="B438" s="8">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_xlfn.XLOOKUP(orders!$D438,products!$A$1:$A$49,products!$B$1:$B$49,,0)</f>
        <v>Lib</v>
      </c>
      <c r="J438" t="str">
        <f t="shared" si="18"/>
        <v>Liberica</v>
      </c>
      <c r="K438" t="str">
        <f>_xlfn.XLOOKUP($D438,products!$A$1:$A$49,products!$C$1:$C$49,,0)</f>
        <v>L</v>
      </c>
      <c r="L438" t="str">
        <f t="shared" si="19"/>
        <v>Light</v>
      </c>
      <c r="M438" s="1">
        <f>_xlfn.XLOOKUP($D438,products!$A$1:$A$49,products!$D$1:$D$49,,0)</f>
        <v>0.2</v>
      </c>
      <c r="N438" s="3">
        <f>_xlfn.XLOOKUP($D438,products!$A$1:$A$49,products!$E$1:$E$49,,0)</f>
        <v>4.7549999999999999</v>
      </c>
      <c r="O438" s="3">
        <f t="shared" si="20"/>
        <v>9.51</v>
      </c>
      <c r="P438" t="str">
        <f>_xlfn.XLOOKUP(Table1[[#This Row],[Customer ID]],customers!$A$1:$A$1001,customers!$I$1:$I$1001,,0)</f>
        <v>Yes</v>
      </c>
    </row>
    <row r="439" spans="1:16" x14ac:dyDescent="0.3">
      <c r="A439" s="2" t="s">
        <v>2951</v>
      </c>
      <c r="B439" s="8">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_xlfn.XLOOKUP(orders!$D439,products!$A$1:$A$49,products!$B$1:$B$49,,0)</f>
        <v>Lib</v>
      </c>
      <c r="J439" t="str">
        <f t="shared" si="18"/>
        <v>Liberica</v>
      </c>
      <c r="K439" t="str">
        <f>_xlfn.XLOOKUP($D439,products!$A$1:$A$49,products!$C$1:$C$49,,0)</f>
        <v>D</v>
      </c>
      <c r="L439" t="str">
        <f t="shared" si="19"/>
        <v>Dark</v>
      </c>
      <c r="M439" s="1">
        <f>_xlfn.XLOOKUP($D439,products!$A$1:$A$49,products!$D$1:$D$49,,0)</f>
        <v>2.5</v>
      </c>
      <c r="N439" s="3">
        <f>_xlfn.XLOOKUP($D439,products!$A$1:$A$49,products!$E$1:$E$49,,0)</f>
        <v>29.784999999999997</v>
      </c>
      <c r="O439" s="3">
        <f t="shared" si="20"/>
        <v>29.784999999999997</v>
      </c>
      <c r="P439" t="str">
        <f>_xlfn.XLOOKUP(Table1[[#This Row],[Customer ID]],customers!$A$1:$A$1001,customers!$I$1:$I$1001,,0)</f>
        <v>No</v>
      </c>
    </row>
    <row r="440" spans="1:16" x14ac:dyDescent="0.3">
      <c r="A440" s="2" t="s">
        <v>2956</v>
      </c>
      <c r="B440" s="8">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_xlfn.XLOOKUP(orders!$D440,products!$A$1:$A$49,products!$B$1:$B$49,,0)</f>
        <v>Lib</v>
      </c>
      <c r="J440" t="str">
        <f t="shared" si="18"/>
        <v>Liberica</v>
      </c>
      <c r="K440" t="str">
        <f>_xlfn.XLOOKUP($D440,products!$A$1:$A$49,products!$C$1:$C$49,,0)</f>
        <v>D</v>
      </c>
      <c r="L440" t="str">
        <f t="shared" si="19"/>
        <v>Dark</v>
      </c>
      <c r="M440" s="1">
        <f>_xlfn.XLOOKUP($D440,products!$A$1:$A$49,products!$D$1:$D$49,,0)</f>
        <v>0.5</v>
      </c>
      <c r="N440" s="3">
        <f>_xlfn.XLOOKUP($D440,products!$A$1:$A$49,products!$E$1:$E$49,,0)</f>
        <v>7.77</v>
      </c>
      <c r="O440" s="3">
        <f t="shared" si="20"/>
        <v>15.54</v>
      </c>
      <c r="P440" t="str">
        <f>_xlfn.XLOOKUP(Table1[[#This Row],[Customer ID]],customers!$A$1:$A$1001,customers!$I$1:$I$1001,,0)</f>
        <v>No</v>
      </c>
    </row>
    <row r="441" spans="1:16" x14ac:dyDescent="0.3">
      <c r="A441" s="2" t="s">
        <v>2962</v>
      </c>
      <c r="B441" s="8">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_xlfn.XLOOKUP(orders!$D441,products!$A$1:$A$49,products!$B$1:$B$49,,0)</f>
        <v>Exc</v>
      </c>
      <c r="J441" t="str">
        <f t="shared" si="18"/>
        <v>Excelsa</v>
      </c>
      <c r="K441" t="str">
        <f>_xlfn.XLOOKUP($D441,products!$A$1:$A$49,products!$C$1:$C$49,,0)</f>
        <v>L</v>
      </c>
      <c r="L441" t="str">
        <f t="shared" si="19"/>
        <v>Light</v>
      </c>
      <c r="M441" s="1">
        <f>_xlfn.XLOOKUP($D441,products!$A$1:$A$49,products!$D$1:$D$49,,0)</f>
        <v>0.5</v>
      </c>
      <c r="N441" s="3">
        <f>_xlfn.XLOOKUP($D441,products!$A$1:$A$49,products!$E$1:$E$49,,0)</f>
        <v>8.91</v>
      </c>
      <c r="O441" s="3">
        <f t="shared" si="20"/>
        <v>35.64</v>
      </c>
      <c r="P441" t="str">
        <f>_xlfn.XLOOKUP(Table1[[#This Row],[Customer ID]],customers!$A$1:$A$1001,customers!$I$1:$I$1001,,0)</f>
        <v>No</v>
      </c>
    </row>
    <row r="442" spans="1:16" x14ac:dyDescent="0.3">
      <c r="A442" s="2" t="s">
        <v>2968</v>
      </c>
      <c r="B442" s="8">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_xlfn.XLOOKUP(orders!$D442,products!$A$1:$A$49,products!$B$1:$B$49,,0)</f>
        <v>Ara</v>
      </c>
      <c r="J442" t="str">
        <f t="shared" si="18"/>
        <v>Arabica</v>
      </c>
      <c r="K442" t="str">
        <f>_xlfn.XLOOKUP($D442,products!$A$1:$A$49,products!$C$1:$C$49,,0)</f>
        <v>M</v>
      </c>
      <c r="L442" t="str">
        <f t="shared" si="19"/>
        <v>Medium</v>
      </c>
      <c r="M442" s="1">
        <f>_xlfn.XLOOKUP($D442,products!$A$1:$A$49,products!$D$1:$D$49,,0)</f>
        <v>2.5</v>
      </c>
      <c r="N442" s="3">
        <f>_xlfn.XLOOKUP($D442,products!$A$1:$A$49,products!$E$1:$E$49,,0)</f>
        <v>25.874999999999996</v>
      </c>
      <c r="O442" s="3">
        <f t="shared" si="20"/>
        <v>103.49999999999999</v>
      </c>
      <c r="P442" t="str">
        <f>_xlfn.XLOOKUP(Table1[[#This Row],[Customer ID]],customers!$A$1:$A$1001,customers!$I$1:$I$1001,,0)</f>
        <v>Yes</v>
      </c>
    </row>
    <row r="443" spans="1:16" x14ac:dyDescent="0.3">
      <c r="A443" s="2" t="s">
        <v>2974</v>
      </c>
      <c r="B443" s="8">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_xlfn.XLOOKUP(orders!$D443,products!$A$1:$A$49,products!$B$1:$B$49,,0)</f>
        <v>Exc</v>
      </c>
      <c r="J443" t="str">
        <f t="shared" si="18"/>
        <v>Excelsa</v>
      </c>
      <c r="K443" t="str">
        <f>_xlfn.XLOOKUP($D443,products!$A$1:$A$49,products!$C$1:$C$49,,0)</f>
        <v>D</v>
      </c>
      <c r="L443" t="str">
        <f t="shared" si="19"/>
        <v>Dark</v>
      </c>
      <c r="M443" s="1">
        <f>_xlfn.XLOOKUP($D443,products!$A$1:$A$49,products!$D$1:$D$49,,0)</f>
        <v>1</v>
      </c>
      <c r="N443" s="3">
        <f>_xlfn.XLOOKUP($D443,products!$A$1:$A$49,products!$E$1:$E$49,,0)</f>
        <v>12.15</v>
      </c>
      <c r="O443" s="3">
        <f t="shared" si="20"/>
        <v>36.450000000000003</v>
      </c>
      <c r="P443" t="str">
        <f>_xlfn.XLOOKUP(Table1[[#This Row],[Customer ID]],customers!$A$1:$A$1001,customers!$I$1:$I$1001,,0)</f>
        <v>Yes</v>
      </c>
    </row>
    <row r="444" spans="1:16" x14ac:dyDescent="0.3">
      <c r="A444" s="2" t="s">
        <v>2980</v>
      </c>
      <c r="B444" s="8">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_xlfn.XLOOKUP(orders!$D444,products!$A$1:$A$49,products!$B$1:$B$49,,0)</f>
        <v>Rob</v>
      </c>
      <c r="J444" t="str">
        <f t="shared" si="18"/>
        <v>Robusta</v>
      </c>
      <c r="K444" t="str">
        <f>_xlfn.XLOOKUP($D444,products!$A$1:$A$49,products!$C$1:$C$49,,0)</f>
        <v>L</v>
      </c>
      <c r="L444" t="str">
        <f t="shared" si="19"/>
        <v>Light</v>
      </c>
      <c r="M444" s="1">
        <f>_xlfn.XLOOKUP($D444,products!$A$1:$A$49,products!$D$1:$D$49,,0)</f>
        <v>0.5</v>
      </c>
      <c r="N444" s="3">
        <f>_xlfn.XLOOKUP($D444,products!$A$1:$A$49,products!$E$1:$E$49,,0)</f>
        <v>7.169999999999999</v>
      </c>
      <c r="O444" s="3">
        <f t="shared" si="20"/>
        <v>35.849999999999994</v>
      </c>
      <c r="P444" t="str">
        <f>_xlfn.XLOOKUP(Table1[[#This Row],[Customer ID]],customers!$A$1:$A$1001,customers!$I$1:$I$1001,,0)</f>
        <v>No</v>
      </c>
    </row>
    <row r="445" spans="1:16" x14ac:dyDescent="0.3">
      <c r="A445" s="2" t="s">
        <v>2986</v>
      </c>
      <c r="B445" s="8">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_xlfn.XLOOKUP(orders!$D445,products!$A$1:$A$49,products!$B$1:$B$49,,0)</f>
        <v>Exc</v>
      </c>
      <c r="J445" t="str">
        <f t="shared" si="18"/>
        <v>Excelsa</v>
      </c>
      <c r="K445" t="str">
        <f>_xlfn.XLOOKUP($D445,products!$A$1:$A$49,products!$C$1:$C$49,,0)</f>
        <v>L</v>
      </c>
      <c r="L445" t="str">
        <f t="shared" si="19"/>
        <v>Light</v>
      </c>
      <c r="M445" s="1">
        <f>_xlfn.XLOOKUP($D445,products!$A$1:$A$49,products!$D$1:$D$49,,0)</f>
        <v>0.2</v>
      </c>
      <c r="N445" s="3">
        <f>_xlfn.XLOOKUP($D445,products!$A$1:$A$49,products!$E$1:$E$49,,0)</f>
        <v>4.4550000000000001</v>
      </c>
      <c r="O445" s="3">
        <f t="shared" si="20"/>
        <v>22.274999999999999</v>
      </c>
      <c r="P445" t="str">
        <f>_xlfn.XLOOKUP(Table1[[#This Row],[Customer ID]],customers!$A$1:$A$1001,customers!$I$1:$I$1001,,0)</f>
        <v>Yes</v>
      </c>
    </row>
    <row r="446" spans="1:16" x14ac:dyDescent="0.3">
      <c r="A446" s="2" t="s">
        <v>2992</v>
      </c>
      <c r="B446" s="8">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_xlfn.XLOOKUP(orders!$D446,products!$A$1:$A$49,products!$B$1:$B$49,,0)</f>
        <v>Exc</v>
      </c>
      <c r="J446" t="str">
        <f t="shared" si="18"/>
        <v>Excelsa</v>
      </c>
      <c r="K446" t="str">
        <f>_xlfn.XLOOKUP($D446,products!$A$1:$A$49,products!$C$1:$C$49,,0)</f>
        <v>M</v>
      </c>
      <c r="L446" t="str">
        <f t="shared" si="19"/>
        <v>Medium</v>
      </c>
      <c r="M446" s="1">
        <f>_xlfn.XLOOKUP($D446,products!$A$1:$A$49,products!$D$1:$D$49,,0)</f>
        <v>0.2</v>
      </c>
      <c r="N446" s="3">
        <f>_xlfn.XLOOKUP($D446,products!$A$1:$A$49,products!$E$1:$E$49,,0)</f>
        <v>4.125</v>
      </c>
      <c r="O446" s="3">
        <f t="shared" si="20"/>
        <v>24.75</v>
      </c>
      <c r="P446" t="str">
        <f>_xlfn.XLOOKUP(Table1[[#This Row],[Customer ID]],customers!$A$1:$A$1001,customers!$I$1:$I$1001,,0)</f>
        <v>No</v>
      </c>
    </row>
    <row r="447" spans="1:16" x14ac:dyDescent="0.3">
      <c r="A447" s="2" t="s">
        <v>2999</v>
      </c>
      <c r="B447" s="8">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_xlfn.XLOOKUP(orders!$D447,products!$A$1:$A$49,products!$B$1:$B$49,,0)</f>
        <v>Lib</v>
      </c>
      <c r="J447" t="str">
        <f t="shared" si="18"/>
        <v>Liberica</v>
      </c>
      <c r="K447" t="str">
        <f>_xlfn.XLOOKUP($D447,products!$A$1:$A$49,products!$C$1:$C$49,,0)</f>
        <v>M</v>
      </c>
      <c r="L447" t="str">
        <f t="shared" si="19"/>
        <v>Medium</v>
      </c>
      <c r="M447" s="1">
        <f>_xlfn.XLOOKUP($D447,products!$A$1:$A$49,products!$D$1:$D$49,,0)</f>
        <v>2.5</v>
      </c>
      <c r="N447" s="3">
        <f>_xlfn.XLOOKUP($D447,products!$A$1:$A$49,products!$E$1:$E$49,,0)</f>
        <v>33.464999999999996</v>
      </c>
      <c r="O447" s="3">
        <f t="shared" si="20"/>
        <v>66.929999999999993</v>
      </c>
      <c r="P447" t="str">
        <f>_xlfn.XLOOKUP(Table1[[#This Row],[Customer ID]],customers!$A$1:$A$1001,customers!$I$1:$I$1001,,0)</f>
        <v>Yes</v>
      </c>
    </row>
    <row r="448" spans="1:16" x14ac:dyDescent="0.3">
      <c r="A448" s="2" t="s">
        <v>3004</v>
      </c>
      <c r="B448" s="8">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_xlfn.XLOOKUP(orders!$D448,products!$A$1:$A$49,products!$B$1:$B$49,,0)</f>
        <v>Lib</v>
      </c>
      <c r="J448" t="str">
        <f t="shared" si="18"/>
        <v>Liberica</v>
      </c>
      <c r="K448" t="str">
        <f>_xlfn.XLOOKUP($D448,products!$A$1:$A$49,products!$C$1:$C$49,,0)</f>
        <v>M</v>
      </c>
      <c r="L448" t="str">
        <f t="shared" si="19"/>
        <v>Medium</v>
      </c>
      <c r="M448" s="1">
        <f>_xlfn.XLOOKUP($D448,products!$A$1:$A$49,products!$D$1:$D$49,,0)</f>
        <v>0.5</v>
      </c>
      <c r="N448" s="3">
        <f>_xlfn.XLOOKUP($D448,products!$A$1:$A$49,products!$E$1:$E$49,,0)</f>
        <v>8.73</v>
      </c>
      <c r="O448" s="3">
        <f t="shared" si="20"/>
        <v>8.73</v>
      </c>
      <c r="P448" t="str">
        <f>_xlfn.XLOOKUP(Table1[[#This Row],[Customer ID]],customers!$A$1:$A$1001,customers!$I$1:$I$1001,,0)</f>
        <v>Yes</v>
      </c>
    </row>
    <row r="449" spans="1:16" x14ac:dyDescent="0.3">
      <c r="A449" s="2" t="s">
        <v>3010</v>
      </c>
      <c r="B449" s="8">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_xlfn.XLOOKUP(orders!$D449,products!$A$1:$A$49,products!$B$1:$B$49,,0)</f>
        <v>Rob</v>
      </c>
      <c r="J449" t="str">
        <f t="shared" si="18"/>
        <v>Robusta</v>
      </c>
      <c r="K449" t="str">
        <f>_xlfn.XLOOKUP($D449,products!$A$1:$A$49,products!$C$1:$C$49,,0)</f>
        <v>M</v>
      </c>
      <c r="L449" t="str">
        <f t="shared" si="19"/>
        <v>Medium</v>
      </c>
      <c r="M449" s="1">
        <f>_xlfn.XLOOKUP($D449,products!$A$1:$A$49,products!$D$1:$D$49,,0)</f>
        <v>0.5</v>
      </c>
      <c r="N449" s="3">
        <f>_xlfn.XLOOKUP($D449,products!$A$1:$A$49,products!$E$1:$E$49,,0)</f>
        <v>5.97</v>
      </c>
      <c r="O449" s="3">
        <f t="shared" si="20"/>
        <v>17.91</v>
      </c>
      <c r="P449" t="str">
        <f>_xlfn.XLOOKUP(Table1[[#This Row],[Customer ID]],customers!$A$1:$A$1001,customers!$I$1:$I$1001,,0)</f>
        <v>No</v>
      </c>
    </row>
    <row r="450" spans="1:16" x14ac:dyDescent="0.3">
      <c r="A450" s="2" t="s">
        <v>3015</v>
      </c>
      <c r="B450" s="8">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_xlfn.XLOOKUP(orders!$D450,products!$A$1:$A$49,products!$B$1:$B$49,,0)</f>
        <v>Rob</v>
      </c>
      <c r="J450" t="str">
        <f t="shared" si="18"/>
        <v>Robusta</v>
      </c>
      <c r="K450" t="str">
        <f>_xlfn.XLOOKUP($D450,products!$A$1:$A$49,products!$C$1:$C$49,,0)</f>
        <v>L</v>
      </c>
      <c r="L450" t="str">
        <f t="shared" si="19"/>
        <v>Light</v>
      </c>
      <c r="M450" s="1">
        <f>_xlfn.XLOOKUP($D450,products!$A$1:$A$49,products!$D$1:$D$49,,0)</f>
        <v>0.5</v>
      </c>
      <c r="N450" s="3">
        <f>_xlfn.XLOOKUP($D450,products!$A$1:$A$49,products!$E$1:$E$49,,0)</f>
        <v>7.169999999999999</v>
      </c>
      <c r="O450" s="3">
        <f t="shared" si="20"/>
        <v>7.169999999999999</v>
      </c>
      <c r="P450" t="str">
        <f>_xlfn.XLOOKUP(Table1[[#This Row],[Customer ID]],customers!$A$1:$A$1001,customers!$I$1:$I$1001,,0)</f>
        <v>No</v>
      </c>
    </row>
    <row r="451" spans="1:16" x14ac:dyDescent="0.3">
      <c r="A451" s="2" t="s">
        <v>3021</v>
      </c>
      <c r="B451" s="8">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_xlfn.XLOOKUP(orders!$D451,products!$A$1:$A$49,products!$B$1:$B$49,,0)</f>
        <v>Rob</v>
      </c>
      <c r="J451" t="str">
        <f t="shared" ref="J451:J514" si="21">IF(I451="Rob","Robusta",IF(I451="Exc","Excelsa",IF(I451="Ara","Arabica",IF(I451="Lib","Liberica","Not Valid"))))</f>
        <v>Robusta</v>
      </c>
      <c r="K451" t="str">
        <f>_xlfn.XLOOKUP($D451,products!$A$1:$A$49,products!$C$1:$C$49,,0)</f>
        <v>D</v>
      </c>
      <c r="L451" t="str">
        <f t="shared" ref="L451:L514" si="22">IF(K451="M","Medium",IF(K451="L","Light",IF(K451="D","Dark","Not Valid")))</f>
        <v>Dark</v>
      </c>
      <c r="M451" s="1">
        <f>_xlfn.XLOOKUP($D451,products!$A$1:$A$49,products!$D$1:$D$49,,0)</f>
        <v>0.2</v>
      </c>
      <c r="N451" s="3">
        <f>_xlfn.XLOOKUP($D451,products!$A$1:$A$49,products!$E$1:$E$49,,0)</f>
        <v>2.6849999999999996</v>
      </c>
      <c r="O451" s="3">
        <f t="shared" ref="O451:O514" si="23">N451*E451</f>
        <v>5.3699999999999992</v>
      </c>
      <c r="P451" t="str">
        <f>_xlfn.XLOOKUP(Table1[[#This Row],[Customer ID]],customers!$A$1:$A$1001,customers!$I$1:$I$1001,,0)</f>
        <v>No</v>
      </c>
    </row>
    <row r="452" spans="1:16" x14ac:dyDescent="0.3">
      <c r="A452" s="2" t="s">
        <v>3027</v>
      </c>
      <c r="B452" s="8">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_xlfn.XLOOKUP(orders!$D452,products!$A$1:$A$49,products!$B$1:$B$49,,0)</f>
        <v>Lib</v>
      </c>
      <c r="J452" t="str">
        <f t="shared" si="21"/>
        <v>Liberica</v>
      </c>
      <c r="K452" t="str">
        <f>_xlfn.XLOOKUP($D452,products!$A$1:$A$49,products!$C$1:$C$49,,0)</f>
        <v>L</v>
      </c>
      <c r="L452" t="str">
        <f t="shared" si="22"/>
        <v>Light</v>
      </c>
      <c r="M452" s="1">
        <f>_xlfn.XLOOKUP($D452,products!$A$1:$A$49,products!$D$1:$D$49,,0)</f>
        <v>0.2</v>
      </c>
      <c r="N452" s="3">
        <f>_xlfn.XLOOKUP($D452,products!$A$1:$A$49,products!$E$1:$E$49,,0)</f>
        <v>4.7549999999999999</v>
      </c>
      <c r="O452" s="3">
        <f t="shared" si="23"/>
        <v>23.774999999999999</v>
      </c>
      <c r="P452" t="str">
        <f>_xlfn.XLOOKUP(Table1[[#This Row],[Customer ID]],customers!$A$1:$A$1001,customers!$I$1:$I$1001,,0)</f>
        <v>No</v>
      </c>
    </row>
    <row r="453" spans="1:16" x14ac:dyDescent="0.3">
      <c r="A453" s="2" t="s">
        <v>3035</v>
      </c>
      <c r="B453" s="8">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_xlfn.XLOOKUP(orders!$D453,products!$A$1:$A$49,products!$B$1:$B$49,,0)</f>
        <v>Rob</v>
      </c>
      <c r="J453" t="str">
        <f t="shared" si="21"/>
        <v>Robusta</v>
      </c>
      <c r="K453" t="str">
        <f>_xlfn.XLOOKUP($D453,products!$A$1:$A$49,products!$C$1:$C$49,,0)</f>
        <v>D</v>
      </c>
      <c r="L453" t="str">
        <f t="shared" si="22"/>
        <v>Dark</v>
      </c>
      <c r="M453" s="1">
        <f>_xlfn.XLOOKUP($D453,products!$A$1:$A$49,products!$D$1:$D$49,,0)</f>
        <v>2.5</v>
      </c>
      <c r="N453" s="3">
        <f>_xlfn.XLOOKUP($D453,products!$A$1:$A$49,products!$E$1:$E$49,,0)</f>
        <v>20.584999999999997</v>
      </c>
      <c r="O453" s="3">
        <f t="shared" si="23"/>
        <v>41.169999999999995</v>
      </c>
      <c r="P453" t="str">
        <f>_xlfn.XLOOKUP(Table1[[#This Row],[Customer ID]],customers!$A$1:$A$1001,customers!$I$1:$I$1001,,0)</f>
        <v>Yes</v>
      </c>
    </row>
    <row r="454" spans="1:16" x14ac:dyDescent="0.3">
      <c r="A454" s="2" t="s">
        <v>3041</v>
      </c>
      <c r="B454" s="8">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_xlfn.XLOOKUP(orders!$D454,products!$A$1:$A$49,products!$B$1:$B$49,,0)</f>
        <v>Ara</v>
      </c>
      <c r="J454" t="str">
        <f t="shared" si="21"/>
        <v>Arabica</v>
      </c>
      <c r="K454" t="str">
        <f>_xlfn.XLOOKUP($D454,products!$A$1:$A$49,products!$C$1:$C$49,,0)</f>
        <v>L</v>
      </c>
      <c r="L454" t="str">
        <f t="shared" si="22"/>
        <v>Light</v>
      </c>
      <c r="M454" s="1">
        <f>_xlfn.XLOOKUP($D454,products!$A$1:$A$49,products!$D$1:$D$49,,0)</f>
        <v>0.2</v>
      </c>
      <c r="N454" s="3">
        <f>_xlfn.XLOOKUP($D454,products!$A$1:$A$49,products!$E$1:$E$49,,0)</f>
        <v>3.8849999999999998</v>
      </c>
      <c r="O454" s="3">
        <f t="shared" si="23"/>
        <v>11.654999999999999</v>
      </c>
      <c r="P454" t="str">
        <f>_xlfn.XLOOKUP(Table1[[#This Row],[Customer ID]],customers!$A$1:$A$1001,customers!$I$1:$I$1001,,0)</f>
        <v>No</v>
      </c>
    </row>
    <row r="455" spans="1:16" x14ac:dyDescent="0.3">
      <c r="A455" s="2" t="s">
        <v>3047</v>
      </c>
      <c r="B455" s="8">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_xlfn.XLOOKUP(orders!$D455,products!$A$1:$A$49,products!$B$1:$B$49,,0)</f>
        <v>Lib</v>
      </c>
      <c r="J455" t="str">
        <f t="shared" si="21"/>
        <v>Liberica</v>
      </c>
      <c r="K455" t="str">
        <f>_xlfn.XLOOKUP($D455,products!$A$1:$A$49,products!$C$1:$C$49,,0)</f>
        <v>L</v>
      </c>
      <c r="L455" t="str">
        <f t="shared" si="22"/>
        <v>Light</v>
      </c>
      <c r="M455" s="1">
        <f>_xlfn.XLOOKUP($D455,products!$A$1:$A$49,products!$D$1:$D$49,,0)</f>
        <v>0.5</v>
      </c>
      <c r="N455" s="3">
        <f>_xlfn.XLOOKUP($D455,products!$A$1:$A$49,products!$E$1:$E$49,,0)</f>
        <v>9.51</v>
      </c>
      <c r="O455" s="3">
        <f t="shared" si="23"/>
        <v>38.04</v>
      </c>
      <c r="P455" t="str">
        <f>_xlfn.XLOOKUP(Table1[[#This Row],[Customer ID]],customers!$A$1:$A$1001,customers!$I$1:$I$1001,,0)</f>
        <v>No</v>
      </c>
    </row>
    <row r="456" spans="1:16" x14ac:dyDescent="0.3">
      <c r="A456" s="2" t="s">
        <v>3053</v>
      </c>
      <c r="B456" s="8">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_xlfn.XLOOKUP(orders!$D456,products!$A$1:$A$49,products!$B$1:$B$49,,0)</f>
        <v>Rob</v>
      </c>
      <c r="J456" t="str">
        <f t="shared" si="21"/>
        <v>Robusta</v>
      </c>
      <c r="K456" t="str">
        <f>_xlfn.XLOOKUP($D456,products!$A$1:$A$49,products!$C$1:$C$49,,0)</f>
        <v>D</v>
      </c>
      <c r="L456" t="str">
        <f t="shared" si="22"/>
        <v>Dark</v>
      </c>
      <c r="M456" s="1">
        <f>_xlfn.XLOOKUP($D456,products!$A$1:$A$49,products!$D$1:$D$49,,0)</f>
        <v>2.5</v>
      </c>
      <c r="N456" s="3">
        <f>_xlfn.XLOOKUP($D456,products!$A$1:$A$49,products!$E$1:$E$49,,0)</f>
        <v>20.584999999999997</v>
      </c>
      <c r="O456" s="3">
        <f t="shared" si="23"/>
        <v>82.339999999999989</v>
      </c>
      <c r="P456" t="str">
        <f>_xlfn.XLOOKUP(Table1[[#This Row],[Customer ID]],customers!$A$1:$A$1001,customers!$I$1:$I$1001,,0)</f>
        <v>Yes</v>
      </c>
    </row>
    <row r="457" spans="1:16" x14ac:dyDescent="0.3">
      <c r="A457" s="2" t="s">
        <v>3058</v>
      </c>
      <c r="B457" s="8">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_xlfn.XLOOKUP(orders!$D457,products!$A$1:$A$49,products!$B$1:$B$49,,0)</f>
        <v>Lib</v>
      </c>
      <c r="J457" t="str">
        <f t="shared" si="21"/>
        <v>Liberica</v>
      </c>
      <c r="K457" t="str">
        <f>_xlfn.XLOOKUP($D457,products!$A$1:$A$49,products!$C$1:$C$49,,0)</f>
        <v>L</v>
      </c>
      <c r="L457" t="str">
        <f t="shared" si="22"/>
        <v>Light</v>
      </c>
      <c r="M457" s="1">
        <f>_xlfn.XLOOKUP($D457,products!$A$1:$A$49,products!$D$1:$D$49,,0)</f>
        <v>0.2</v>
      </c>
      <c r="N457" s="3">
        <f>_xlfn.XLOOKUP($D457,products!$A$1:$A$49,products!$E$1:$E$49,,0)</f>
        <v>4.7549999999999999</v>
      </c>
      <c r="O457" s="3">
        <f t="shared" si="23"/>
        <v>9.51</v>
      </c>
      <c r="P457" t="str">
        <f>_xlfn.XLOOKUP(Table1[[#This Row],[Customer ID]],customers!$A$1:$A$1001,customers!$I$1:$I$1001,,0)</f>
        <v>Yes</v>
      </c>
    </row>
    <row r="458" spans="1:16" x14ac:dyDescent="0.3">
      <c r="A458" s="2" t="s">
        <v>3064</v>
      </c>
      <c r="B458" s="8">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_xlfn.XLOOKUP(orders!$D458,products!$A$1:$A$49,products!$B$1:$B$49,,0)</f>
        <v>Rob</v>
      </c>
      <c r="J458" t="str">
        <f t="shared" si="21"/>
        <v>Robusta</v>
      </c>
      <c r="K458" t="str">
        <f>_xlfn.XLOOKUP($D458,products!$A$1:$A$49,products!$C$1:$C$49,,0)</f>
        <v>D</v>
      </c>
      <c r="L458" t="str">
        <f t="shared" si="22"/>
        <v>Dark</v>
      </c>
      <c r="M458" s="1">
        <f>_xlfn.XLOOKUP($D458,products!$A$1:$A$49,products!$D$1:$D$49,,0)</f>
        <v>2.5</v>
      </c>
      <c r="N458" s="3">
        <f>_xlfn.XLOOKUP($D458,products!$A$1:$A$49,products!$E$1:$E$49,,0)</f>
        <v>20.584999999999997</v>
      </c>
      <c r="O458" s="3">
        <f t="shared" si="23"/>
        <v>41.169999999999995</v>
      </c>
      <c r="P458" t="str">
        <f>_xlfn.XLOOKUP(Table1[[#This Row],[Customer ID]],customers!$A$1:$A$1001,customers!$I$1:$I$1001,,0)</f>
        <v>No</v>
      </c>
    </row>
    <row r="459" spans="1:16" x14ac:dyDescent="0.3">
      <c r="A459" s="2" t="s">
        <v>3070</v>
      </c>
      <c r="B459" s="8">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_xlfn.XLOOKUP(orders!$D459,products!$A$1:$A$49,products!$B$1:$B$49,,0)</f>
        <v>Lib</v>
      </c>
      <c r="J459" t="str">
        <f t="shared" si="21"/>
        <v>Liberica</v>
      </c>
      <c r="K459" t="str">
        <f>_xlfn.XLOOKUP($D459,products!$A$1:$A$49,products!$C$1:$C$49,,0)</f>
        <v>L</v>
      </c>
      <c r="L459" t="str">
        <f t="shared" si="22"/>
        <v>Light</v>
      </c>
      <c r="M459" s="1">
        <f>_xlfn.XLOOKUP($D459,products!$A$1:$A$49,products!$D$1:$D$49,,0)</f>
        <v>0.5</v>
      </c>
      <c r="N459" s="3">
        <f>_xlfn.XLOOKUP($D459,products!$A$1:$A$49,products!$E$1:$E$49,,0)</f>
        <v>9.51</v>
      </c>
      <c r="O459" s="3">
        <f t="shared" si="23"/>
        <v>47.55</v>
      </c>
      <c r="P459" t="str">
        <f>_xlfn.XLOOKUP(Table1[[#This Row],[Customer ID]],customers!$A$1:$A$1001,customers!$I$1:$I$1001,,0)</f>
        <v>No</v>
      </c>
    </row>
    <row r="460" spans="1:16" x14ac:dyDescent="0.3">
      <c r="A460" s="2" t="s">
        <v>3076</v>
      </c>
      <c r="B460" s="8">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_xlfn.XLOOKUP(orders!$D460,products!$A$1:$A$49,products!$B$1:$B$49,,0)</f>
        <v>Ara</v>
      </c>
      <c r="J460" t="str">
        <f t="shared" si="21"/>
        <v>Arabica</v>
      </c>
      <c r="K460" t="str">
        <f>_xlfn.XLOOKUP($D460,products!$A$1:$A$49,products!$C$1:$C$49,,0)</f>
        <v>M</v>
      </c>
      <c r="L460" t="str">
        <f t="shared" si="22"/>
        <v>Medium</v>
      </c>
      <c r="M460" s="1">
        <f>_xlfn.XLOOKUP($D460,products!$A$1:$A$49,products!$D$1:$D$49,,0)</f>
        <v>1</v>
      </c>
      <c r="N460" s="3">
        <f>_xlfn.XLOOKUP($D460,products!$A$1:$A$49,products!$E$1:$E$49,,0)</f>
        <v>11.25</v>
      </c>
      <c r="O460" s="3">
        <f t="shared" si="23"/>
        <v>45</v>
      </c>
      <c r="P460" t="str">
        <f>_xlfn.XLOOKUP(Table1[[#This Row],[Customer ID]],customers!$A$1:$A$1001,customers!$I$1:$I$1001,,0)</f>
        <v>No</v>
      </c>
    </row>
    <row r="461" spans="1:16" x14ac:dyDescent="0.3">
      <c r="A461" s="2" t="s">
        <v>3082</v>
      </c>
      <c r="B461" s="8">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_xlfn.XLOOKUP(orders!$D461,products!$A$1:$A$49,products!$B$1:$B$49,,0)</f>
        <v>Lib</v>
      </c>
      <c r="J461" t="str">
        <f t="shared" si="21"/>
        <v>Liberica</v>
      </c>
      <c r="K461" t="str">
        <f>_xlfn.XLOOKUP($D461,products!$A$1:$A$49,products!$C$1:$C$49,,0)</f>
        <v>L</v>
      </c>
      <c r="L461" t="str">
        <f t="shared" si="22"/>
        <v>Light</v>
      </c>
      <c r="M461" s="1">
        <f>_xlfn.XLOOKUP($D461,products!$A$1:$A$49,products!$D$1:$D$49,,0)</f>
        <v>0.2</v>
      </c>
      <c r="N461" s="3">
        <f>_xlfn.XLOOKUP($D461,products!$A$1:$A$49,products!$E$1:$E$49,,0)</f>
        <v>4.7549999999999999</v>
      </c>
      <c r="O461" s="3">
        <f t="shared" si="23"/>
        <v>23.774999999999999</v>
      </c>
      <c r="P461" t="str">
        <f>_xlfn.XLOOKUP(Table1[[#This Row],[Customer ID]],customers!$A$1:$A$1001,customers!$I$1:$I$1001,,0)</f>
        <v>No</v>
      </c>
    </row>
    <row r="462" spans="1:16" x14ac:dyDescent="0.3">
      <c r="A462" s="2" t="s">
        <v>3088</v>
      </c>
      <c r="B462" s="8">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_xlfn.XLOOKUP(orders!$D462,products!$A$1:$A$49,products!$B$1:$B$49,,0)</f>
        <v>Rob</v>
      </c>
      <c r="J462" t="str">
        <f t="shared" si="21"/>
        <v>Robusta</v>
      </c>
      <c r="K462" t="str">
        <f>_xlfn.XLOOKUP($D462,products!$A$1:$A$49,products!$C$1:$C$49,,0)</f>
        <v>D</v>
      </c>
      <c r="L462" t="str">
        <f t="shared" si="22"/>
        <v>Dark</v>
      </c>
      <c r="M462" s="1">
        <f>_xlfn.XLOOKUP($D462,products!$A$1:$A$49,products!$D$1:$D$49,,0)</f>
        <v>0.5</v>
      </c>
      <c r="N462" s="3">
        <f>_xlfn.XLOOKUP($D462,products!$A$1:$A$49,products!$E$1:$E$49,,0)</f>
        <v>5.3699999999999992</v>
      </c>
      <c r="O462" s="3">
        <f t="shared" si="23"/>
        <v>16.11</v>
      </c>
      <c r="P462" t="str">
        <f>_xlfn.XLOOKUP(Table1[[#This Row],[Customer ID]],customers!$A$1:$A$1001,customers!$I$1:$I$1001,,0)</f>
        <v>Yes</v>
      </c>
    </row>
    <row r="463" spans="1:16" x14ac:dyDescent="0.3">
      <c r="A463" s="2" t="s">
        <v>3094</v>
      </c>
      <c r="B463" s="8">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_xlfn.XLOOKUP(orders!$D463,products!$A$1:$A$49,products!$B$1:$B$49,,0)</f>
        <v>Rob</v>
      </c>
      <c r="J463" t="str">
        <f t="shared" si="21"/>
        <v>Robusta</v>
      </c>
      <c r="K463" t="str">
        <f>_xlfn.XLOOKUP($D463,products!$A$1:$A$49,products!$C$1:$C$49,,0)</f>
        <v>D</v>
      </c>
      <c r="L463" t="str">
        <f t="shared" si="22"/>
        <v>Dark</v>
      </c>
      <c r="M463" s="1">
        <f>_xlfn.XLOOKUP($D463,products!$A$1:$A$49,products!$D$1:$D$49,,0)</f>
        <v>0.2</v>
      </c>
      <c r="N463" s="3">
        <f>_xlfn.XLOOKUP($D463,products!$A$1:$A$49,products!$E$1:$E$49,,0)</f>
        <v>2.6849999999999996</v>
      </c>
      <c r="O463" s="3">
        <f t="shared" si="23"/>
        <v>10.739999999999998</v>
      </c>
      <c r="P463" t="str">
        <f>_xlfn.XLOOKUP(Table1[[#This Row],[Customer ID]],customers!$A$1:$A$1001,customers!$I$1:$I$1001,,0)</f>
        <v>Yes</v>
      </c>
    </row>
    <row r="464" spans="1:16" x14ac:dyDescent="0.3">
      <c r="A464" s="2" t="s">
        <v>3100</v>
      </c>
      <c r="B464" s="8">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_xlfn.XLOOKUP(orders!$D464,products!$A$1:$A$49,products!$B$1:$B$49,,0)</f>
        <v>Ara</v>
      </c>
      <c r="J464" t="str">
        <f t="shared" si="21"/>
        <v>Arabica</v>
      </c>
      <c r="K464" t="str">
        <f>_xlfn.XLOOKUP($D464,products!$A$1:$A$49,products!$C$1:$C$49,,0)</f>
        <v>D</v>
      </c>
      <c r="L464" t="str">
        <f t="shared" si="22"/>
        <v>Dark</v>
      </c>
      <c r="M464" s="1">
        <f>_xlfn.XLOOKUP($D464,products!$A$1:$A$49,products!$D$1:$D$49,,0)</f>
        <v>1</v>
      </c>
      <c r="N464" s="3">
        <f>_xlfn.XLOOKUP($D464,products!$A$1:$A$49,products!$E$1:$E$49,,0)</f>
        <v>9.9499999999999993</v>
      </c>
      <c r="O464" s="3">
        <f t="shared" si="23"/>
        <v>49.75</v>
      </c>
      <c r="P464" t="str">
        <f>_xlfn.XLOOKUP(Table1[[#This Row],[Customer ID]],customers!$A$1:$A$1001,customers!$I$1:$I$1001,,0)</f>
        <v>Yes</v>
      </c>
    </row>
    <row r="465" spans="1:16" x14ac:dyDescent="0.3">
      <c r="A465" s="2" t="s">
        <v>3106</v>
      </c>
      <c r="B465" s="8">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_xlfn.XLOOKUP(orders!$D465,products!$A$1:$A$49,products!$B$1:$B$49,,0)</f>
        <v>Exc</v>
      </c>
      <c r="J465" t="str">
        <f t="shared" si="21"/>
        <v>Excelsa</v>
      </c>
      <c r="K465" t="str">
        <f>_xlfn.XLOOKUP($D465,products!$A$1:$A$49,products!$C$1:$C$49,,0)</f>
        <v>M</v>
      </c>
      <c r="L465" t="str">
        <f t="shared" si="22"/>
        <v>Medium</v>
      </c>
      <c r="M465" s="1">
        <f>_xlfn.XLOOKUP($D465,products!$A$1:$A$49,products!$D$1:$D$49,,0)</f>
        <v>1</v>
      </c>
      <c r="N465" s="3">
        <f>_xlfn.XLOOKUP($D465,products!$A$1:$A$49,products!$E$1:$E$49,,0)</f>
        <v>13.75</v>
      </c>
      <c r="O465" s="3">
        <f t="shared" si="23"/>
        <v>27.5</v>
      </c>
      <c r="P465" t="str">
        <f>_xlfn.XLOOKUP(Table1[[#This Row],[Customer ID]],customers!$A$1:$A$1001,customers!$I$1:$I$1001,,0)</f>
        <v>No</v>
      </c>
    </row>
    <row r="466" spans="1:16" x14ac:dyDescent="0.3">
      <c r="A466" s="2" t="s">
        <v>3112</v>
      </c>
      <c r="B466" s="8">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_xlfn.XLOOKUP(orders!$D466,products!$A$1:$A$49,products!$B$1:$B$49,,0)</f>
        <v>Lib</v>
      </c>
      <c r="J466" t="str">
        <f t="shared" si="21"/>
        <v>Liberica</v>
      </c>
      <c r="K466" t="str">
        <f>_xlfn.XLOOKUP($D466,products!$A$1:$A$49,products!$C$1:$C$49,,0)</f>
        <v>D</v>
      </c>
      <c r="L466" t="str">
        <f t="shared" si="22"/>
        <v>Dark</v>
      </c>
      <c r="M466" s="1">
        <f>_xlfn.XLOOKUP($D466,products!$A$1:$A$49,products!$D$1:$D$49,,0)</f>
        <v>2.5</v>
      </c>
      <c r="N466" s="3">
        <f>_xlfn.XLOOKUP($D466,products!$A$1:$A$49,products!$E$1:$E$49,,0)</f>
        <v>29.784999999999997</v>
      </c>
      <c r="O466" s="3">
        <f t="shared" si="23"/>
        <v>119.13999999999999</v>
      </c>
      <c r="P466" t="str">
        <f>_xlfn.XLOOKUP(Table1[[#This Row],[Customer ID]],customers!$A$1:$A$1001,customers!$I$1:$I$1001,,0)</f>
        <v>No</v>
      </c>
    </row>
    <row r="467" spans="1:16" x14ac:dyDescent="0.3">
      <c r="A467" s="2" t="s">
        <v>3118</v>
      </c>
      <c r="B467" s="8">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_xlfn.XLOOKUP(orders!$D467,products!$A$1:$A$49,products!$B$1:$B$49,,0)</f>
        <v>Rob</v>
      </c>
      <c r="J467" t="str">
        <f t="shared" si="21"/>
        <v>Robusta</v>
      </c>
      <c r="K467" t="str">
        <f>_xlfn.XLOOKUP($D467,products!$A$1:$A$49,products!$C$1:$C$49,,0)</f>
        <v>D</v>
      </c>
      <c r="L467" t="str">
        <f t="shared" si="22"/>
        <v>Dark</v>
      </c>
      <c r="M467" s="1">
        <f>_xlfn.XLOOKUP($D467,products!$A$1:$A$49,products!$D$1:$D$49,,0)</f>
        <v>2.5</v>
      </c>
      <c r="N467" s="3">
        <f>_xlfn.XLOOKUP($D467,products!$A$1:$A$49,products!$E$1:$E$49,,0)</f>
        <v>20.584999999999997</v>
      </c>
      <c r="O467" s="3">
        <f t="shared" si="23"/>
        <v>20.584999999999997</v>
      </c>
      <c r="P467" t="str">
        <f>_xlfn.XLOOKUP(Table1[[#This Row],[Customer ID]],customers!$A$1:$A$1001,customers!$I$1:$I$1001,,0)</f>
        <v>Yes</v>
      </c>
    </row>
    <row r="468" spans="1:16" x14ac:dyDescent="0.3">
      <c r="A468" s="2" t="s">
        <v>3124</v>
      </c>
      <c r="B468" s="8">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_xlfn.XLOOKUP(orders!$D468,products!$A$1:$A$49,products!$B$1:$B$49,,0)</f>
        <v>Ara</v>
      </c>
      <c r="J468" t="str">
        <f t="shared" si="21"/>
        <v>Arabica</v>
      </c>
      <c r="K468" t="str">
        <f>_xlfn.XLOOKUP($D468,products!$A$1:$A$49,products!$C$1:$C$49,,0)</f>
        <v>D</v>
      </c>
      <c r="L468" t="str">
        <f t="shared" si="22"/>
        <v>Dark</v>
      </c>
      <c r="M468" s="1">
        <f>_xlfn.XLOOKUP($D468,products!$A$1:$A$49,products!$D$1:$D$49,,0)</f>
        <v>0.2</v>
      </c>
      <c r="N468" s="3">
        <f>_xlfn.XLOOKUP($D468,products!$A$1:$A$49,products!$E$1:$E$49,,0)</f>
        <v>2.9849999999999999</v>
      </c>
      <c r="O468" s="3">
        <f t="shared" si="23"/>
        <v>8.9550000000000001</v>
      </c>
      <c r="P468" t="str">
        <f>_xlfn.XLOOKUP(Table1[[#This Row],[Customer ID]],customers!$A$1:$A$1001,customers!$I$1:$I$1001,,0)</f>
        <v>Yes</v>
      </c>
    </row>
    <row r="469" spans="1:16" x14ac:dyDescent="0.3">
      <c r="A469" s="2" t="s">
        <v>3130</v>
      </c>
      <c r="B469" s="8">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_xlfn.XLOOKUP(orders!$D469,products!$A$1:$A$49,products!$B$1:$B$49,,0)</f>
        <v>Ara</v>
      </c>
      <c r="J469" t="str">
        <f t="shared" si="21"/>
        <v>Arabica</v>
      </c>
      <c r="K469" t="str">
        <f>_xlfn.XLOOKUP($D469,products!$A$1:$A$49,products!$C$1:$C$49,,0)</f>
        <v>D</v>
      </c>
      <c r="L469" t="str">
        <f t="shared" si="22"/>
        <v>Dark</v>
      </c>
      <c r="M469" s="1">
        <f>_xlfn.XLOOKUP($D469,products!$A$1:$A$49,products!$D$1:$D$49,,0)</f>
        <v>0.5</v>
      </c>
      <c r="N469" s="3">
        <f>_xlfn.XLOOKUP($D469,products!$A$1:$A$49,products!$E$1:$E$49,,0)</f>
        <v>5.97</v>
      </c>
      <c r="O469" s="3">
        <f t="shared" si="23"/>
        <v>5.97</v>
      </c>
      <c r="P469" t="str">
        <f>_xlfn.XLOOKUP(Table1[[#This Row],[Customer ID]],customers!$A$1:$A$1001,customers!$I$1:$I$1001,,0)</f>
        <v>No</v>
      </c>
    </row>
    <row r="470" spans="1:16" x14ac:dyDescent="0.3">
      <c r="A470" s="2" t="s">
        <v>3136</v>
      </c>
      <c r="B470" s="8">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_xlfn.XLOOKUP(orders!$D470,products!$A$1:$A$49,products!$B$1:$B$49,,0)</f>
        <v>Exc</v>
      </c>
      <c r="J470" t="str">
        <f t="shared" si="21"/>
        <v>Excelsa</v>
      </c>
      <c r="K470" t="str">
        <f>_xlfn.XLOOKUP($D470,products!$A$1:$A$49,products!$C$1:$C$49,,0)</f>
        <v>M</v>
      </c>
      <c r="L470" t="str">
        <f t="shared" si="22"/>
        <v>Medium</v>
      </c>
      <c r="M470" s="1">
        <f>_xlfn.XLOOKUP($D470,products!$A$1:$A$49,products!$D$1:$D$49,,0)</f>
        <v>1</v>
      </c>
      <c r="N470" s="3">
        <f>_xlfn.XLOOKUP($D470,products!$A$1:$A$49,products!$E$1:$E$49,,0)</f>
        <v>13.75</v>
      </c>
      <c r="O470" s="3">
        <f t="shared" si="23"/>
        <v>41.25</v>
      </c>
      <c r="P470" t="str">
        <f>_xlfn.XLOOKUP(Table1[[#This Row],[Customer ID]],customers!$A$1:$A$1001,customers!$I$1:$I$1001,,0)</f>
        <v>Yes</v>
      </c>
    </row>
    <row r="471" spans="1:16" x14ac:dyDescent="0.3">
      <c r="A471" s="2" t="s">
        <v>3141</v>
      </c>
      <c r="B471" s="8">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_xlfn.XLOOKUP(orders!$D471,products!$A$1:$A$49,products!$B$1:$B$49,,0)</f>
        <v>Exc</v>
      </c>
      <c r="J471" t="str">
        <f t="shared" si="21"/>
        <v>Excelsa</v>
      </c>
      <c r="K471" t="str">
        <f>_xlfn.XLOOKUP($D471,products!$A$1:$A$49,products!$C$1:$C$49,,0)</f>
        <v>L</v>
      </c>
      <c r="L471" t="str">
        <f t="shared" si="22"/>
        <v>Light</v>
      </c>
      <c r="M471" s="1">
        <f>_xlfn.XLOOKUP($D471,products!$A$1:$A$49,products!$D$1:$D$49,,0)</f>
        <v>0.2</v>
      </c>
      <c r="N471" s="3">
        <f>_xlfn.XLOOKUP($D471,products!$A$1:$A$49,products!$E$1:$E$49,,0)</f>
        <v>4.4550000000000001</v>
      </c>
      <c r="O471" s="3">
        <f t="shared" si="23"/>
        <v>22.274999999999999</v>
      </c>
      <c r="P471" t="str">
        <f>_xlfn.XLOOKUP(Table1[[#This Row],[Customer ID]],customers!$A$1:$A$1001,customers!$I$1:$I$1001,,0)</f>
        <v>Yes</v>
      </c>
    </row>
    <row r="472" spans="1:16" x14ac:dyDescent="0.3">
      <c r="A472" s="2" t="s">
        <v>3147</v>
      </c>
      <c r="B472" s="8">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_xlfn.XLOOKUP(orders!$D472,products!$A$1:$A$49,products!$B$1:$B$49,,0)</f>
        <v>Ara</v>
      </c>
      <c r="J472" t="str">
        <f t="shared" si="21"/>
        <v>Arabica</v>
      </c>
      <c r="K472" t="str">
        <f>_xlfn.XLOOKUP($D472,products!$A$1:$A$49,products!$C$1:$C$49,,0)</f>
        <v>M</v>
      </c>
      <c r="L472" t="str">
        <f t="shared" si="22"/>
        <v>Medium</v>
      </c>
      <c r="M472" s="1">
        <f>_xlfn.XLOOKUP($D472,products!$A$1:$A$49,products!$D$1:$D$49,,0)</f>
        <v>0.5</v>
      </c>
      <c r="N472" s="3">
        <f>_xlfn.XLOOKUP($D472,products!$A$1:$A$49,products!$E$1:$E$49,,0)</f>
        <v>6.75</v>
      </c>
      <c r="O472" s="3">
        <f t="shared" si="23"/>
        <v>6.75</v>
      </c>
      <c r="P472" t="str">
        <f>_xlfn.XLOOKUP(Table1[[#This Row],[Customer ID]],customers!$A$1:$A$1001,customers!$I$1:$I$1001,,0)</f>
        <v>Yes</v>
      </c>
    </row>
    <row r="473" spans="1:16" x14ac:dyDescent="0.3">
      <c r="A473" s="2" t="s">
        <v>3153</v>
      </c>
      <c r="B473" s="8">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_xlfn.XLOOKUP(orders!$D473,products!$A$1:$A$49,products!$B$1:$B$49,,0)</f>
        <v>Lib</v>
      </c>
      <c r="J473" t="str">
        <f t="shared" si="21"/>
        <v>Liberica</v>
      </c>
      <c r="K473" t="str">
        <f>_xlfn.XLOOKUP($D473,products!$A$1:$A$49,products!$C$1:$C$49,,0)</f>
        <v>M</v>
      </c>
      <c r="L473" t="str">
        <f t="shared" si="22"/>
        <v>Medium</v>
      </c>
      <c r="M473" s="1">
        <f>_xlfn.XLOOKUP($D473,products!$A$1:$A$49,products!$D$1:$D$49,,0)</f>
        <v>2.5</v>
      </c>
      <c r="N473" s="3">
        <f>_xlfn.XLOOKUP($D473,products!$A$1:$A$49,products!$E$1:$E$49,,0)</f>
        <v>33.464999999999996</v>
      </c>
      <c r="O473" s="3">
        <f t="shared" si="23"/>
        <v>133.85999999999999</v>
      </c>
      <c r="P473" t="str">
        <f>_xlfn.XLOOKUP(Table1[[#This Row],[Customer ID]],customers!$A$1:$A$1001,customers!$I$1:$I$1001,,0)</f>
        <v>Yes</v>
      </c>
    </row>
    <row r="474" spans="1:16" x14ac:dyDescent="0.3">
      <c r="A474" s="2" t="s">
        <v>3158</v>
      </c>
      <c r="B474" s="8">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_xlfn.XLOOKUP(orders!$D474,products!$A$1:$A$49,products!$B$1:$B$49,,0)</f>
        <v>Ara</v>
      </c>
      <c r="J474" t="str">
        <f t="shared" si="21"/>
        <v>Arabica</v>
      </c>
      <c r="K474" t="str">
        <f>_xlfn.XLOOKUP($D474,products!$A$1:$A$49,products!$C$1:$C$49,,0)</f>
        <v>D</v>
      </c>
      <c r="L474" t="str">
        <f t="shared" si="22"/>
        <v>Dark</v>
      </c>
      <c r="M474" s="1">
        <f>_xlfn.XLOOKUP($D474,products!$A$1:$A$49,products!$D$1:$D$49,,0)</f>
        <v>0.2</v>
      </c>
      <c r="N474" s="3">
        <f>_xlfn.XLOOKUP($D474,products!$A$1:$A$49,products!$E$1:$E$49,,0)</f>
        <v>2.9849999999999999</v>
      </c>
      <c r="O474" s="3">
        <f t="shared" si="23"/>
        <v>5.97</v>
      </c>
      <c r="P474" t="str">
        <f>_xlfn.XLOOKUP(Table1[[#This Row],[Customer ID]],customers!$A$1:$A$1001,customers!$I$1:$I$1001,,0)</f>
        <v>No</v>
      </c>
    </row>
    <row r="475" spans="1:16" x14ac:dyDescent="0.3">
      <c r="A475" s="2" t="s">
        <v>3164</v>
      </c>
      <c r="B475" s="8">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_xlfn.XLOOKUP(orders!$D475,products!$A$1:$A$49,products!$B$1:$B$49,,0)</f>
        <v>Ara</v>
      </c>
      <c r="J475" t="str">
        <f t="shared" si="21"/>
        <v>Arabica</v>
      </c>
      <c r="K475" t="str">
        <f>_xlfn.XLOOKUP($D475,products!$A$1:$A$49,products!$C$1:$C$49,,0)</f>
        <v>L</v>
      </c>
      <c r="L475" t="str">
        <f t="shared" si="22"/>
        <v>Light</v>
      </c>
      <c r="M475" s="1">
        <f>_xlfn.XLOOKUP($D475,products!$A$1:$A$49,products!$D$1:$D$49,,0)</f>
        <v>1</v>
      </c>
      <c r="N475" s="3">
        <f>_xlfn.XLOOKUP($D475,products!$A$1:$A$49,products!$E$1:$E$49,,0)</f>
        <v>12.95</v>
      </c>
      <c r="O475" s="3">
        <f t="shared" si="23"/>
        <v>25.9</v>
      </c>
      <c r="P475" t="str">
        <f>_xlfn.XLOOKUP(Table1[[#This Row],[Customer ID]],customers!$A$1:$A$1001,customers!$I$1:$I$1001,,0)</f>
        <v>No</v>
      </c>
    </row>
    <row r="476" spans="1:16" x14ac:dyDescent="0.3">
      <c r="A476" s="2" t="s">
        <v>3170</v>
      </c>
      <c r="B476" s="8">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_xlfn.XLOOKUP(orders!$D476,products!$A$1:$A$49,products!$B$1:$B$49,,0)</f>
        <v>Exc</v>
      </c>
      <c r="J476" t="str">
        <f t="shared" si="21"/>
        <v>Excelsa</v>
      </c>
      <c r="K476" t="str">
        <f>_xlfn.XLOOKUP($D476,products!$A$1:$A$49,products!$C$1:$C$49,,0)</f>
        <v>M</v>
      </c>
      <c r="L476" t="str">
        <f t="shared" si="22"/>
        <v>Medium</v>
      </c>
      <c r="M476" s="1">
        <f>_xlfn.XLOOKUP($D476,products!$A$1:$A$49,products!$D$1:$D$49,,0)</f>
        <v>2.5</v>
      </c>
      <c r="N476" s="3">
        <f>_xlfn.XLOOKUP($D476,products!$A$1:$A$49,products!$E$1:$E$49,,0)</f>
        <v>31.624999999999996</v>
      </c>
      <c r="O476" s="3">
        <f t="shared" si="23"/>
        <v>31.624999999999996</v>
      </c>
      <c r="P476" t="str">
        <f>_xlfn.XLOOKUP(Table1[[#This Row],[Customer ID]],customers!$A$1:$A$1001,customers!$I$1:$I$1001,,0)</f>
        <v>Yes</v>
      </c>
    </row>
    <row r="477" spans="1:16" x14ac:dyDescent="0.3">
      <c r="A477" s="2" t="s">
        <v>3176</v>
      </c>
      <c r="B477" s="8">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_xlfn.XLOOKUP(orders!$D477,products!$A$1:$A$49,products!$B$1:$B$49,,0)</f>
        <v>Lib</v>
      </c>
      <c r="J477" t="str">
        <f t="shared" si="21"/>
        <v>Liberica</v>
      </c>
      <c r="K477" t="str">
        <f>_xlfn.XLOOKUP($D477,products!$A$1:$A$49,products!$C$1:$C$49,,0)</f>
        <v>M</v>
      </c>
      <c r="L477" t="str">
        <f t="shared" si="22"/>
        <v>Medium</v>
      </c>
      <c r="M477" s="1">
        <f>_xlfn.XLOOKUP($D477,products!$A$1:$A$49,products!$D$1:$D$49,,0)</f>
        <v>0.2</v>
      </c>
      <c r="N477" s="3">
        <f>_xlfn.XLOOKUP($D477,products!$A$1:$A$49,products!$E$1:$E$49,,0)</f>
        <v>4.3650000000000002</v>
      </c>
      <c r="O477" s="3">
        <f t="shared" si="23"/>
        <v>8.73</v>
      </c>
      <c r="P477" t="str">
        <f>_xlfn.XLOOKUP(Table1[[#This Row],[Customer ID]],customers!$A$1:$A$1001,customers!$I$1:$I$1001,,0)</f>
        <v>No</v>
      </c>
    </row>
    <row r="478" spans="1:16" x14ac:dyDescent="0.3">
      <c r="A478" s="2" t="s">
        <v>3181</v>
      </c>
      <c r="B478" s="8">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_xlfn.XLOOKUP(orders!$D478,products!$A$1:$A$49,products!$B$1:$B$49,,0)</f>
        <v>Exc</v>
      </c>
      <c r="J478" t="str">
        <f t="shared" si="21"/>
        <v>Excelsa</v>
      </c>
      <c r="K478" t="str">
        <f>_xlfn.XLOOKUP($D478,products!$A$1:$A$49,products!$C$1:$C$49,,0)</f>
        <v>L</v>
      </c>
      <c r="L478" t="str">
        <f t="shared" si="22"/>
        <v>Light</v>
      </c>
      <c r="M478" s="1">
        <f>_xlfn.XLOOKUP($D478,products!$A$1:$A$49,products!$D$1:$D$49,,0)</f>
        <v>0.2</v>
      </c>
      <c r="N478" s="3">
        <f>_xlfn.XLOOKUP($D478,products!$A$1:$A$49,products!$E$1:$E$49,,0)</f>
        <v>4.4550000000000001</v>
      </c>
      <c r="O478" s="3">
        <f t="shared" si="23"/>
        <v>26.73</v>
      </c>
      <c r="P478" t="str">
        <f>_xlfn.XLOOKUP(Table1[[#This Row],[Customer ID]],customers!$A$1:$A$1001,customers!$I$1:$I$1001,,0)</f>
        <v>Yes</v>
      </c>
    </row>
    <row r="479" spans="1:16" x14ac:dyDescent="0.3">
      <c r="A479" s="2" t="s">
        <v>3187</v>
      </c>
      <c r="B479" s="8">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_xlfn.XLOOKUP(orders!$D479,products!$A$1:$A$49,products!$B$1:$B$49,,0)</f>
        <v>Lib</v>
      </c>
      <c r="J479" t="str">
        <f t="shared" si="21"/>
        <v>Liberica</v>
      </c>
      <c r="K479" t="str">
        <f>_xlfn.XLOOKUP($D479,products!$A$1:$A$49,products!$C$1:$C$49,,0)</f>
        <v>M</v>
      </c>
      <c r="L479" t="str">
        <f t="shared" si="22"/>
        <v>Medium</v>
      </c>
      <c r="M479" s="1">
        <f>_xlfn.XLOOKUP($D479,products!$A$1:$A$49,products!$D$1:$D$49,,0)</f>
        <v>0.2</v>
      </c>
      <c r="N479" s="3">
        <f>_xlfn.XLOOKUP($D479,products!$A$1:$A$49,products!$E$1:$E$49,,0)</f>
        <v>4.3650000000000002</v>
      </c>
      <c r="O479" s="3">
        <f t="shared" si="23"/>
        <v>26.19</v>
      </c>
      <c r="P479" t="str">
        <f>_xlfn.XLOOKUP(Table1[[#This Row],[Customer ID]],customers!$A$1:$A$1001,customers!$I$1:$I$1001,,0)</f>
        <v>No</v>
      </c>
    </row>
    <row r="480" spans="1:16" x14ac:dyDescent="0.3">
      <c r="A480" s="2" t="s">
        <v>3193</v>
      </c>
      <c r="B480" s="8">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_xlfn.XLOOKUP(orders!$D480,products!$A$1:$A$49,products!$B$1:$B$49,,0)</f>
        <v>Rob</v>
      </c>
      <c r="J480" t="str">
        <f t="shared" si="21"/>
        <v>Robusta</v>
      </c>
      <c r="K480" t="str">
        <f>_xlfn.XLOOKUP($D480,products!$A$1:$A$49,products!$C$1:$C$49,,0)</f>
        <v>D</v>
      </c>
      <c r="L480" t="str">
        <f t="shared" si="22"/>
        <v>Dark</v>
      </c>
      <c r="M480" s="1">
        <f>_xlfn.XLOOKUP($D480,products!$A$1:$A$49,products!$D$1:$D$49,,0)</f>
        <v>1</v>
      </c>
      <c r="N480" s="3">
        <f>_xlfn.XLOOKUP($D480,products!$A$1:$A$49,products!$E$1:$E$49,,0)</f>
        <v>8.9499999999999993</v>
      </c>
      <c r="O480" s="3">
        <f t="shared" si="23"/>
        <v>53.699999999999996</v>
      </c>
      <c r="P480" t="str">
        <f>_xlfn.XLOOKUP(Table1[[#This Row],[Customer ID]],customers!$A$1:$A$1001,customers!$I$1:$I$1001,,0)</f>
        <v>Yes</v>
      </c>
    </row>
    <row r="481" spans="1:16" x14ac:dyDescent="0.3">
      <c r="A481" s="2" t="s">
        <v>3193</v>
      </c>
      <c r="B481" s="8">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_xlfn.XLOOKUP(orders!$D481,products!$A$1:$A$49,products!$B$1:$B$49,,0)</f>
        <v>Exc</v>
      </c>
      <c r="J481" t="str">
        <f t="shared" si="21"/>
        <v>Excelsa</v>
      </c>
      <c r="K481" t="str">
        <f>_xlfn.XLOOKUP($D481,products!$A$1:$A$49,products!$C$1:$C$49,,0)</f>
        <v>M</v>
      </c>
      <c r="L481" t="str">
        <f t="shared" si="22"/>
        <v>Medium</v>
      </c>
      <c r="M481" s="1">
        <f>_xlfn.XLOOKUP($D481,products!$A$1:$A$49,products!$D$1:$D$49,,0)</f>
        <v>2.5</v>
      </c>
      <c r="N481" s="3">
        <f>_xlfn.XLOOKUP($D481,products!$A$1:$A$49,products!$E$1:$E$49,,0)</f>
        <v>31.624999999999996</v>
      </c>
      <c r="O481" s="3">
        <f t="shared" si="23"/>
        <v>126.49999999999999</v>
      </c>
      <c r="P481" t="str">
        <f>_xlfn.XLOOKUP(Table1[[#This Row],[Customer ID]],customers!$A$1:$A$1001,customers!$I$1:$I$1001,,0)</f>
        <v>Yes</v>
      </c>
    </row>
    <row r="482" spans="1:16" x14ac:dyDescent="0.3">
      <c r="A482" s="2" t="s">
        <v>3193</v>
      </c>
      <c r="B482" s="8">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_xlfn.XLOOKUP(orders!$D482,products!$A$1:$A$49,products!$B$1:$B$49,,0)</f>
        <v>Exc</v>
      </c>
      <c r="J482" t="str">
        <f t="shared" si="21"/>
        <v>Excelsa</v>
      </c>
      <c r="K482" t="str">
        <f>_xlfn.XLOOKUP($D482,products!$A$1:$A$49,products!$C$1:$C$49,,0)</f>
        <v>M</v>
      </c>
      <c r="L482" t="str">
        <f t="shared" si="22"/>
        <v>Medium</v>
      </c>
      <c r="M482" s="1">
        <f>_xlfn.XLOOKUP($D482,products!$A$1:$A$49,products!$D$1:$D$49,,0)</f>
        <v>0.2</v>
      </c>
      <c r="N482" s="3">
        <f>_xlfn.XLOOKUP($D482,products!$A$1:$A$49,products!$E$1:$E$49,,0)</f>
        <v>4.125</v>
      </c>
      <c r="O482" s="3">
        <f t="shared" si="23"/>
        <v>4.125</v>
      </c>
      <c r="P482" t="str">
        <f>_xlfn.XLOOKUP(Table1[[#This Row],[Customer ID]],customers!$A$1:$A$1001,customers!$I$1:$I$1001,,0)</f>
        <v>Yes</v>
      </c>
    </row>
    <row r="483" spans="1:16" x14ac:dyDescent="0.3">
      <c r="A483" s="2" t="s">
        <v>3208</v>
      </c>
      <c r="B483" s="8">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_xlfn.XLOOKUP(orders!$D483,products!$A$1:$A$49,products!$B$1:$B$49,,0)</f>
        <v>Rob</v>
      </c>
      <c r="J483" t="str">
        <f t="shared" si="21"/>
        <v>Robusta</v>
      </c>
      <c r="K483" t="str">
        <f>_xlfn.XLOOKUP($D483,products!$A$1:$A$49,products!$C$1:$C$49,,0)</f>
        <v>L</v>
      </c>
      <c r="L483" t="str">
        <f t="shared" si="22"/>
        <v>Light</v>
      </c>
      <c r="M483" s="1">
        <f>_xlfn.XLOOKUP($D483,products!$A$1:$A$49,products!$D$1:$D$49,,0)</f>
        <v>1</v>
      </c>
      <c r="N483" s="3">
        <f>_xlfn.XLOOKUP($D483,products!$A$1:$A$49,products!$E$1:$E$49,,0)</f>
        <v>11.95</v>
      </c>
      <c r="O483" s="3">
        <f t="shared" si="23"/>
        <v>23.9</v>
      </c>
      <c r="P483" t="str">
        <f>_xlfn.XLOOKUP(Table1[[#This Row],[Customer ID]],customers!$A$1:$A$1001,customers!$I$1:$I$1001,,0)</f>
        <v>No</v>
      </c>
    </row>
    <row r="484" spans="1:16" x14ac:dyDescent="0.3">
      <c r="A484" s="2" t="s">
        <v>3214</v>
      </c>
      <c r="B484" s="8">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_xlfn.XLOOKUP(orders!$D484,products!$A$1:$A$49,products!$B$1:$B$49,,0)</f>
        <v>Exc</v>
      </c>
      <c r="J484" t="str">
        <f t="shared" si="21"/>
        <v>Excelsa</v>
      </c>
      <c r="K484" t="str">
        <f>_xlfn.XLOOKUP($D484,products!$A$1:$A$49,products!$C$1:$C$49,,0)</f>
        <v>D</v>
      </c>
      <c r="L484" t="str">
        <f t="shared" si="22"/>
        <v>Dark</v>
      </c>
      <c r="M484" s="1">
        <f>_xlfn.XLOOKUP($D484,products!$A$1:$A$49,products!$D$1:$D$49,,0)</f>
        <v>2.5</v>
      </c>
      <c r="N484" s="3">
        <f>_xlfn.XLOOKUP($D484,products!$A$1:$A$49,products!$E$1:$E$49,,0)</f>
        <v>27.945</v>
      </c>
      <c r="O484" s="3">
        <f t="shared" si="23"/>
        <v>139.72499999999999</v>
      </c>
      <c r="P484" t="str">
        <f>_xlfn.XLOOKUP(Table1[[#This Row],[Customer ID]],customers!$A$1:$A$1001,customers!$I$1:$I$1001,,0)</f>
        <v>Yes</v>
      </c>
    </row>
    <row r="485" spans="1:16" x14ac:dyDescent="0.3">
      <c r="A485" s="2" t="s">
        <v>3220</v>
      </c>
      <c r="B485" s="8">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_xlfn.XLOOKUP(orders!$D485,products!$A$1:$A$49,products!$B$1:$B$49,,0)</f>
        <v>Lib</v>
      </c>
      <c r="J485" t="str">
        <f t="shared" si="21"/>
        <v>Liberica</v>
      </c>
      <c r="K485" t="str">
        <f>_xlfn.XLOOKUP($D485,products!$A$1:$A$49,products!$C$1:$C$49,,0)</f>
        <v>D</v>
      </c>
      <c r="L485" t="str">
        <f t="shared" si="22"/>
        <v>Dark</v>
      </c>
      <c r="M485" s="1">
        <f>_xlfn.XLOOKUP($D485,products!$A$1:$A$49,products!$D$1:$D$49,,0)</f>
        <v>2.5</v>
      </c>
      <c r="N485" s="3">
        <f>_xlfn.XLOOKUP($D485,products!$A$1:$A$49,products!$E$1:$E$49,,0)</f>
        <v>29.784999999999997</v>
      </c>
      <c r="O485" s="3">
        <f t="shared" si="23"/>
        <v>59.569999999999993</v>
      </c>
      <c r="P485" t="str">
        <f>_xlfn.XLOOKUP(Table1[[#This Row],[Customer ID]],customers!$A$1:$A$1001,customers!$I$1:$I$1001,,0)</f>
        <v>Yes</v>
      </c>
    </row>
    <row r="486" spans="1:16" x14ac:dyDescent="0.3">
      <c r="A486" s="2" t="s">
        <v>3225</v>
      </c>
      <c r="B486" s="8">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_xlfn.XLOOKUP(orders!$D486,products!$A$1:$A$49,products!$B$1:$B$49,,0)</f>
        <v>Lib</v>
      </c>
      <c r="J486" t="str">
        <f t="shared" si="21"/>
        <v>Liberica</v>
      </c>
      <c r="K486" t="str">
        <f>_xlfn.XLOOKUP($D486,products!$A$1:$A$49,products!$C$1:$C$49,,0)</f>
        <v>L</v>
      </c>
      <c r="L486" t="str">
        <f t="shared" si="22"/>
        <v>Light</v>
      </c>
      <c r="M486" s="1">
        <f>_xlfn.XLOOKUP($D486,products!$A$1:$A$49,products!$D$1:$D$49,,0)</f>
        <v>0.5</v>
      </c>
      <c r="N486" s="3">
        <f>_xlfn.XLOOKUP($D486,products!$A$1:$A$49,products!$E$1:$E$49,,0)</f>
        <v>9.51</v>
      </c>
      <c r="O486" s="3">
        <f t="shared" si="23"/>
        <v>57.06</v>
      </c>
      <c r="P486" t="str">
        <f>_xlfn.XLOOKUP(Table1[[#This Row],[Customer ID]],customers!$A$1:$A$1001,customers!$I$1:$I$1001,,0)</f>
        <v>No</v>
      </c>
    </row>
    <row r="487" spans="1:16" x14ac:dyDescent="0.3">
      <c r="A487" s="2" t="s">
        <v>3230</v>
      </c>
      <c r="B487" s="8">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_xlfn.XLOOKUP(orders!$D487,products!$A$1:$A$49,products!$B$1:$B$49,,0)</f>
        <v>Rob</v>
      </c>
      <c r="J487" t="str">
        <f t="shared" si="21"/>
        <v>Robusta</v>
      </c>
      <c r="K487" t="str">
        <f>_xlfn.XLOOKUP($D487,products!$A$1:$A$49,products!$C$1:$C$49,,0)</f>
        <v>L</v>
      </c>
      <c r="L487" t="str">
        <f t="shared" si="22"/>
        <v>Light</v>
      </c>
      <c r="M487" s="1">
        <f>_xlfn.XLOOKUP($D487,products!$A$1:$A$49,products!$D$1:$D$49,,0)</f>
        <v>0.2</v>
      </c>
      <c r="N487" s="3">
        <f>_xlfn.XLOOKUP($D487,products!$A$1:$A$49,products!$E$1:$E$49,,0)</f>
        <v>3.5849999999999995</v>
      </c>
      <c r="O487" s="3">
        <f t="shared" si="23"/>
        <v>21.509999999999998</v>
      </c>
      <c r="P487" t="str">
        <f>_xlfn.XLOOKUP(Table1[[#This Row],[Customer ID]],customers!$A$1:$A$1001,customers!$I$1:$I$1001,,0)</f>
        <v>Yes</v>
      </c>
    </row>
    <row r="488" spans="1:16" x14ac:dyDescent="0.3">
      <c r="A488" s="2" t="s">
        <v>3236</v>
      </c>
      <c r="B488" s="8">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_xlfn.XLOOKUP(orders!$D488,products!$A$1:$A$49,products!$B$1:$B$49,,0)</f>
        <v>Lib</v>
      </c>
      <c r="J488" t="str">
        <f t="shared" si="21"/>
        <v>Liberica</v>
      </c>
      <c r="K488" t="str">
        <f>_xlfn.XLOOKUP($D488,products!$A$1:$A$49,products!$C$1:$C$49,,0)</f>
        <v>M</v>
      </c>
      <c r="L488" t="str">
        <f t="shared" si="22"/>
        <v>Medium</v>
      </c>
      <c r="M488" s="1">
        <f>_xlfn.XLOOKUP($D488,products!$A$1:$A$49,products!$D$1:$D$49,,0)</f>
        <v>0.5</v>
      </c>
      <c r="N488" s="3">
        <f>_xlfn.XLOOKUP($D488,products!$A$1:$A$49,products!$E$1:$E$49,,0)</f>
        <v>8.73</v>
      </c>
      <c r="O488" s="3">
        <f t="shared" si="23"/>
        <v>52.38</v>
      </c>
      <c r="P488" t="str">
        <f>_xlfn.XLOOKUP(Table1[[#This Row],[Customer ID]],customers!$A$1:$A$1001,customers!$I$1:$I$1001,,0)</f>
        <v>Yes</v>
      </c>
    </row>
    <row r="489" spans="1:16" x14ac:dyDescent="0.3">
      <c r="A489" s="2" t="s">
        <v>3242</v>
      </c>
      <c r="B489" s="8">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_xlfn.XLOOKUP(orders!$D489,products!$A$1:$A$49,products!$B$1:$B$49,,0)</f>
        <v>Exc</v>
      </c>
      <c r="J489" t="str">
        <f t="shared" si="21"/>
        <v>Excelsa</v>
      </c>
      <c r="K489" t="str">
        <f>_xlfn.XLOOKUP($D489,products!$A$1:$A$49,products!$C$1:$C$49,,0)</f>
        <v>D</v>
      </c>
      <c r="L489" t="str">
        <f t="shared" si="22"/>
        <v>Dark</v>
      </c>
      <c r="M489" s="1">
        <f>_xlfn.XLOOKUP($D489,products!$A$1:$A$49,products!$D$1:$D$49,,0)</f>
        <v>1</v>
      </c>
      <c r="N489" s="3">
        <f>_xlfn.XLOOKUP($D489,products!$A$1:$A$49,products!$E$1:$E$49,,0)</f>
        <v>12.15</v>
      </c>
      <c r="O489" s="3">
        <f t="shared" si="23"/>
        <v>72.900000000000006</v>
      </c>
      <c r="P489" t="str">
        <f>_xlfn.XLOOKUP(Table1[[#This Row],[Customer ID]],customers!$A$1:$A$1001,customers!$I$1:$I$1001,,0)</f>
        <v>No</v>
      </c>
    </row>
    <row r="490" spans="1:16" x14ac:dyDescent="0.3">
      <c r="A490" s="2" t="s">
        <v>3248</v>
      </c>
      <c r="B490" s="8">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_xlfn.XLOOKUP(orders!$D490,products!$A$1:$A$49,products!$B$1:$B$49,,0)</f>
        <v>Rob</v>
      </c>
      <c r="J490" t="str">
        <f t="shared" si="21"/>
        <v>Robusta</v>
      </c>
      <c r="K490" t="str">
        <f>_xlfn.XLOOKUP($D490,products!$A$1:$A$49,products!$C$1:$C$49,,0)</f>
        <v>M</v>
      </c>
      <c r="L490" t="str">
        <f t="shared" si="22"/>
        <v>Medium</v>
      </c>
      <c r="M490" s="1">
        <f>_xlfn.XLOOKUP($D490,products!$A$1:$A$49,products!$D$1:$D$49,,0)</f>
        <v>0.2</v>
      </c>
      <c r="N490" s="3">
        <f>_xlfn.XLOOKUP($D490,products!$A$1:$A$49,products!$E$1:$E$49,,0)</f>
        <v>2.9849999999999999</v>
      </c>
      <c r="O490" s="3">
        <f t="shared" si="23"/>
        <v>14.924999999999999</v>
      </c>
      <c r="P490" t="str">
        <f>_xlfn.XLOOKUP(Table1[[#This Row],[Customer ID]],customers!$A$1:$A$1001,customers!$I$1:$I$1001,,0)</f>
        <v>Yes</v>
      </c>
    </row>
    <row r="491" spans="1:16" x14ac:dyDescent="0.3">
      <c r="A491" s="2" t="s">
        <v>3254</v>
      </c>
      <c r="B491" s="8">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_xlfn.XLOOKUP(orders!$D491,products!$A$1:$A$49,products!$B$1:$B$49,,0)</f>
        <v>Lib</v>
      </c>
      <c r="J491" t="str">
        <f t="shared" si="21"/>
        <v>Liberica</v>
      </c>
      <c r="K491" t="str">
        <f>_xlfn.XLOOKUP($D491,products!$A$1:$A$49,products!$C$1:$C$49,,0)</f>
        <v>L</v>
      </c>
      <c r="L491" t="str">
        <f t="shared" si="22"/>
        <v>Light</v>
      </c>
      <c r="M491" s="1">
        <f>_xlfn.XLOOKUP($D491,products!$A$1:$A$49,products!$D$1:$D$49,,0)</f>
        <v>1</v>
      </c>
      <c r="N491" s="3">
        <f>_xlfn.XLOOKUP($D491,products!$A$1:$A$49,products!$E$1:$E$49,,0)</f>
        <v>15.85</v>
      </c>
      <c r="O491" s="3">
        <f t="shared" si="23"/>
        <v>95.1</v>
      </c>
      <c r="P491" t="str">
        <f>_xlfn.XLOOKUP(Table1[[#This Row],[Customer ID]],customers!$A$1:$A$1001,customers!$I$1:$I$1001,,0)</f>
        <v>No</v>
      </c>
    </row>
    <row r="492" spans="1:16" x14ac:dyDescent="0.3">
      <c r="A492" s="2" t="s">
        <v>3260</v>
      </c>
      <c r="B492" s="8">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_xlfn.XLOOKUP(orders!$D492,products!$A$1:$A$49,products!$B$1:$B$49,,0)</f>
        <v>Lib</v>
      </c>
      <c r="J492" t="str">
        <f t="shared" si="21"/>
        <v>Liberica</v>
      </c>
      <c r="K492" t="str">
        <f>_xlfn.XLOOKUP($D492,products!$A$1:$A$49,products!$C$1:$C$49,,0)</f>
        <v>D</v>
      </c>
      <c r="L492" t="str">
        <f t="shared" si="22"/>
        <v>Dark</v>
      </c>
      <c r="M492" s="1">
        <f>_xlfn.XLOOKUP($D492,products!$A$1:$A$49,products!$D$1:$D$49,,0)</f>
        <v>0.5</v>
      </c>
      <c r="N492" s="3">
        <f>_xlfn.XLOOKUP($D492,products!$A$1:$A$49,products!$E$1:$E$49,,0)</f>
        <v>7.77</v>
      </c>
      <c r="O492" s="3">
        <f t="shared" si="23"/>
        <v>15.54</v>
      </c>
      <c r="P492" t="str">
        <f>_xlfn.XLOOKUP(Table1[[#This Row],[Customer ID]],customers!$A$1:$A$1001,customers!$I$1:$I$1001,,0)</f>
        <v>No</v>
      </c>
    </row>
    <row r="493" spans="1:16" x14ac:dyDescent="0.3">
      <c r="A493" s="2" t="s">
        <v>3266</v>
      </c>
      <c r="B493" s="8">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_xlfn.XLOOKUP(orders!$D493,products!$A$1:$A$49,products!$B$1:$B$49,,0)</f>
        <v>Lib</v>
      </c>
      <c r="J493" t="str">
        <f t="shared" si="21"/>
        <v>Liberica</v>
      </c>
      <c r="K493" t="str">
        <f>_xlfn.XLOOKUP($D493,products!$A$1:$A$49,products!$C$1:$C$49,,0)</f>
        <v>D</v>
      </c>
      <c r="L493" t="str">
        <f t="shared" si="22"/>
        <v>Dark</v>
      </c>
      <c r="M493" s="1">
        <f>_xlfn.XLOOKUP($D493,products!$A$1:$A$49,products!$D$1:$D$49,,0)</f>
        <v>0.2</v>
      </c>
      <c r="N493" s="3">
        <f>_xlfn.XLOOKUP($D493,products!$A$1:$A$49,products!$E$1:$E$49,,0)</f>
        <v>3.8849999999999998</v>
      </c>
      <c r="O493" s="3">
        <f t="shared" si="23"/>
        <v>23.31</v>
      </c>
      <c r="P493" t="str">
        <f>_xlfn.XLOOKUP(Table1[[#This Row],[Customer ID]],customers!$A$1:$A$1001,customers!$I$1:$I$1001,,0)</f>
        <v>No</v>
      </c>
    </row>
    <row r="494" spans="1:16" x14ac:dyDescent="0.3">
      <c r="A494" s="2" t="s">
        <v>3271</v>
      </c>
      <c r="B494" s="8">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_xlfn.XLOOKUP(orders!$D494,products!$A$1:$A$49,products!$B$1:$B$49,,0)</f>
        <v>Exc</v>
      </c>
      <c r="J494" t="str">
        <f t="shared" si="21"/>
        <v>Excelsa</v>
      </c>
      <c r="K494" t="str">
        <f>_xlfn.XLOOKUP($D494,products!$A$1:$A$49,products!$C$1:$C$49,,0)</f>
        <v>M</v>
      </c>
      <c r="L494" t="str">
        <f t="shared" si="22"/>
        <v>Medium</v>
      </c>
      <c r="M494" s="1">
        <f>_xlfn.XLOOKUP($D494,products!$A$1:$A$49,products!$D$1:$D$49,,0)</f>
        <v>0.2</v>
      </c>
      <c r="N494" s="3">
        <f>_xlfn.XLOOKUP($D494,products!$A$1:$A$49,products!$E$1:$E$49,,0)</f>
        <v>4.125</v>
      </c>
      <c r="O494" s="3">
        <f t="shared" si="23"/>
        <v>4.125</v>
      </c>
      <c r="P494" t="str">
        <f>_xlfn.XLOOKUP(Table1[[#This Row],[Customer ID]],customers!$A$1:$A$1001,customers!$I$1:$I$1001,,0)</f>
        <v>Yes</v>
      </c>
    </row>
    <row r="495" spans="1:16" x14ac:dyDescent="0.3">
      <c r="A495" s="2" t="s">
        <v>3277</v>
      </c>
      <c r="B495" s="8">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_xlfn.XLOOKUP(orders!$D495,products!$A$1:$A$49,products!$B$1:$B$49,,0)</f>
        <v>Rob</v>
      </c>
      <c r="J495" t="str">
        <f t="shared" si="21"/>
        <v>Robusta</v>
      </c>
      <c r="K495" t="str">
        <f>_xlfn.XLOOKUP($D495,products!$A$1:$A$49,products!$C$1:$C$49,,0)</f>
        <v>M</v>
      </c>
      <c r="L495" t="str">
        <f t="shared" si="22"/>
        <v>Medium</v>
      </c>
      <c r="M495" s="1">
        <f>_xlfn.XLOOKUP($D495,products!$A$1:$A$49,products!$D$1:$D$49,,0)</f>
        <v>0.5</v>
      </c>
      <c r="N495" s="3">
        <f>_xlfn.XLOOKUP($D495,products!$A$1:$A$49,products!$E$1:$E$49,,0)</f>
        <v>5.97</v>
      </c>
      <c r="O495" s="3">
        <f t="shared" si="23"/>
        <v>35.82</v>
      </c>
      <c r="P495" t="str">
        <f>_xlfn.XLOOKUP(Table1[[#This Row],[Customer ID]],customers!$A$1:$A$1001,customers!$I$1:$I$1001,,0)</f>
        <v>No</v>
      </c>
    </row>
    <row r="496" spans="1:16" x14ac:dyDescent="0.3">
      <c r="A496" s="2" t="s">
        <v>3283</v>
      </c>
      <c r="B496" s="8">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_xlfn.XLOOKUP(orders!$D496,products!$A$1:$A$49,products!$B$1:$B$49,,0)</f>
        <v>Lib</v>
      </c>
      <c r="J496" t="str">
        <f t="shared" si="21"/>
        <v>Liberica</v>
      </c>
      <c r="K496" t="str">
        <f>_xlfn.XLOOKUP($D496,products!$A$1:$A$49,products!$C$1:$C$49,,0)</f>
        <v>L</v>
      </c>
      <c r="L496" t="str">
        <f t="shared" si="22"/>
        <v>Light</v>
      </c>
      <c r="M496" s="1">
        <f>_xlfn.XLOOKUP($D496,products!$A$1:$A$49,products!$D$1:$D$49,,0)</f>
        <v>1</v>
      </c>
      <c r="N496" s="3">
        <f>_xlfn.XLOOKUP($D496,products!$A$1:$A$49,products!$E$1:$E$49,,0)</f>
        <v>15.85</v>
      </c>
      <c r="O496" s="3">
        <f t="shared" si="23"/>
        <v>31.7</v>
      </c>
      <c r="P496" t="str">
        <f>_xlfn.XLOOKUP(Table1[[#This Row],[Customer ID]],customers!$A$1:$A$1001,customers!$I$1:$I$1001,,0)</f>
        <v>No</v>
      </c>
    </row>
    <row r="497" spans="1:16" x14ac:dyDescent="0.3">
      <c r="A497" s="2" t="s">
        <v>3289</v>
      </c>
      <c r="B497" s="8">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_xlfn.XLOOKUP(orders!$D497,products!$A$1:$A$49,products!$B$1:$B$49,,0)</f>
        <v>Lib</v>
      </c>
      <c r="J497" t="str">
        <f t="shared" si="21"/>
        <v>Liberica</v>
      </c>
      <c r="K497" t="str">
        <f>_xlfn.XLOOKUP($D497,products!$A$1:$A$49,products!$C$1:$C$49,,0)</f>
        <v>L</v>
      </c>
      <c r="L497" t="str">
        <f t="shared" si="22"/>
        <v>Light</v>
      </c>
      <c r="M497" s="1">
        <f>_xlfn.XLOOKUP($D497,products!$A$1:$A$49,products!$D$1:$D$49,,0)</f>
        <v>1</v>
      </c>
      <c r="N497" s="3">
        <f>_xlfn.XLOOKUP($D497,products!$A$1:$A$49,products!$E$1:$E$49,,0)</f>
        <v>15.85</v>
      </c>
      <c r="O497" s="3">
        <f t="shared" si="23"/>
        <v>79.25</v>
      </c>
      <c r="P497" t="str">
        <f>_xlfn.XLOOKUP(Table1[[#This Row],[Customer ID]],customers!$A$1:$A$1001,customers!$I$1:$I$1001,,0)</f>
        <v>Yes</v>
      </c>
    </row>
    <row r="498" spans="1:16" x14ac:dyDescent="0.3">
      <c r="A498" s="2" t="s">
        <v>3294</v>
      </c>
      <c r="B498" s="8">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_xlfn.XLOOKUP(orders!$D498,products!$A$1:$A$49,products!$B$1:$B$49,,0)</f>
        <v>Exc</v>
      </c>
      <c r="J498" t="str">
        <f t="shared" si="21"/>
        <v>Excelsa</v>
      </c>
      <c r="K498" t="str">
        <f>_xlfn.XLOOKUP($D498,products!$A$1:$A$49,products!$C$1:$C$49,,0)</f>
        <v>D</v>
      </c>
      <c r="L498" t="str">
        <f t="shared" si="22"/>
        <v>Dark</v>
      </c>
      <c r="M498" s="1">
        <f>_xlfn.XLOOKUP($D498,products!$A$1:$A$49,products!$D$1:$D$49,,0)</f>
        <v>0.2</v>
      </c>
      <c r="N498" s="3">
        <f>_xlfn.XLOOKUP($D498,products!$A$1:$A$49,products!$E$1:$E$49,,0)</f>
        <v>3.645</v>
      </c>
      <c r="O498" s="3">
        <f t="shared" si="23"/>
        <v>10.935</v>
      </c>
      <c r="P498" t="str">
        <f>_xlfn.XLOOKUP(Table1[[#This Row],[Customer ID]],customers!$A$1:$A$1001,customers!$I$1:$I$1001,,0)</f>
        <v>No</v>
      </c>
    </row>
    <row r="499" spans="1:16" x14ac:dyDescent="0.3">
      <c r="A499" s="2" t="s">
        <v>3300</v>
      </c>
      <c r="B499" s="8">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_xlfn.XLOOKUP(orders!$D499,products!$A$1:$A$49,products!$B$1:$B$49,,0)</f>
        <v>Ara</v>
      </c>
      <c r="J499" t="str">
        <f t="shared" si="21"/>
        <v>Arabica</v>
      </c>
      <c r="K499" t="str">
        <f>_xlfn.XLOOKUP($D499,products!$A$1:$A$49,products!$C$1:$C$49,,0)</f>
        <v>D</v>
      </c>
      <c r="L499" t="str">
        <f t="shared" si="22"/>
        <v>Dark</v>
      </c>
      <c r="M499" s="1">
        <f>_xlfn.XLOOKUP($D499,products!$A$1:$A$49,products!$D$1:$D$49,,0)</f>
        <v>1</v>
      </c>
      <c r="N499" s="3">
        <f>_xlfn.XLOOKUP($D499,products!$A$1:$A$49,products!$E$1:$E$49,,0)</f>
        <v>9.9499999999999993</v>
      </c>
      <c r="O499" s="3">
        <f t="shared" si="23"/>
        <v>39.799999999999997</v>
      </c>
      <c r="P499" t="str">
        <f>_xlfn.XLOOKUP(Table1[[#This Row],[Customer ID]],customers!$A$1:$A$1001,customers!$I$1:$I$1001,,0)</f>
        <v>No</v>
      </c>
    </row>
    <row r="500" spans="1:16" x14ac:dyDescent="0.3">
      <c r="A500" s="2" t="s">
        <v>3307</v>
      </c>
      <c r="B500" s="8">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_xlfn.XLOOKUP(orders!$D500,products!$A$1:$A$49,products!$B$1:$B$49,,0)</f>
        <v>Rob</v>
      </c>
      <c r="J500" t="str">
        <f t="shared" si="21"/>
        <v>Robusta</v>
      </c>
      <c r="K500" t="str">
        <f>_xlfn.XLOOKUP($D500,products!$A$1:$A$49,products!$C$1:$C$49,,0)</f>
        <v>M</v>
      </c>
      <c r="L500" t="str">
        <f t="shared" si="22"/>
        <v>Medium</v>
      </c>
      <c r="M500" s="1">
        <f>_xlfn.XLOOKUP($D500,products!$A$1:$A$49,products!$D$1:$D$49,,0)</f>
        <v>1</v>
      </c>
      <c r="N500" s="3">
        <f>_xlfn.XLOOKUP($D500,products!$A$1:$A$49,products!$E$1:$E$49,,0)</f>
        <v>9.9499999999999993</v>
      </c>
      <c r="O500" s="3">
        <f t="shared" si="23"/>
        <v>49.75</v>
      </c>
      <c r="P500" t="str">
        <f>_xlfn.XLOOKUP(Table1[[#This Row],[Customer ID]],customers!$A$1:$A$1001,customers!$I$1:$I$1001,,0)</f>
        <v>Yes</v>
      </c>
    </row>
    <row r="501" spans="1:16" x14ac:dyDescent="0.3">
      <c r="A501" s="2" t="s">
        <v>3313</v>
      </c>
      <c r="B501" s="8">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_xlfn.XLOOKUP(orders!$D501,products!$A$1:$A$49,products!$B$1:$B$49,,0)</f>
        <v>Rob</v>
      </c>
      <c r="J501" t="str">
        <f t="shared" si="21"/>
        <v>Robusta</v>
      </c>
      <c r="K501" t="str">
        <f>_xlfn.XLOOKUP($D501,products!$A$1:$A$49,products!$C$1:$C$49,,0)</f>
        <v>D</v>
      </c>
      <c r="L501" t="str">
        <f t="shared" si="22"/>
        <v>Dark</v>
      </c>
      <c r="M501" s="1">
        <f>_xlfn.XLOOKUP($D501,products!$A$1:$A$49,products!$D$1:$D$49,,0)</f>
        <v>0.2</v>
      </c>
      <c r="N501" s="3">
        <f>_xlfn.XLOOKUP($D501,products!$A$1:$A$49,products!$E$1:$E$49,,0)</f>
        <v>2.6849999999999996</v>
      </c>
      <c r="O501" s="3">
        <f t="shared" si="23"/>
        <v>8.0549999999999997</v>
      </c>
      <c r="P501" t="str">
        <f>_xlfn.XLOOKUP(Table1[[#This Row],[Customer ID]],customers!$A$1:$A$1001,customers!$I$1:$I$1001,,0)</f>
        <v>Yes</v>
      </c>
    </row>
    <row r="502" spans="1:16" x14ac:dyDescent="0.3">
      <c r="A502" s="2" t="s">
        <v>3318</v>
      </c>
      <c r="B502" s="8">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_xlfn.XLOOKUP(orders!$D502,products!$A$1:$A$49,products!$B$1:$B$49,,0)</f>
        <v>Rob</v>
      </c>
      <c r="J502" t="str">
        <f t="shared" si="21"/>
        <v>Robusta</v>
      </c>
      <c r="K502" t="str">
        <f>_xlfn.XLOOKUP($D502,products!$A$1:$A$49,products!$C$1:$C$49,,0)</f>
        <v>L</v>
      </c>
      <c r="L502" t="str">
        <f t="shared" si="22"/>
        <v>Light</v>
      </c>
      <c r="M502" s="1">
        <f>_xlfn.XLOOKUP($D502,products!$A$1:$A$49,products!$D$1:$D$49,,0)</f>
        <v>1</v>
      </c>
      <c r="N502" s="3">
        <f>_xlfn.XLOOKUP($D502,products!$A$1:$A$49,products!$E$1:$E$49,,0)</f>
        <v>11.95</v>
      </c>
      <c r="O502" s="3">
        <f t="shared" si="23"/>
        <v>47.8</v>
      </c>
      <c r="P502" t="str">
        <f>_xlfn.XLOOKUP(Table1[[#This Row],[Customer ID]],customers!$A$1:$A$1001,customers!$I$1:$I$1001,,0)</f>
        <v>No</v>
      </c>
    </row>
    <row r="503" spans="1:16" x14ac:dyDescent="0.3">
      <c r="A503" s="2" t="s">
        <v>3323</v>
      </c>
      <c r="B503" s="8">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_xlfn.XLOOKUP(orders!$D503,products!$A$1:$A$49,products!$B$1:$B$49,,0)</f>
        <v>Rob</v>
      </c>
      <c r="J503" t="str">
        <f t="shared" si="21"/>
        <v>Robusta</v>
      </c>
      <c r="K503" t="str">
        <f>_xlfn.XLOOKUP($D503,products!$A$1:$A$49,products!$C$1:$C$49,,0)</f>
        <v>M</v>
      </c>
      <c r="L503" t="str">
        <f t="shared" si="22"/>
        <v>Medium</v>
      </c>
      <c r="M503" s="1">
        <f>_xlfn.XLOOKUP($D503,products!$A$1:$A$49,products!$D$1:$D$49,,0)</f>
        <v>0.2</v>
      </c>
      <c r="N503" s="3">
        <f>_xlfn.XLOOKUP($D503,products!$A$1:$A$49,products!$E$1:$E$49,,0)</f>
        <v>2.9849999999999999</v>
      </c>
      <c r="O503" s="3">
        <f t="shared" si="23"/>
        <v>11.94</v>
      </c>
      <c r="P503" t="str">
        <f>_xlfn.XLOOKUP(Table1[[#This Row],[Customer ID]],customers!$A$1:$A$1001,customers!$I$1:$I$1001,,0)</f>
        <v>No</v>
      </c>
    </row>
    <row r="504" spans="1:16" x14ac:dyDescent="0.3">
      <c r="A504" s="2" t="s">
        <v>3323</v>
      </c>
      <c r="B504" s="8">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_xlfn.XLOOKUP(orders!$D504,products!$A$1:$A$49,products!$B$1:$B$49,,0)</f>
        <v>Exc</v>
      </c>
      <c r="J504" t="str">
        <f t="shared" si="21"/>
        <v>Excelsa</v>
      </c>
      <c r="K504" t="str">
        <f>_xlfn.XLOOKUP($D504,products!$A$1:$A$49,products!$C$1:$C$49,,0)</f>
        <v>M</v>
      </c>
      <c r="L504" t="str">
        <f t="shared" si="22"/>
        <v>Medium</v>
      </c>
      <c r="M504" s="1">
        <f>_xlfn.XLOOKUP($D504,products!$A$1:$A$49,products!$D$1:$D$49,,0)</f>
        <v>0.2</v>
      </c>
      <c r="N504" s="3">
        <f>_xlfn.XLOOKUP($D504,products!$A$1:$A$49,products!$E$1:$E$49,,0)</f>
        <v>4.125</v>
      </c>
      <c r="O504" s="3">
        <f t="shared" si="23"/>
        <v>16.5</v>
      </c>
      <c r="P504" t="str">
        <f>_xlfn.XLOOKUP(Table1[[#This Row],[Customer ID]],customers!$A$1:$A$1001,customers!$I$1:$I$1001,,0)</f>
        <v>No</v>
      </c>
    </row>
    <row r="505" spans="1:16" x14ac:dyDescent="0.3">
      <c r="A505" s="2" t="s">
        <v>3323</v>
      </c>
      <c r="B505" s="8">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_xlfn.XLOOKUP(orders!$D505,products!$A$1:$A$49,products!$B$1:$B$49,,0)</f>
        <v>Lib</v>
      </c>
      <c r="J505" t="str">
        <f t="shared" si="21"/>
        <v>Liberica</v>
      </c>
      <c r="K505" t="str">
        <f>_xlfn.XLOOKUP($D505,products!$A$1:$A$49,products!$C$1:$C$49,,0)</f>
        <v>D</v>
      </c>
      <c r="L505" t="str">
        <f t="shared" si="22"/>
        <v>Dark</v>
      </c>
      <c r="M505" s="1">
        <f>_xlfn.XLOOKUP($D505,products!$A$1:$A$49,products!$D$1:$D$49,,0)</f>
        <v>1</v>
      </c>
      <c r="N505" s="3">
        <f>_xlfn.XLOOKUP($D505,products!$A$1:$A$49,products!$E$1:$E$49,,0)</f>
        <v>12.95</v>
      </c>
      <c r="O505" s="3">
        <f t="shared" si="23"/>
        <v>51.8</v>
      </c>
      <c r="P505" t="str">
        <f>_xlfn.XLOOKUP(Table1[[#This Row],[Customer ID]],customers!$A$1:$A$1001,customers!$I$1:$I$1001,,0)</f>
        <v>No</v>
      </c>
    </row>
    <row r="506" spans="1:16" x14ac:dyDescent="0.3">
      <c r="A506" s="2" t="s">
        <v>3323</v>
      </c>
      <c r="B506" s="8">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_xlfn.XLOOKUP(orders!$D506,products!$A$1:$A$49,products!$B$1:$B$49,,0)</f>
        <v>Lib</v>
      </c>
      <c r="J506" t="str">
        <f t="shared" si="21"/>
        <v>Liberica</v>
      </c>
      <c r="K506" t="str">
        <f>_xlfn.XLOOKUP($D506,products!$A$1:$A$49,products!$C$1:$C$49,,0)</f>
        <v>L</v>
      </c>
      <c r="L506" t="str">
        <f t="shared" si="22"/>
        <v>Light</v>
      </c>
      <c r="M506" s="1">
        <f>_xlfn.XLOOKUP($D506,products!$A$1:$A$49,products!$D$1:$D$49,,0)</f>
        <v>0.2</v>
      </c>
      <c r="N506" s="3">
        <f>_xlfn.XLOOKUP($D506,products!$A$1:$A$49,products!$E$1:$E$49,,0)</f>
        <v>4.7549999999999999</v>
      </c>
      <c r="O506" s="3">
        <f t="shared" si="23"/>
        <v>14.265000000000001</v>
      </c>
      <c r="P506" t="str">
        <f>_xlfn.XLOOKUP(Table1[[#This Row],[Customer ID]],customers!$A$1:$A$1001,customers!$I$1:$I$1001,,0)</f>
        <v>No</v>
      </c>
    </row>
    <row r="507" spans="1:16" x14ac:dyDescent="0.3">
      <c r="A507" s="2" t="s">
        <v>3343</v>
      </c>
      <c r="B507" s="8">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_xlfn.XLOOKUP(orders!$D507,products!$A$1:$A$49,products!$B$1:$B$49,,0)</f>
        <v>Lib</v>
      </c>
      <c r="J507" t="str">
        <f t="shared" si="21"/>
        <v>Liberica</v>
      </c>
      <c r="K507" t="str">
        <f>_xlfn.XLOOKUP($D507,products!$A$1:$A$49,products!$C$1:$C$49,,0)</f>
        <v>M</v>
      </c>
      <c r="L507" t="str">
        <f t="shared" si="22"/>
        <v>Medium</v>
      </c>
      <c r="M507" s="1">
        <f>_xlfn.XLOOKUP($D507,products!$A$1:$A$49,products!$D$1:$D$49,,0)</f>
        <v>0.2</v>
      </c>
      <c r="N507" s="3">
        <f>_xlfn.XLOOKUP($D507,products!$A$1:$A$49,products!$E$1:$E$49,,0)</f>
        <v>4.3650000000000002</v>
      </c>
      <c r="O507" s="3">
        <f t="shared" si="23"/>
        <v>26.19</v>
      </c>
      <c r="P507" t="str">
        <f>_xlfn.XLOOKUP(Table1[[#This Row],[Customer ID]],customers!$A$1:$A$1001,customers!$I$1:$I$1001,,0)</f>
        <v>No</v>
      </c>
    </row>
    <row r="508" spans="1:16" x14ac:dyDescent="0.3">
      <c r="A508" s="2" t="s">
        <v>3349</v>
      </c>
      <c r="B508" s="8">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_xlfn.XLOOKUP(orders!$D508,products!$A$1:$A$49,products!$B$1:$B$49,,0)</f>
        <v>Ara</v>
      </c>
      <c r="J508" t="str">
        <f t="shared" si="21"/>
        <v>Arabica</v>
      </c>
      <c r="K508" t="str">
        <f>_xlfn.XLOOKUP($D508,products!$A$1:$A$49,products!$C$1:$C$49,,0)</f>
        <v>L</v>
      </c>
      <c r="L508" t="str">
        <f t="shared" si="22"/>
        <v>Light</v>
      </c>
      <c r="M508" s="1">
        <f>_xlfn.XLOOKUP($D508,products!$A$1:$A$49,products!$D$1:$D$49,,0)</f>
        <v>1</v>
      </c>
      <c r="N508" s="3">
        <f>_xlfn.XLOOKUP($D508,products!$A$1:$A$49,products!$E$1:$E$49,,0)</f>
        <v>12.95</v>
      </c>
      <c r="O508" s="3">
        <f t="shared" si="23"/>
        <v>25.9</v>
      </c>
      <c r="P508" t="str">
        <f>_xlfn.XLOOKUP(Table1[[#This Row],[Customer ID]],customers!$A$1:$A$1001,customers!$I$1:$I$1001,,0)</f>
        <v>Yes</v>
      </c>
    </row>
    <row r="509" spans="1:16" x14ac:dyDescent="0.3">
      <c r="A509" s="2" t="s">
        <v>3355</v>
      </c>
      <c r="B509" s="8">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_xlfn.XLOOKUP(orders!$D509,products!$A$1:$A$49,products!$B$1:$B$49,,0)</f>
        <v>Ara</v>
      </c>
      <c r="J509" t="str">
        <f t="shared" si="21"/>
        <v>Arabica</v>
      </c>
      <c r="K509" t="str">
        <f>_xlfn.XLOOKUP($D509,products!$A$1:$A$49,products!$C$1:$C$49,,0)</f>
        <v>L</v>
      </c>
      <c r="L509" t="str">
        <f t="shared" si="22"/>
        <v>Light</v>
      </c>
      <c r="M509" s="1">
        <f>_xlfn.XLOOKUP($D509,products!$A$1:$A$49,products!$D$1:$D$49,,0)</f>
        <v>2.5</v>
      </c>
      <c r="N509" s="3">
        <f>_xlfn.XLOOKUP($D509,products!$A$1:$A$49,products!$E$1:$E$49,,0)</f>
        <v>29.784999999999997</v>
      </c>
      <c r="O509" s="3">
        <f t="shared" si="23"/>
        <v>89.35499999999999</v>
      </c>
      <c r="P509" t="str">
        <f>_xlfn.XLOOKUP(Table1[[#This Row],[Customer ID]],customers!$A$1:$A$1001,customers!$I$1:$I$1001,,0)</f>
        <v>Yes</v>
      </c>
    </row>
    <row r="510" spans="1:16" x14ac:dyDescent="0.3">
      <c r="A510" s="2" t="s">
        <v>3361</v>
      </c>
      <c r="B510" s="8">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_xlfn.XLOOKUP(orders!$D510,products!$A$1:$A$49,products!$B$1:$B$49,,0)</f>
        <v>Lib</v>
      </c>
      <c r="J510" t="str">
        <f t="shared" si="21"/>
        <v>Liberica</v>
      </c>
      <c r="K510" t="str">
        <f>_xlfn.XLOOKUP($D510,products!$A$1:$A$49,products!$C$1:$C$49,,0)</f>
        <v>D</v>
      </c>
      <c r="L510" t="str">
        <f t="shared" si="22"/>
        <v>Dark</v>
      </c>
      <c r="M510" s="1">
        <f>_xlfn.XLOOKUP($D510,products!$A$1:$A$49,products!$D$1:$D$49,,0)</f>
        <v>0.5</v>
      </c>
      <c r="N510" s="3">
        <f>_xlfn.XLOOKUP($D510,products!$A$1:$A$49,products!$E$1:$E$49,,0)</f>
        <v>7.77</v>
      </c>
      <c r="O510" s="3">
        <f t="shared" si="23"/>
        <v>46.62</v>
      </c>
      <c r="P510" t="str">
        <f>_xlfn.XLOOKUP(Table1[[#This Row],[Customer ID]],customers!$A$1:$A$1001,customers!$I$1:$I$1001,,0)</f>
        <v>No</v>
      </c>
    </row>
    <row r="511" spans="1:16" x14ac:dyDescent="0.3">
      <c r="A511" s="2" t="s">
        <v>3367</v>
      </c>
      <c r="B511" s="8">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_xlfn.XLOOKUP(orders!$D511,products!$A$1:$A$49,products!$B$1:$B$49,,0)</f>
        <v>Ara</v>
      </c>
      <c r="J511" t="str">
        <f t="shared" si="21"/>
        <v>Arabica</v>
      </c>
      <c r="K511" t="str">
        <f>_xlfn.XLOOKUP($D511,products!$A$1:$A$49,products!$C$1:$C$49,,0)</f>
        <v>D</v>
      </c>
      <c r="L511" t="str">
        <f t="shared" si="22"/>
        <v>Dark</v>
      </c>
      <c r="M511" s="1">
        <f>_xlfn.XLOOKUP($D511,products!$A$1:$A$49,products!$D$1:$D$49,,0)</f>
        <v>1</v>
      </c>
      <c r="N511" s="3">
        <f>_xlfn.XLOOKUP($D511,products!$A$1:$A$49,products!$E$1:$E$49,,0)</f>
        <v>9.9499999999999993</v>
      </c>
      <c r="O511" s="3">
        <f t="shared" si="23"/>
        <v>29.849999999999998</v>
      </c>
      <c r="P511" t="str">
        <f>_xlfn.XLOOKUP(Table1[[#This Row],[Customer ID]],customers!$A$1:$A$1001,customers!$I$1:$I$1001,,0)</f>
        <v>Yes</v>
      </c>
    </row>
    <row r="512" spans="1:16" x14ac:dyDescent="0.3">
      <c r="A512" s="2" t="s">
        <v>3373</v>
      </c>
      <c r="B512" s="8">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_xlfn.XLOOKUP(orders!$D512,products!$A$1:$A$49,products!$B$1:$B$49,,0)</f>
        <v>Rob</v>
      </c>
      <c r="J512" t="str">
        <f t="shared" si="21"/>
        <v>Robusta</v>
      </c>
      <c r="K512" t="str">
        <f>_xlfn.XLOOKUP($D512,products!$A$1:$A$49,products!$C$1:$C$49,,0)</f>
        <v>L</v>
      </c>
      <c r="L512" t="str">
        <f t="shared" si="22"/>
        <v>Light</v>
      </c>
      <c r="M512" s="1">
        <f>_xlfn.XLOOKUP($D512,products!$A$1:$A$49,products!$D$1:$D$49,,0)</f>
        <v>0.2</v>
      </c>
      <c r="N512" s="3">
        <f>_xlfn.XLOOKUP($D512,products!$A$1:$A$49,products!$E$1:$E$49,,0)</f>
        <v>3.5849999999999995</v>
      </c>
      <c r="O512" s="3">
        <f t="shared" si="23"/>
        <v>10.754999999999999</v>
      </c>
      <c r="P512" t="str">
        <f>_xlfn.XLOOKUP(Table1[[#This Row],[Customer ID]],customers!$A$1:$A$1001,customers!$I$1:$I$1001,,0)</f>
        <v>Yes</v>
      </c>
    </row>
    <row r="513" spans="1:16" x14ac:dyDescent="0.3">
      <c r="A513" s="2" t="s">
        <v>3379</v>
      </c>
      <c r="B513" s="8">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_xlfn.XLOOKUP(orders!$D513,products!$A$1:$A$49,products!$B$1:$B$49,,0)</f>
        <v>Ara</v>
      </c>
      <c r="J513" t="str">
        <f t="shared" si="21"/>
        <v>Arabica</v>
      </c>
      <c r="K513" t="str">
        <f>_xlfn.XLOOKUP($D513,products!$A$1:$A$49,products!$C$1:$C$49,,0)</f>
        <v>M</v>
      </c>
      <c r="L513" t="str">
        <f t="shared" si="22"/>
        <v>Medium</v>
      </c>
      <c r="M513" s="1">
        <f>_xlfn.XLOOKUP($D513,products!$A$1:$A$49,products!$D$1:$D$49,,0)</f>
        <v>0.2</v>
      </c>
      <c r="N513" s="3">
        <f>_xlfn.XLOOKUP($D513,products!$A$1:$A$49,products!$E$1:$E$49,,0)</f>
        <v>3.375</v>
      </c>
      <c r="O513" s="3">
        <f t="shared" si="23"/>
        <v>13.5</v>
      </c>
      <c r="P513" t="str">
        <f>_xlfn.XLOOKUP(Table1[[#This Row],[Customer ID]],customers!$A$1:$A$1001,customers!$I$1:$I$1001,,0)</f>
        <v>Yes</v>
      </c>
    </row>
    <row r="514" spans="1:16" x14ac:dyDescent="0.3">
      <c r="A514" s="2" t="s">
        <v>3385</v>
      </c>
      <c r="B514" s="8">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_xlfn.XLOOKUP(orders!$D514,products!$A$1:$A$49,products!$B$1:$B$49,,0)</f>
        <v>Lib</v>
      </c>
      <c r="J514" t="str">
        <f t="shared" si="21"/>
        <v>Liberica</v>
      </c>
      <c r="K514" t="str">
        <f>_xlfn.XLOOKUP($D514,products!$A$1:$A$49,products!$C$1:$C$49,,0)</f>
        <v>L</v>
      </c>
      <c r="L514" t="str">
        <f t="shared" si="22"/>
        <v>Light</v>
      </c>
      <c r="M514" s="1">
        <f>_xlfn.XLOOKUP($D514,products!$A$1:$A$49,products!$D$1:$D$49,,0)</f>
        <v>1</v>
      </c>
      <c r="N514" s="3">
        <f>_xlfn.XLOOKUP($D514,products!$A$1:$A$49,products!$E$1:$E$49,,0)</f>
        <v>15.85</v>
      </c>
      <c r="O514" s="3">
        <f t="shared" si="23"/>
        <v>47.55</v>
      </c>
      <c r="P514" t="str">
        <f>_xlfn.XLOOKUP(Table1[[#This Row],[Customer ID]],customers!$A$1:$A$1001,customers!$I$1:$I$1001,,0)</f>
        <v>No</v>
      </c>
    </row>
    <row r="515" spans="1:16" x14ac:dyDescent="0.3">
      <c r="A515" s="2" t="s">
        <v>3391</v>
      </c>
      <c r="B515" s="8">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_xlfn.XLOOKUP(orders!$D515,products!$A$1:$A$49,products!$B$1:$B$49,,0)</f>
        <v>Lib</v>
      </c>
      <c r="J515" t="str">
        <f t="shared" ref="J515:J578" si="24">IF(I515="Rob","Robusta",IF(I515="Exc","Excelsa",IF(I515="Ara","Arabica",IF(I515="Lib","Liberica","Not Valid"))))</f>
        <v>Liberica</v>
      </c>
      <c r="K515" t="str">
        <f>_xlfn.XLOOKUP($D515,products!$A$1:$A$49,products!$C$1:$C$49,,0)</f>
        <v>L</v>
      </c>
      <c r="L515" t="str">
        <f t="shared" ref="L515:L578" si="25">IF(K515="M","Medium",IF(K515="L","Light",IF(K515="D","Dark","Not Valid")))</f>
        <v>Light</v>
      </c>
      <c r="M515" s="1">
        <f>_xlfn.XLOOKUP($D515,products!$A$1:$A$49,products!$D$1:$D$49,,0)</f>
        <v>1</v>
      </c>
      <c r="N515" s="3">
        <f>_xlfn.XLOOKUP($D515,products!$A$1:$A$49,products!$E$1:$E$49,,0)</f>
        <v>15.85</v>
      </c>
      <c r="O515" s="3">
        <f t="shared" ref="O515:O578" si="26">N515*E515</f>
        <v>79.25</v>
      </c>
      <c r="P515" t="str">
        <f>_xlfn.XLOOKUP(Table1[[#This Row],[Customer ID]],customers!$A$1:$A$1001,customers!$I$1:$I$1001,,0)</f>
        <v>No</v>
      </c>
    </row>
    <row r="516" spans="1:16" x14ac:dyDescent="0.3">
      <c r="A516" s="2" t="s">
        <v>3396</v>
      </c>
      <c r="B516" s="8">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_xlfn.XLOOKUP(orders!$D516,products!$A$1:$A$49,products!$B$1:$B$49,,0)</f>
        <v>Lib</v>
      </c>
      <c r="J516" t="str">
        <f t="shared" si="24"/>
        <v>Liberica</v>
      </c>
      <c r="K516" t="str">
        <f>_xlfn.XLOOKUP($D516,products!$A$1:$A$49,products!$C$1:$C$49,,0)</f>
        <v>M</v>
      </c>
      <c r="L516" t="str">
        <f t="shared" si="25"/>
        <v>Medium</v>
      </c>
      <c r="M516" s="1">
        <f>_xlfn.XLOOKUP($D516,products!$A$1:$A$49,products!$D$1:$D$49,,0)</f>
        <v>0.2</v>
      </c>
      <c r="N516" s="3">
        <f>_xlfn.XLOOKUP($D516,products!$A$1:$A$49,products!$E$1:$E$49,,0)</f>
        <v>4.3650000000000002</v>
      </c>
      <c r="O516" s="3">
        <f t="shared" si="26"/>
        <v>26.19</v>
      </c>
      <c r="P516" t="str">
        <f>_xlfn.XLOOKUP(Table1[[#This Row],[Customer ID]],customers!$A$1:$A$1001,customers!$I$1:$I$1001,,0)</f>
        <v>Yes</v>
      </c>
    </row>
    <row r="517" spans="1:16" x14ac:dyDescent="0.3">
      <c r="A517" s="2" t="s">
        <v>3402</v>
      </c>
      <c r="B517" s="8">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_xlfn.XLOOKUP(orders!$D517,products!$A$1:$A$49,products!$B$1:$B$49,,0)</f>
        <v>Rob</v>
      </c>
      <c r="J517" t="str">
        <f t="shared" si="24"/>
        <v>Robusta</v>
      </c>
      <c r="K517" t="str">
        <f>_xlfn.XLOOKUP($D517,products!$A$1:$A$49,products!$C$1:$C$49,,0)</f>
        <v>L</v>
      </c>
      <c r="L517" t="str">
        <f t="shared" si="25"/>
        <v>Light</v>
      </c>
      <c r="M517" s="1">
        <f>_xlfn.XLOOKUP($D517,products!$A$1:$A$49,products!$D$1:$D$49,,0)</f>
        <v>0.5</v>
      </c>
      <c r="N517" s="3">
        <f>_xlfn.XLOOKUP($D517,products!$A$1:$A$49,products!$E$1:$E$49,,0)</f>
        <v>7.169999999999999</v>
      </c>
      <c r="O517" s="3">
        <f t="shared" si="26"/>
        <v>21.509999999999998</v>
      </c>
      <c r="P517" t="str">
        <f>_xlfn.XLOOKUP(Table1[[#This Row],[Customer ID]],customers!$A$1:$A$1001,customers!$I$1:$I$1001,,0)</f>
        <v>No</v>
      </c>
    </row>
    <row r="518" spans="1:16" x14ac:dyDescent="0.3">
      <c r="A518" s="2" t="s">
        <v>3408</v>
      </c>
      <c r="B518" s="8">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_xlfn.XLOOKUP(orders!$D518,products!$A$1:$A$49,products!$B$1:$B$49,,0)</f>
        <v>Rob</v>
      </c>
      <c r="J518" t="str">
        <f t="shared" si="24"/>
        <v>Robusta</v>
      </c>
      <c r="K518" t="str">
        <f>_xlfn.XLOOKUP($D518,products!$A$1:$A$49,products!$C$1:$C$49,,0)</f>
        <v>D</v>
      </c>
      <c r="L518" t="str">
        <f t="shared" si="25"/>
        <v>Dark</v>
      </c>
      <c r="M518" s="1">
        <f>_xlfn.XLOOKUP($D518,products!$A$1:$A$49,products!$D$1:$D$49,,0)</f>
        <v>2.5</v>
      </c>
      <c r="N518" s="3">
        <f>_xlfn.XLOOKUP($D518,products!$A$1:$A$49,products!$E$1:$E$49,,0)</f>
        <v>20.584999999999997</v>
      </c>
      <c r="O518" s="3">
        <f t="shared" si="26"/>
        <v>102.92499999999998</v>
      </c>
      <c r="P518" t="str">
        <f>_xlfn.XLOOKUP(Table1[[#This Row],[Customer ID]],customers!$A$1:$A$1001,customers!$I$1:$I$1001,,0)</f>
        <v>Yes</v>
      </c>
    </row>
    <row r="519" spans="1:16" x14ac:dyDescent="0.3">
      <c r="A519" s="2" t="s">
        <v>3413</v>
      </c>
      <c r="B519" s="8">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_xlfn.XLOOKUP(orders!$D519,products!$A$1:$A$49,products!$B$1:$B$49,,0)</f>
        <v>Lib</v>
      </c>
      <c r="J519" t="str">
        <f t="shared" si="24"/>
        <v>Liberica</v>
      </c>
      <c r="K519" t="str">
        <f>_xlfn.XLOOKUP($D519,products!$A$1:$A$49,products!$C$1:$C$49,,0)</f>
        <v>D</v>
      </c>
      <c r="L519" t="str">
        <f t="shared" si="25"/>
        <v>Dark</v>
      </c>
      <c r="M519" s="1">
        <f>_xlfn.XLOOKUP($D519,products!$A$1:$A$49,products!$D$1:$D$49,,0)</f>
        <v>0.2</v>
      </c>
      <c r="N519" s="3">
        <f>_xlfn.XLOOKUP($D519,products!$A$1:$A$49,products!$E$1:$E$49,,0)</f>
        <v>3.8849999999999998</v>
      </c>
      <c r="O519" s="3">
        <f t="shared" si="26"/>
        <v>7.77</v>
      </c>
      <c r="P519" t="str">
        <f>_xlfn.XLOOKUP(Table1[[#This Row],[Customer ID]],customers!$A$1:$A$1001,customers!$I$1:$I$1001,,0)</f>
        <v>No</v>
      </c>
    </row>
    <row r="520" spans="1:16" x14ac:dyDescent="0.3">
      <c r="A520" s="2" t="s">
        <v>3418</v>
      </c>
      <c r="B520" s="8">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_xlfn.XLOOKUP(orders!$D520,products!$A$1:$A$49,products!$B$1:$B$49,,0)</f>
        <v>Exc</v>
      </c>
      <c r="J520" t="str">
        <f t="shared" si="24"/>
        <v>Excelsa</v>
      </c>
      <c r="K520" t="str">
        <f>_xlfn.XLOOKUP($D520,products!$A$1:$A$49,products!$C$1:$C$49,,0)</f>
        <v>D</v>
      </c>
      <c r="L520" t="str">
        <f t="shared" si="25"/>
        <v>Dark</v>
      </c>
      <c r="M520" s="1">
        <f>_xlfn.XLOOKUP($D520,products!$A$1:$A$49,products!$D$1:$D$49,,0)</f>
        <v>2.5</v>
      </c>
      <c r="N520" s="3">
        <f>_xlfn.XLOOKUP($D520,products!$A$1:$A$49,products!$E$1:$E$49,,0)</f>
        <v>27.945</v>
      </c>
      <c r="O520" s="3">
        <f t="shared" si="26"/>
        <v>139.72499999999999</v>
      </c>
      <c r="P520" t="str">
        <f>_xlfn.XLOOKUP(Table1[[#This Row],[Customer ID]],customers!$A$1:$A$1001,customers!$I$1:$I$1001,,0)</f>
        <v>No</v>
      </c>
    </row>
    <row r="521" spans="1:16" x14ac:dyDescent="0.3">
      <c r="A521" s="2" t="s">
        <v>3424</v>
      </c>
      <c r="B521" s="8">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_xlfn.XLOOKUP(orders!$D521,products!$A$1:$A$49,products!$B$1:$B$49,,0)</f>
        <v>Ara</v>
      </c>
      <c r="J521" t="str">
        <f t="shared" si="24"/>
        <v>Arabica</v>
      </c>
      <c r="K521" t="str">
        <f>_xlfn.XLOOKUP($D521,products!$A$1:$A$49,products!$C$1:$C$49,,0)</f>
        <v>D</v>
      </c>
      <c r="L521" t="str">
        <f t="shared" si="25"/>
        <v>Dark</v>
      </c>
      <c r="M521" s="1">
        <f>_xlfn.XLOOKUP($D521,products!$A$1:$A$49,products!$D$1:$D$49,,0)</f>
        <v>0.5</v>
      </c>
      <c r="N521" s="3">
        <f>_xlfn.XLOOKUP($D521,products!$A$1:$A$49,products!$E$1:$E$49,,0)</f>
        <v>5.97</v>
      </c>
      <c r="O521" s="3">
        <f t="shared" si="26"/>
        <v>11.94</v>
      </c>
      <c r="P521" t="str">
        <f>_xlfn.XLOOKUP(Table1[[#This Row],[Customer ID]],customers!$A$1:$A$1001,customers!$I$1:$I$1001,,0)</f>
        <v>Yes</v>
      </c>
    </row>
    <row r="522" spans="1:16" x14ac:dyDescent="0.3">
      <c r="A522" s="2" t="s">
        <v>3430</v>
      </c>
      <c r="B522" s="8">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_xlfn.XLOOKUP(orders!$D522,products!$A$1:$A$49,products!$B$1:$B$49,,0)</f>
        <v>Lib</v>
      </c>
      <c r="J522" t="str">
        <f t="shared" si="24"/>
        <v>Liberica</v>
      </c>
      <c r="K522" t="str">
        <f>_xlfn.XLOOKUP($D522,products!$A$1:$A$49,products!$C$1:$C$49,,0)</f>
        <v>D</v>
      </c>
      <c r="L522" t="str">
        <f t="shared" si="25"/>
        <v>Dark</v>
      </c>
      <c r="M522" s="1">
        <f>_xlfn.XLOOKUP($D522,products!$A$1:$A$49,products!$D$1:$D$49,,0)</f>
        <v>0.2</v>
      </c>
      <c r="N522" s="3">
        <f>_xlfn.XLOOKUP($D522,products!$A$1:$A$49,products!$E$1:$E$49,,0)</f>
        <v>3.8849999999999998</v>
      </c>
      <c r="O522" s="3">
        <f t="shared" si="26"/>
        <v>3.8849999999999998</v>
      </c>
      <c r="P522" t="str">
        <f>_xlfn.XLOOKUP(Table1[[#This Row],[Customer ID]],customers!$A$1:$A$1001,customers!$I$1:$I$1001,,0)</f>
        <v>No</v>
      </c>
    </row>
    <row r="523" spans="1:16" x14ac:dyDescent="0.3">
      <c r="A523" s="2" t="s">
        <v>3430</v>
      </c>
      <c r="B523" s="8">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_xlfn.XLOOKUP(orders!$D523,products!$A$1:$A$49,products!$B$1:$B$49,,0)</f>
        <v>Rob</v>
      </c>
      <c r="J523" t="str">
        <f t="shared" si="24"/>
        <v>Robusta</v>
      </c>
      <c r="K523" t="str">
        <f>_xlfn.XLOOKUP($D523,products!$A$1:$A$49,products!$C$1:$C$49,,0)</f>
        <v>M</v>
      </c>
      <c r="L523" t="str">
        <f t="shared" si="25"/>
        <v>Medium</v>
      </c>
      <c r="M523" s="1">
        <f>_xlfn.XLOOKUP($D523,products!$A$1:$A$49,products!$D$1:$D$49,,0)</f>
        <v>1</v>
      </c>
      <c r="N523" s="3">
        <f>_xlfn.XLOOKUP($D523,products!$A$1:$A$49,products!$E$1:$E$49,,0)</f>
        <v>9.9499999999999993</v>
      </c>
      <c r="O523" s="3">
        <f t="shared" si="26"/>
        <v>39.799999999999997</v>
      </c>
      <c r="P523" t="str">
        <f>_xlfn.XLOOKUP(Table1[[#This Row],[Customer ID]],customers!$A$1:$A$1001,customers!$I$1:$I$1001,,0)</f>
        <v>No</v>
      </c>
    </row>
    <row r="524" spans="1:16" x14ac:dyDescent="0.3">
      <c r="A524" s="2" t="s">
        <v>3441</v>
      </c>
      <c r="B524" s="8">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_xlfn.XLOOKUP(orders!$D524,products!$A$1:$A$49,products!$B$1:$B$49,,0)</f>
        <v>Rob</v>
      </c>
      <c r="J524" t="str">
        <f t="shared" si="24"/>
        <v>Robusta</v>
      </c>
      <c r="K524" t="str">
        <f>_xlfn.XLOOKUP($D524,products!$A$1:$A$49,products!$C$1:$C$49,,0)</f>
        <v>M</v>
      </c>
      <c r="L524" t="str">
        <f t="shared" si="25"/>
        <v>Medium</v>
      </c>
      <c r="M524" s="1">
        <f>_xlfn.XLOOKUP($D524,products!$A$1:$A$49,products!$D$1:$D$49,,0)</f>
        <v>0.5</v>
      </c>
      <c r="N524" s="3">
        <f>_xlfn.XLOOKUP($D524,products!$A$1:$A$49,products!$E$1:$E$49,,0)</f>
        <v>5.97</v>
      </c>
      <c r="O524" s="3">
        <f t="shared" si="26"/>
        <v>29.849999999999998</v>
      </c>
      <c r="P524" t="str">
        <f>_xlfn.XLOOKUP(Table1[[#This Row],[Customer ID]],customers!$A$1:$A$1001,customers!$I$1:$I$1001,,0)</f>
        <v>No</v>
      </c>
    </row>
    <row r="525" spans="1:16" x14ac:dyDescent="0.3">
      <c r="A525" s="2" t="s">
        <v>3447</v>
      </c>
      <c r="B525" s="8">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_xlfn.XLOOKUP(orders!$D525,products!$A$1:$A$49,products!$B$1:$B$49,,0)</f>
        <v>Lib</v>
      </c>
      <c r="J525" t="str">
        <f t="shared" si="24"/>
        <v>Liberica</v>
      </c>
      <c r="K525" t="str">
        <f>_xlfn.XLOOKUP($D525,products!$A$1:$A$49,products!$C$1:$C$49,,0)</f>
        <v>D</v>
      </c>
      <c r="L525" t="str">
        <f t="shared" si="25"/>
        <v>Dark</v>
      </c>
      <c r="M525" s="1">
        <f>_xlfn.XLOOKUP($D525,products!$A$1:$A$49,products!$D$1:$D$49,,0)</f>
        <v>2.5</v>
      </c>
      <c r="N525" s="3">
        <f>_xlfn.XLOOKUP($D525,products!$A$1:$A$49,products!$E$1:$E$49,,0)</f>
        <v>29.784999999999997</v>
      </c>
      <c r="O525" s="3">
        <f t="shared" si="26"/>
        <v>29.784999999999997</v>
      </c>
      <c r="P525" t="str">
        <f>_xlfn.XLOOKUP(Table1[[#This Row],[Customer ID]],customers!$A$1:$A$1001,customers!$I$1:$I$1001,,0)</f>
        <v>No</v>
      </c>
    </row>
    <row r="526" spans="1:16" x14ac:dyDescent="0.3">
      <c r="A526" s="2" t="s">
        <v>3453</v>
      </c>
      <c r="B526" s="8">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_xlfn.XLOOKUP(orders!$D526,products!$A$1:$A$49,products!$B$1:$B$49,,0)</f>
        <v>Lib</v>
      </c>
      <c r="J526" t="str">
        <f t="shared" si="24"/>
        <v>Liberica</v>
      </c>
      <c r="K526" t="str">
        <f>_xlfn.XLOOKUP($D526,products!$A$1:$A$49,products!$C$1:$C$49,,0)</f>
        <v>L</v>
      </c>
      <c r="L526" t="str">
        <f t="shared" si="25"/>
        <v>Light</v>
      </c>
      <c r="M526" s="1">
        <f>_xlfn.XLOOKUP($D526,products!$A$1:$A$49,products!$D$1:$D$49,,0)</f>
        <v>2.5</v>
      </c>
      <c r="N526" s="3">
        <f>_xlfn.XLOOKUP($D526,products!$A$1:$A$49,products!$E$1:$E$49,,0)</f>
        <v>36.454999999999998</v>
      </c>
      <c r="O526" s="3">
        <f t="shared" si="26"/>
        <v>72.91</v>
      </c>
      <c r="P526" t="str">
        <f>_xlfn.XLOOKUP(Table1[[#This Row],[Customer ID]],customers!$A$1:$A$1001,customers!$I$1:$I$1001,,0)</f>
        <v>No</v>
      </c>
    </row>
    <row r="527" spans="1:16" x14ac:dyDescent="0.3">
      <c r="A527" s="2" t="s">
        <v>3458</v>
      </c>
      <c r="B527" s="8">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_xlfn.XLOOKUP(orders!$D527,products!$A$1:$A$49,products!$B$1:$B$49,,0)</f>
        <v>Rob</v>
      </c>
      <c r="J527" t="str">
        <f t="shared" si="24"/>
        <v>Robusta</v>
      </c>
      <c r="K527" t="str">
        <f>_xlfn.XLOOKUP($D527,products!$A$1:$A$49,products!$C$1:$C$49,,0)</f>
        <v>D</v>
      </c>
      <c r="L527" t="str">
        <f t="shared" si="25"/>
        <v>Dark</v>
      </c>
      <c r="M527" s="1">
        <f>_xlfn.XLOOKUP($D527,products!$A$1:$A$49,products!$D$1:$D$49,,0)</f>
        <v>0.2</v>
      </c>
      <c r="N527" s="3">
        <f>_xlfn.XLOOKUP($D527,products!$A$1:$A$49,products!$E$1:$E$49,,0)</f>
        <v>2.6849999999999996</v>
      </c>
      <c r="O527" s="3">
        <f t="shared" si="26"/>
        <v>13.424999999999997</v>
      </c>
      <c r="P527" t="str">
        <f>_xlfn.XLOOKUP(Table1[[#This Row],[Customer ID]],customers!$A$1:$A$1001,customers!$I$1:$I$1001,,0)</f>
        <v>Yes</v>
      </c>
    </row>
    <row r="528" spans="1:16" x14ac:dyDescent="0.3">
      <c r="A528" s="2" t="s">
        <v>3463</v>
      </c>
      <c r="B528" s="8">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_xlfn.XLOOKUP(orders!$D528,products!$A$1:$A$49,products!$B$1:$B$49,,0)</f>
        <v>Exc</v>
      </c>
      <c r="J528" t="str">
        <f t="shared" si="24"/>
        <v>Excelsa</v>
      </c>
      <c r="K528" t="str">
        <f>_xlfn.XLOOKUP($D528,products!$A$1:$A$49,products!$C$1:$C$49,,0)</f>
        <v>M</v>
      </c>
      <c r="L528" t="str">
        <f t="shared" si="25"/>
        <v>Medium</v>
      </c>
      <c r="M528" s="1">
        <f>_xlfn.XLOOKUP($D528,products!$A$1:$A$49,products!$D$1:$D$49,,0)</f>
        <v>2.5</v>
      </c>
      <c r="N528" s="3">
        <f>_xlfn.XLOOKUP($D528,products!$A$1:$A$49,products!$E$1:$E$49,,0)</f>
        <v>31.624999999999996</v>
      </c>
      <c r="O528" s="3">
        <f t="shared" si="26"/>
        <v>126.49999999999999</v>
      </c>
      <c r="P528" t="str">
        <f>_xlfn.XLOOKUP(Table1[[#This Row],[Customer ID]],customers!$A$1:$A$1001,customers!$I$1:$I$1001,,0)</f>
        <v>Yes</v>
      </c>
    </row>
    <row r="529" spans="1:16" x14ac:dyDescent="0.3">
      <c r="A529" s="2" t="s">
        <v>3469</v>
      </c>
      <c r="B529" s="8">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_xlfn.XLOOKUP(orders!$D529,products!$A$1:$A$49,products!$B$1:$B$49,,0)</f>
        <v>Exc</v>
      </c>
      <c r="J529" t="str">
        <f t="shared" si="24"/>
        <v>Excelsa</v>
      </c>
      <c r="K529" t="str">
        <f>_xlfn.XLOOKUP($D529,products!$A$1:$A$49,products!$C$1:$C$49,,0)</f>
        <v>M</v>
      </c>
      <c r="L529" t="str">
        <f t="shared" si="25"/>
        <v>Medium</v>
      </c>
      <c r="M529" s="1">
        <f>_xlfn.XLOOKUP($D529,products!$A$1:$A$49,products!$D$1:$D$49,,0)</f>
        <v>0.5</v>
      </c>
      <c r="N529" s="3">
        <f>_xlfn.XLOOKUP($D529,products!$A$1:$A$49,products!$E$1:$E$49,,0)</f>
        <v>8.25</v>
      </c>
      <c r="O529" s="3">
        <f t="shared" si="26"/>
        <v>41.25</v>
      </c>
      <c r="P529" t="str">
        <f>_xlfn.XLOOKUP(Table1[[#This Row],[Customer ID]],customers!$A$1:$A$1001,customers!$I$1:$I$1001,,0)</f>
        <v>No</v>
      </c>
    </row>
    <row r="530" spans="1:16" x14ac:dyDescent="0.3">
      <c r="A530" s="2" t="s">
        <v>3475</v>
      </c>
      <c r="B530" s="8">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_xlfn.XLOOKUP(orders!$D530,products!$A$1:$A$49,products!$B$1:$B$49,,0)</f>
        <v>Exc</v>
      </c>
      <c r="J530" t="str">
        <f t="shared" si="24"/>
        <v>Excelsa</v>
      </c>
      <c r="K530" t="str">
        <f>_xlfn.XLOOKUP($D530,products!$A$1:$A$49,products!$C$1:$C$49,,0)</f>
        <v>L</v>
      </c>
      <c r="L530" t="str">
        <f t="shared" si="25"/>
        <v>Light</v>
      </c>
      <c r="M530" s="1">
        <f>_xlfn.XLOOKUP($D530,products!$A$1:$A$49,products!$D$1:$D$49,,0)</f>
        <v>0.5</v>
      </c>
      <c r="N530" s="3">
        <f>_xlfn.XLOOKUP($D530,products!$A$1:$A$49,products!$E$1:$E$49,,0)</f>
        <v>8.91</v>
      </c>
      <c r="O530" s="3">
        <f t="shared" si="26"/>
        <v>53.46</v>
      </c>
      <c r="P530" t="str">
        <f>_xlfn.XLOOKUP(Table1[[#This Row],[Customer ID]],customers!$A$1:$A$1001,customers!$I$1:$I$1001,,0)</f>
        <v>No</v>
      </c>
    </row>
    <row r="531" spans="1:16" x14ac:dyDescent="0.3">
      <c r="A531" s="2" t="s">
        <v>3481</v>
      </c>
      <c r="B531" s="8">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_xlfn.XLOOKUP(orders!$D531,products!$A$1:$A$49,products!$B$1:$B$49,,0)</f>
        <v>Rob</v>
      </c>
      <c r="J531" t="str">
        <f t="shared" si="24"/>
        <v>Robusta</v>
      </c>
      <c r="K531" t="str">
        <f>_xlfn.XLOOKUP($D531,products!$A$1:$A$49,products!$C$1:$C$49,,0)</f>
        <v>M</v>
      </c>
      <c r="L531" t="str">
        <f t="shared" si="25"/>
        <v>Medium</v>
      </c>
      <c r="M531" s="1">
        <f>_xlfn.XLOOKUP($D531,products!$A$1:$A$49,products!$D$1:$D$49,,0)</f>
        <v>1</v>
      </c>
      <c r="N531" s="3">
        <f>_xlfn.XLOOKUP($D531,products!$A$1:$A$49,products!$E$1:$E$49,,0)</f>
        <v>9.9499999999999993</v>
      </c>
      <c r="O531" s="3">
        <f t="shared" si="26"/>
        <v>59.699999999999996</v>
      </c>
      <c r="P531" t="str">
        <f>_xlfn.XLOOKUP(Table1[[#This Row],[Customer ID]],customers!$A$1:$A$1001,customers!$I$1:$I$1001,,0)</f>
        <v>No</v>
      </c>
    </row>
    <row r="532" spans="1:16" x14ac:dyDescent="0.3">
      <c r="A532" s="2" t="s">
        <v>3487</v>
      </c>
      <c r="B532" s="8">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_xlfn.XLOOKUP(orders!$D532,products!$A$1:$A$49,products!$B$1:$B$49,,0)</f>
        <v>Rob</v>
      </c>
      <c r="J532" t="str">
        <f t="shared" si="24"/>
        <v>Robusta</v>
      </c>
      <c r="K532" t="str">
        <f>_xlfn.XLOOKUP($D532,products!$A$1:$A$49,products!$C$1:$C$49,,0)</f>
        <v>M</v>
      </c>
      <c r="L532" t="str">
        <f t="shared" si="25"/>
        <v>Medium</v>
      </c>
      <c r="M532" s="1">
        <f>_xlfn.XLOOKUP($D532,products!$A$1:$A$49,products!$D$1:$D$49,,0)</f>
        <v>1</v>
      </c>
      <c r="N532" s="3">
        <f>_xlfn.XLOOKUP($D532,products!$A$1:$A$49,products!$E$1:$E$49,,0)</f>
        <v>9.9499999999999993</v>
      </c>
      <c r="O532" s="3">
        <f t="shared" si="26"/>
        <v>59.699999999999996</v>
      </c>
      <c r="P532" t="str">
        <f>_xlfn.XLOOKUP(Table1[[#This Row],[Customer ID]],customers!$A$1:$A$1001,customers!$I$1:$I$1001,,0)</f>
        <v>No</v>
      </c>
    </row>
    <row r="533" spans="1:16" x14ac:dyDescent="0.3">
      <c r="A533" s="2" t="s">
        <v>3493</v>
      </c>
      <c r="B533" s="8">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_xlfn.XLOOKUP(orders!$D533,products!$A$1:$A$49,products!$B$1:$B$49,,0)</f>
        <v>Rob</v>
      </c>
      <c r="J533" t="str">
        <f t="shared" si="24"/>
        <v>Robusta</v>
      </c>
      <c r="K533" t="str">
        <f>_xlfn.XLOOKUP($D533,products!$A$1:$A$49,products!$C$1:$C$49,,0)</f>
        <v>D</v>
      </c>
      <c r="L533" t="str">
        <f t="shared" si="25"/>
        <v>Dark</v>
      </c>
      <c r="M533" s="1">
        <f>_xlfn.XLOOKUP($D533,products!$A$1:$A$49,products!$D$1:$D$49,,0)</f>
        <v>1</v>
      </c>
      <c r="N533" s="3">
        <f>_xlfn.XLOOKUP($D533,products!$A$1:$A$49,products!$E$1:$E$49,,0)</f>
        <v>8.9499999999999993</v>
      </c>
      <c r="O533" s="3">
        <f t="shared" si="26"/>
        <v>44.75</v>
      </c>
      <c r="P533" t="str">
        <f>_xlfn.XLOOKUP(Table1[[#This Row],[Customer ID]],customers!$A$1:$A$1001,customers!$I$1:$I$1001,,0)</f>
        <v>No</v>
      </c>
    </row>
    <row r="534" spans="1:16" x14ac:dyDescent="0.3">
      <c r="A534" s="2" t="s">
        <v>3499</v>
      </c>
      <c r="B534" s="8">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_xlfn.XLOOKUP(orders!$D534,products!$A$1:$A$49,products!$B$1:$B$49,,0)</f>
        <v>Exc</v>
      </c>
      <c r="J534" t="str">
        <f t="shared" si="24"/>
        <v>Excelsa</v>
      </c>
      <c r="K534" t="str">
        <f>_xlfn.XLOOKUP($D534,products!$A$1:$A$49,products!$C$1:$C$49,,0)</f>
        <v>M</v>
      </c>
      <c r="L534" t="str">
        <f t="shared" si="25"/>
        <v>Medium</v>
      </c>
      <c r="M534" s="1">
        <f>_xlfn.XLOOKUP($D534,products!$A$1:$A$49,products!$D$1:$D$49,,0)</f>
        <v>0.5</v>
      </c>
      <c r="N534" s="3">
        <f>_xlfn.XLOOKUP($D534,products!$A$1:$A$49,products!$E$1:$E$49,,0)</f>
        <v>8.25</v>
      </c>
      <c r="O534" s="3">
        <f t="shared" si="26"/>
        <v>16.5</v>
      </c>
      <c r="P534" t="str">
        <f>_xlfn.XLOOKUP(Table1[[#This Row],[Customer ID]],customers!$A$1:$A$1001,customers!$I$1:$I$1001,,0)</f>
        <v>Yes</v>
      </c>
    </row>
    <row r="535" spans="1:16" x14ac:dyDescent="0.3">
      <c r="A535" s="2" t="s">
        <v>3505</v>
      </c>
      <c r="B535" s="8">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_xlfn.XLOOKUP(orders!$D535,products!$A$1:$A$49,products!$B$1:$B$49,,0)</f>
        <v>Rob</v>
      </c>
      <c r="J535" t="str">
        <f t="shared" si="24"/>
        <v>Robusta</v>
      </c>
      <c r="K535" t="str">
        <f>_xlfn.XLOOKUP($D535,products!$A$1:$A$49,products!$C$1:$C$49,,0)</f>
        <v>D</v>
      </c>
      <c r="L535" t="str">
        <f t="shared" si="25"/>
        <v>Dark</v>
      </c>
      <c r="M535" s="1">
        <f>_xlfn.XLOOKUP($D535,products!$A$1:$A$49,products!$D$1:$D$49,,0)</f>
        <v>0.5</v>
      </c>
      <c r="N535" s="3">
        <f>_xlfn.XLOOKUP($D535,products!$A$1:$A$49,products!$E$1:$E$49,,0)</f>
        <v>5.3699999999999992</v>
      </c>
      <c r="O535" s="3">
        <f t="shared" si="26"/>
        <v>21.479999999999997</v>
      </c>
      <c r="P535" t="str">
        <f>_xlfn.XLOOKUP(Table1[[#This Row],[Customer ID]],customers!$A$1:$A$1001,customers!$I$1:$I$1001,,0)</f>
        <v>No</v>
      </c>
    </row>
    <row r="536" spans="1:16" x14ac:dyDescent="0.3">
      <c r="A536" s="2" t="s">
        <v>3510</v>
      </c>
      <c r="B536" s="8">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_xlfn.XLOOKUP(orders!$D536,products!$A$1:$A$49,products!$B$1:$B$49,,0)</f>
        <v>Rob</v>
      </c>
      <c r="J536" t="str">
        <f t="shared" si="24"/>
        <v>Robusta</v>
      </c>
      <c r="K536" t="str">
        <f>_xlfn.XLOOKUP($D536,products!$A$1:$A$49,products!$C$1:$C$49,,0)</f>
        <v>M</v>
      </c>
      <c r="L536" t="str">
        <f t="shared" si="25"/>
        <v>Medium</v>
      </c>
      <c r="M536" s="1">
        <f>_xlfn.XLOOKUP($D536,products!$A$1:$A$49,products!$D$1:$D$49,,0)</f>
        <v>2.5</v>
      </c>
      <c r="N536" s="3">
        <f>_xlfn.XLOOKUP($D536,products!$A$1:$A$49,products!$E$1:$E$49,,0)</f>
        <v>22.884999999999998</v>
      </c>
      <c r="O536" s="3">
        <f t="shared" si="26"/>
        <v>45.769999999999996</v>
      </c>
      <c r="P536" t="str">
        <f>_xlfn.XLOOKUP(Table1[[#This Row],[Customer ID]],customers!$A$1:$A$1001,customers!$I$1:$I$1001,,0)</f>
        <v>Yes</v>
      </c>
    </row>
    <row r="537" spans="1:16" x14ac:dyDescent="0.3">
      <c r="A537" s="2" t="s">
        <v>3516</v>
      </c>
      <c r="B537" s="8">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_xlfn.XLOOKUP(orders!$D537,products!$A$1:$A$49,products!$B$1:$B$49,,0)</f>
        <v>Lib</v>
      </c>
      <c r="J537" t="str">
        <f t="shared" si="24"/>
        <v>Liberica</v>
      </c>
      <c r="K537" t="str">
        <f>_xlfn.XLOOKUP($D537,products!$A$1:$A$49,products!$C$1:$C$49,,0)</f>
        <v>L</v>
      </c>
      <c r="L537" t="str">
        <f t="shared" si="25"/>
        <v>Light</v>
      </c>
      <c r="M537" s="1">
        <f>_xlfn.XLOOKUP($D537,products!$A$1:$A$49,products!$D$1:$D$49,,0)</f>
        <v>0.2</v>
      </c>
      <c r="N537" s="3">
        <f>_xlfn.XLOOKUP($D537,products!$A$1:$A$49,products!$E$1:$E$49,,0)</f>
        <v>4.7549999999999999</v>
      </c>
      <c r="O537" s="3">
        <f t="shared" si="26"/>
        <v>9.51</v>
      </c>
      <c r="P537" t="str">
        <f>_xlfn.XLOOKUP(Table1[[#This Row],[Customer ID]],customers!$A$1:$A$1001,customers!$I$1:$I$1001,,0)</f>
        <v>No</v>
      </c>
    </row>
    <row r="538" spans="1:16" x14ac:dyDescent="0.3">
      <c r="A538" s="2" t="s">
        <v>3521</v>
      </c>
      <c r="B538" s="8">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_xlfn.XLOOKUP(orders!$D538,products!$A$1:$A$49,products!$B$1:$B$49,,0)</f>
        <v>Rob</v>
      </c>
      <c r="J538" t="str">
        <f t="shared" si="24"/>
        <v>Robusta</v>
      </c>
      <c r="K538" t="str">
        <f>_xlfn.XLOOKUP($D538,products!$A$1:$A$49,products!$C$1:$C$49,,0)</f>
        <v>D</v>
      </c>
      <c r="L538" t="str">
        <f t="shared" si="25"/>
        <v>Dark</v>
      </c>
      <c r="M538" s="1">
        <f>_xlfn.XLOOKUP($D538,products!$A$1:$A$49,products!$D$1:$D$49,,0)</f>
        <v>0.2</v>
      </c>
      <c r="N538" s="3">
        <f>_xlfn.XLOOKUP($D538,products!$A$1:$A$49,products!$E$1:$E$49,,0)</f>
        <v>2.6849999999999996</v>
      </c>
      <c r="O538" s="3">
        <f t="shared" si="26"/>
        <v>8.0549999999999997</v>
      </c>
      <c r="P538" t="str">
        <f>_xlfn.XLOOKUP(Table1[[#This Row],[Customer ID]],customers!$A$1:$A$1001,customers!$I$1:$I$1001,,0)</f>
        <v>Yes</v>
      </c>
    </row>
    <row r="539" spans="1:16" x14ac:dyDescent="0.3">
      <c r="A539" s="2" t="s">
        <v>3527</v>
      </c>
      <c r="B539" s="8">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_xlfn.XLOOKUP(orders!$D539,products!$A$1:$A$49,products!$B$1:$B$49,,0)</f>
        <v>Exc</v>
      </c>
      <c r="J539" t="str">
        <f t="shared" si="24"/>
        <v>Excelsa</v>
      </c>
      <c r="K539" t="str">
        <f>_xlfn.XLOOKUP($D539,products!$A$1:$A$49,products!$C$1:$C$49,,0)</f>
        <v>D</v>
      </c>
      <c r="L539" t="str">
        <f t="shared" si="25"/>
        <v>Dark</v>
      </c>
      <c r="M539" s="1">
        <f>_xlfn.XLOOKUP($D539,products!$A$1:$A$49,products!$D$1:$D$49,,0)</f>
        <v>2.5</v>
      </c>
      <c r="N539" s="3">
        <f>_xlfn.XLOOKUP($D539,products!$A$1:$A$49,products!$E$1:$E$49,,0)</f>
        <v>27.945</v>
      </c>
      <c r="O539" s="3">
        <f t="shared" si="26"/>
        <v>111.78</v>
      </c>
      <c r="P539" t="str">
        <f>_xlfn.XLOOKUP(Table1[[#This Row],[Customer ID]],customers!$A$1:$A$1001,customers!$I$1:$I$1001,,0)</f>
        <v>Yes</v>
      </c>
    </row>
    <row r="540" spans="1:16" x14ac:dyDescent="0.3">
      <c r="A540" s="2" t="s">
        <v>3532</v>
      </c>
      <c r="B540" s="8">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_xlfn.XLOOKUP(orders!$D540,products!$A$1:$A$49,products!$B$1:$B$49,,0)</f>
        <v>Rob</v>
      </c>
      <c r="J540" t="str">
        <f t="shared" si="24"/>
        <v>Robusta</v>
      </c>
      <c r="K540" t="str">
        <f>_xlfn.XLOOKUP($D540,products!$A$1:$A$49,products!$C$1:$C$49,,0)</f>
        <v>D</v>
      </c>
      <c r="L540" t="str">
        <f t="shared" si="25"/>
        <v>Dark</v>
      </c>
      <c r="M540" s="1">
        <f>_xlfn.XLOOKUP($D540,products!$A$1:$A$49,products!$D$1:$D$49,,0)</f>
        <v>0.2</v>
      </c>
      <c r="N540" s="3">
        <f>_xlfn.XLOOKUP($D540,products!$A$1:$A$49,products!$E$1:$E$49,,0)</f>
        <v>2.6849999999999996</v>
      </c>
      <c r="O540" s="3">
        <f t="shared" si="26"/>
        <v>10.739999999999998</v>
      </c>
      <c r="P540" t="str">
        <f>_xlfn.XLOOKUP(Table1[[#This Row],[Customer ID]],customers!$A$1:$A$1001,customers!$I$1:$I$1001,,0)</f>
        <v>Yes</v>
      </c>
    </row>
    <row r="541" spans="1:16" x14ac:dyDescent="0.3">
      <c r="A541" s="2" t="s">
        <v>3537</v>
      </c>
      <c r="B541" s="8">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_xlfn.XLOOKUP(orders!$D541,products!$A$1:$A$49,products!$B$1:$B$49,,0)</f>
        <v>Rob</v>
      </c>
      <c r="J541" t="str">
        <f t="shared" si="24"/>
        <v>Robusta</v>
      </c>
      <c r="K541" t="str">
        <f>_xlfn.XLOOKUP($D541,products!$A$1:$A$49,products!$C$1:$C$49,,0)</f>
        <v>D</v>
      </c>
      <c r="L541" t="str">
        <f t="shared" si="25"/>
        <v>Dark</v>
      </c>
      <c r="M541" s="1">
        <f>_xlfn.XLOOKUP($D541,products!$A$1:$A$49,products!$D$1:$D$49,,0)</f>
        <v>0.5</v>
      </c>
      <c r="N541" s="3">
        <f>_xlfn.XLOOKUP($D541,products!$A$1:$A$49,products!$E$1:$E$49,,0)</f>
        <v>5.3699999999999992</v>
      </c>
      <c r="O541" s="3">
        <f t="shared" si="26"/>
        <v>26.849999999999994</v>
      </c>
      <c r="P541" t="str">
        <f>_xlfn.XLOOKUP(Table1[[#This Row],[Customer ID]],customers!$A$1:$A$1001,customers!$I$1:$I$1001,,0)</f>
        <v>No</v>
      </c>
    </row>
    <row r="542" spans="1:16" x14ac:dyDescent="0.3">
      <c r="A542" s="2" t="s">
        <v>3542</v>
      </c>
      <c r="B542" s="8">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_xlfn.XLOOKUP(orders!$D542,products!$A$1:$A$49,products!$B$1:$B$49,,0)</f>
        <v>Lib</v>
      </c>
      <c r="J542" t="str">
        <f t="shared" si="24"/>
        <v>Liberica</v>
      </c>
      <c r="K542" t="str">
        <f>_xlfn.XLOOKUP($D542,products!$A$1:$A$49,products!$C$1:$C$49,,0)</f>
        <v>L</v>
      </c>
      <c r="L542" t="str">
        <f t="shared" si="25"/>
        <v>Light</v>
      </c>
      <c r="M542" s="1">
        <f>_xlfn.XLOOKUP($D542,products!$A$1:$A$49,products!$D$1:$D$49,,0)</f>
        <v>1</v>
      </c>
      <c r="N542" s="3">
        <f>_xlfn.XLOOKUP($D542,products!$A$1:$A$49,products!$E$1:$E$49,,0)</f>
        <v>15.85</v>
      </c>
      <c r="O542" s="3">
        <f t="shared" si="26"/>
        <v>63.4</v>
      </c>
      <c r="P542" t="str">
        <f>_xlfn.XLOOKUP(Table1[[#This Row],[Customer ID]],customers!$A$1:$A$1001,customers!$I$1:$I$1001,,0)</f>
        <v>Yes</v>
      </c>
    </row>
    <row r="543" spans="1:16" x14ac:dyDescent="0.3">
      <c r="A543" s="2" t="s">
        <v>3548</v>
      </c>
      <c r="B543" s="8">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_xlfn.XLOOKUP(orders!$D543,products!$A$1:$A$49,products!$B$1:$B$49,,0)</f>
        <v>Ara</v>
      </c>
      <c r="J543" t="str">
        <f t="shared" si="24"/>
        <v>Arabica</v>
      </c>
      <c r="K543" t="str">
        <f>_xlfn.XLOOKUP($D543,products!$A$1:$A$49,products!$C$1:$C$49,,0)</f>
        <v>D</v>
      </c>
      <c r="L543" t="str">
        <f t="shared" si="25"/>
        <v>Dark</v>
      </c>
      <c r="M543" s="1">
        <f>_xlfn.XLOOKUP($D543,products!$A$1:$A$49,products!$D$1:$D$49,,0)</f>
        <v>2.5</v>
      </c>
      <c r="N543" s="3">
        <f>_xlfn.XLOOKUP($D543,products!$A$1:$A$49,products!$E$1:$E$49,,0)</f>
        <v>22.884999999999998</v>
      </c>
      <c r="O543" s="3">
        <f t="shared" si="26"/>
        <v>22.884999999999998</v>
      </c>
      <c r="P543" t="str">
        <f>_xlfn.XLOOKUP(Table1[[#This Row],[Customer ID]],customers!$A$1:$A$1001,customers!$I$1:$I$1001,,0)</f>
        <v>Yes</v>
      </c>
    </row>
    <row r="544" spans="1:16" x14ac:dyDescent="0.3">
      <c r="A544" s="2" t="s">
        <v>3553</v>
      </c>
      <c r="B544" s="8">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_xlfn.XLOOKUP(orders!$D544,products!$A$1:$A$49,products!$B$1:$B$49,,0)</f>
        <v>Ara</v>
      </c>
      <c r="J544" t="str">
        <f t="shared" si="24"/>
        <v>Arabica</v>
      </c>
      <c r="K544" t="str">
        <f>_xlfn.XLOOKUP($D544,products!$A$1:$A$49,products!$C$1:$C$49,,0)</f>
        <v>M</v>
      </c>
      <c r="L544" t="str">
        <f t="shared" si="25"/>
        <v>Medium</v>
      </c>
      <c r="M544" s="1">
        <f>_xlfn.XLOOKUP($D544,products!$A$1:$A$49,products!$D$1:$D$49,,0)</f>
        <v>2.5</v>
      </c>
      <c r="N544" s="3">
        <f>_xlfn.XLOOKUP($D544,products!$A$1:$A$49,products!$E$1:$E$49,,0)</f>
        <v>25.874999999999996</v>
      </c>
      <c r="O544" s="3">
        <f t="shared" si="26"/>
        <v>103.49999999999999</v>
      </c>
      <c r="P544" t="str">
        <f>_xlfn.XLOOKUP(Table1[[#This Row],[Customer ID]],customers!$A$1:$A$1001,customers!$I$1:$I$1001,,0)</f>
        <v>No</v>
      </c>
    </row>
    <row r="545" spans="1:16" x14ac:dyDescent="0.3">
      <c r="A545" s="2" t="s">
        <v>3559</v>
      </c>
      <c r="B545" s="8">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_xlfn.XLOOKUP(orders!$D545,products!$A$1:$A$49,products!$B$1:$B$49,,0)</f>
        <v>Rob</v>
      </c>
      <c r="J545" t="str">
        <f t="shared" si="24"/>
        <v>Robusta</v>
      </c>
      <c r="K545" t="str">
        <f>_xlfn.XLOOKUP($D545,products!$A$1:$A$49,products!$C$1:$C$49,,0)</f>
        <v>L</v>
      </c>
      <c r="L545" t="str">
        <f t="shared" si="25"/>
        <v>Light</v>
      </c>
      <c r="M545" s="1">
        <f>_xlfn.XLOOKUP($D545,products!$A$1:$A$49,products!$D$1:$D$49,,0)</f>
        <v>2.5</v>
      </c>
      <c r="N545" s="3">
        <f>_xlfn.XLOOKUP($D545,products!$A$1:$A$49,products!$E$1:$E$49,,0)</f>
        <v>27.484999999999996</v>
      </c>
      <c r="O545" s="3">
        <f t="shared" si="26"/>
        <v>54.969999999999992</v>
      </c>
      <c r="P545" t="str">
        <f>_xlfn.XLOOKUP(Table1[[#This Row],[Customer ID]],customers!$A$1:$A$1001,customers!$I$1:$I$1001,,0)</f>
        <v>No</v>
      </c>
    </row>
    <row r="546" spans="1:16" x14ac:dyDescent="0.3">
      <c r="A546" s="2" t="s">
        <v>3565</v>
      </c>
      <c r="B546" s="8">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_xlfn.XLOOKUP(orders!$D546,products!$A$1:$A$49,products!$B$1:$B$49,,0)</f>
        <v>Ara</v>
      </c>
      <c r="J546" t="str">
        <f t="shared" si="24"/>
        <v>Arabica</v>
      </c>
      <c r="K546" t="str">
        <f>_xlfn.XLOOKUP($D546,products!$A$1:$A$49,products!$C$1:$C$49,,0)</f>
        <v>L</v>
      </c>
      <c r="L546" t="str">
        <f t="shared" si="25"/>
        <v>Light</v>
      </c>
      <c r="M546" s="1">
        <f>_xlfn.XLOOKUP($D546,products!$A$1:$A$49,products!$D$1:$D$49,,0)</f>
        <v>0.5</v>
      </c>
      <c r="N546" s="3">
        <f>_xlfn.XLOOKUP($D546,products!$A$1:$A$49,products!$E$1:$E$49,,0)</f>
        <v>7.77</v>
      </c>
      <c r="O546" s="3">
        <f t="shared" si="26"/>
        <v>15.54</v>
      </c>
      <c r="P546" t="str">
        <f>_xlfn.XLOOKUP(Table1[[#This Row],[Customer ID]],customers!$A$1:$A$1001,customers!$I$1:$I$1001,,0)</f>
        <v>No</v>
      </c>
    </row>
    <row r="547" spans="1:16" x14ac:dyDescent="0.3">
      <c r="A547" s="2" t="s">
        <v>3571</v>
      </c>
      <c r="B547" s="8">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_xlfn.XLOOKUP(orders!$D547,products!$A$1:$A$49,products!$B$1:$B$49,,0)</f>
        <v>Lib</v>
      </c>
      <c r="J547" t="str">
        <f t="shared" si="24"/>
        <v>Liberica</v>
      </c>
      <c r="K547" t="str">
        <f>_xlfn.XLOOKUP($D547,products!$A$1:$A$49,products!$C$1:$C$49,,0)</f>
        <v>D</v>
      </c>
      <c r="L547" t="str">
        <f t="shared" si="25"/>
        <v>Dark</v>
      </c>
      <c r="M547" s="1">
        <f>_xlfn.XLOOKUP($D547,products!$A$1:$A$49,products!$D$1:$D$49,,0)</f>
        <v>0.2</v>
      </c>
      <c r="N547" s="3">
        <f>_xlfn.XLOOKUP($D547,products!$A$1:$A$49,products!$E$1:$E$49,,0)</f>
        <v>3.8849999999999998</v>
      </c>
      <c r="O547" s="3">
        <f t="shared" si="26"/>
        <v>15.54</v>
      </c>
      <c r="P547" t="str">
        <f>_xlfn.XLOOKUP(Table1[[#This Row],[Customer ID]],customers!$A$1:$A$1001,customers!$I$1:$I$1001,,0)</f>
        <v>No</v>
      </c>
    </row>
    <row r="548" spans="1:16" x14ac:dyDescent="0.3">
      <c r="A548" s="2" t="s">
        <v>3577</v>
      </c>
      <c r="B548" s="8">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_xlfn.XLOOKUP(orders!$D548,products!$A$1:$A$49,products!$B$1:$B$49,,0)</f>
        <v>Exc</v>
      </c>
      <c r="J548" t="str">
        <f t="shared" si="24"/>
        <v>Excelsa</v>
      </c>
      <c r="K548" t="str">
        <f>_xlfn.XLOOKUP($D548,products!$A$1:$A$49,products!$C$1:$C$49,,0)</f>
        <v>D</v>
      </c>
      <c r="L548" t="str">
        <f t="shared" si="25"/>
        <v>Dark</v>
      </c>
      <c r="M548" s="1">
        <f>_xlfn.XLOOKUP($D548,products!$A$1:$A$49,products!$D$1:$D$49,,0)</f>
        <v>2.5</v>
      </c>
      <c r="N548" s="3">
        <f>_xlfn.XLOOKUP($D548,products!$A$1:$A$49,products!$E$1:$E$49,,0)</f>
        <v>27.945</v>
      </c>
      <c r="O548" s="3">
        <f t="shared" si="26"/>
        <v>83.835000000000008</v>
      </c>
      <c r="P548" t="str">
        <f>_xlfn.XLOOKUP(Table1[[#This Row],[Customer ID]],customers!$A$1:$A$1001,customers!$I$1:$I$1001,,0)</f>
        <v>No</v>
      </c>
    </row>
    <row r="549" spans="1:16" x14ac:dyDescent="0.3">
      <c r="A549" s="2" t="s">
        <v>3582</v>
      </c>
      <c r="B549" s="8">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_xlfn.XLOOKUP(orders!$D549,products!$A$1:$A$49,products!$B$1:$B$49,,0)</f>
        <v>Rob</v>
      </c>
      <c r="J549" t="str">
        <f t="shared" si="24"/>
        <v>Robusta</v>
      </c>
      <c r="K549" t="str">
        <f>_xlfn.XLOOKUP($D549,products!$A$1:$A$49,products!$C$1:$C$49,,0)</f>
        <v>L</v>
      </c>
      <c r="L549" t="str">
        <f t="shared" si="25"/>
        <v>Light</v>
      </c>
      <c r="M549" s="1">
        <f>_xlfn.XLOOKUP($D549,products!$A$1:$A$49,products!$D$1:$D$49,,0)</f>
        <v>0.2</v>
      </c>
      <c r="N549" s="3">
        <f>_xlfn.XLOOKUP($D549,products!$A$1:$A$49,products!$E$1:$E$49,,0)</f>
        <v>3.5849999999999995</v>
      </c>
      <c r="O549" s="3">
        <f t="shared" si="26"/>
        <v>10.754999999999999</v>
      </c>
      <c r="P549" t="str">
        <f>_xlfn.XLOOKUP(Table1[[#This Row],[Customer ID]],customers!$A$1:$A$1001,customers!$I$1:$I$1001,,0)</f>
        <v>Yes</v>
      </c>
    </row>
    <row r="550" spans="1:16" x14ac:dyDescent="0.3">
      <c r="A550" s="2" t="s">
        <v>3587</v>
      </c>
      <c r="B550" s="8">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_xlfn.XLOOKUP(orders!$D550,products!$A$1:$A$49,products!$B$1:$B$49,,0)</f>
        <v>Exc</v>
      </c>
      <c r="J550" t="str">
        <f t="shared" si="24"/>
        <v>Excelsa</v>
      </c>
      <c r="K550" t="str">
        <f>_xlfn.XLOOKUP($D550,products!$A$1:$A$49,products!$C$1:$C$49,,0)</f>
        <v>L</v>
      </c>
      <c r="L550" t="str">
        <f t="shared" si="25"/>
        <v>Light</v>
      </c>
      <c r="M550" s="1">
        <f>_xlfn.XLOOKUP($D550,products!$A$1:$A$49,products!$D$1:$D$49,,0)</f>
        <v>0.2</v>
      </c>
      <c r="N550" s="3">
        <f>_xlfn.XLOOKUP($D550,products!$A$1:$A$49,products!$E$1:$E$49,,0)</f>
        <v>4.4550000000000001</v>
      </c>
      <c r="O550" s="3">
        <f t="shared" si="26"/>
        <v>13.365</v>
      </c>
      <c r="P550" t="str">
        <f>_xlfn.XLOOKUP(Table1[[#This Row],[Customer ID]],customers!$A$1:$A$1001,customers!$I$1:$I$1001,,0)</f>
        <v>Yes</v>
      </c>
    </row>
    <row r="551" spans="1:16" x14ac:dyDescent="0.3">
      <c r="A551" s="2" t="s">
        <v>3593</v>
      </c>
      <c r="B551" s="8">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_xlfn.XLOOKUP(orders!$D551,products!$A$1:$A$49,products!$B$1:$B$49,,0)</f>
        <v>Exc</v>
      </c>
      <c r="J551" t="str">
        <f t="shared" si="24"/>
        <v>Excelsa</v>
      </c>
      <c r="K551" t="str">
        <f>_xlfn.XLOOKUP($D551,products!$A$1:$A$49,products!$C$1:$C$49,,0)</f>
        <v>L</v>
      </c>
      <c r="L551" t="str">
        <f t="shared" si="25"/>
        <v>Light</v>
      </c>
      <c r="M551" s="1">
        <f>_xlfn.XLOOKUP($D551,products!$A$1:$A$49,products!$D$1:$D$49,,0)</f>
        <v>0.2</v>
      </c>
      <c r="N551" s="3">
        <f>_xlfn.XLOOKUP($D551,products!$A$1:$A$49,products!$E$1:$E$49,,0)</f>
        <v>4.4550000000000001</v>
      </c>
      <c r="O551" s="3">
        <f t="shared" si="26"/>
        <v>17.82</v>
      </c>
      <c r="P551" t="str">
        <f>_xlfn.XLOOKUP(Table1[[#This Row],[Customer ID]],customers!$A$1:$A$1001,customers!$I$1:$I$1001,,0)</f>
        <v>Yes</v>
      </c>
    </row>
    <row r="552" spans="1:16" x14ac:dyDescent="0.3">
      <c r="A552" s="2" t="s">
        <v>3599</v>
      </c>
      <c r="B552" s="8">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_xlfn.XLOOKUP(orders!$D552,products!$A$1:$A$49,products!$B$1:$B$49,,0)</f>
        <v>Lib</v>
      </c>
      <c r="J552" t="str">
        <f t="shared" si="24"/>
        <v>Liberica</v>
      </c>
      <c r="K552" t="str">
        <f>_xlfn.XLOOKUP($D552,products!$A$1:$A$49,products!$C$1:$C$49,,0)</f>
        <v>D</v>
      </c>
      <c r="L552" t="str">
        <f t="shared" si="25"/>
        <v>Dark</v>
      </c>
      <c r="M552" s="1">
        <f>_xlfn.XLOOKUP($D552,products!$A$1:$A$49,products!$D$1:$D$49,,0)</f>
        <v>0.2</v>
      </c>
      <c r="N552" s="3">
        <f>_xlfn.XLOOKUP($D552,products!$A$1:$A$49,products!$E$1:$E$49,,0)</f>
        <v>3.8849999999999998</v>
      </c>
      <c r="O552" s="3">
        <f t="shared" si="26"/>
        <v>23.31</v>
      </c>
      <c r="P552" t="str">
        <f>_xlfn.XLOOKUP(Table1[[#This Row],[Customer ID]],customers!$A$1:$A$1001,customers!$I$1:$I$1001,,0)</f>
        <v>Yes</v>
      </c>
    </row>
    <row r="553" spans="1:16" x14ac:dyDescent="0.3">
      <c r="A553" s="2" t="s">
        <v>3605</v>
      </c>
      <c r="B553" s="8">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_xlfn.XLOOKUP(orders!$D553,products!$A$1:$A$49,products!$B$1:$B$49,,0)</f>
        <v>Exc</v>
      </c>
      <c r="J553" t="str">
        <f t="shared" si="24"/>
        <v>Excelsa</v>
      </c>
      <c r="K553" t="str">
        <f>_xlfn.XLOOKUP($D553,products!$A$1:$A$49,products!$C$1:$C$49,,0)</f>
        <v>D</v>
      </c>
      <c r="L553" t="str">
        <f t="shared" si="25"/>
        <v>Dark</v>
      </c>
      <c r="M553" s="1">
        <f>_xlfn.XLOOKUP($D553,products!$A$1:$A$49,products!$D$1:$D$49,,0)</f>
        <v>0.2</v>
      </c>
      <c r="N553" s="3">
        <f>_xlfn.XLOOKUP($D553,products!$A$1:$A$49,products!$E$1:$E$49,,0)</f>
        <v>3.645</v>
      </c>
      <c r="O553" s="3">
        <f t="shared" si="26"/>
        <v>7.29</v>
      </c>
      <c r="P553" t="str">
        <f>_xlfn.XLOOKUP(Table1[[#This Row],[Customer ID]],customers!$A$1:$A$1001,customers!$I$1:$I$1001,,0)</f>
        <v>No</v>
      </c>
    </row>
    <row r="554" spans="1:16" x14ac:dyDescent="0.3">
      <c r="A554" s="2" t="s">
        <v>3611</v>
      </c>
      <c r="B554" s="8">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_xlfn.XLOOKUP(orders!$D554,products!$A$1:$A$49,products!$B$1:$B$49,,0)</f>
        <v>Exc</v>
      </c>
      <c r="J554" t="str">
        <f t="shared" si="24"/>
        <v>Excelsa</v>
      </c>
      <c r="K554" t="str">
        <f>_xlfn.XLOOKUP($D554,products!$A$1:$A$49,products!$C$1:$C$49,,0)</f>
        <v>L</v>
      </c>
      <c r="L554" t="str">
        <f t="shared" si="25"/>
        <v>Light</v>
      </c>
      <c r="M554" s="1">
        <f>_xlfn.XLOOKUP($D554,products!$A$1:$A$49,products!$D$1:$D$49,,0)</f>
        <v>0.2</v>
      </c>
      <c r="N554" s="3">
        <f>_xlfn.XLOOKUP($D554,products!$A$1:$A$49,products!$E$1:$E$49,,0)</f>
        <v>4.4550000000000001</v>
      </c>
      <c r="O554" s="3">
        <f t="shared" si="26"/>
        <v>17.82</v>
      </c>
      <c r="P554" t="str">
        <f>_xlfn.XLOOKUP(Table1[[#This Row],[Customer ID]],customers!$A$1:$A$1001,customers!$I$1:$I$1001,,0)</f>
        <v>Yes</v>
      </c>
    </row>
    <row r="555" spans="1:16" x14ac:dyDescent="0.3">
      <c r="A555" s="2" t="s">
        <v>3617</v>
      </c>
      <c r="B555" s="8">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_xlfn.XLOOKUP(orders!$D555,products!$A$1:$A$49,products!$B$1:$B$49,,0)</f>
        <v>Exc</v>
      </c>
      <c r="J555" t="str">
        <f t="shared" si="24"/>
        <v>Excelsa</v>
      </c>
      <c r="K555" t="str">
        <f>_xlfn.XLOOKUP($D555,products!$A$1:$A$49,products!$C$1:$C$49,,0)</f>
        <v>M</v>
      </c>
      <c r="L555" t="str">
        <f t="shared" si="25"/>
        <v>Medium</v>
      </c>
      <c r="M555" s="1">
        <f>_xlfn.XLOOKUP($D555,products!$A$1:$A$49,products!$D$1:$D$49,,0)</f>
        <v>1</v>
      </c>
      <c r="N555" s="3">
        <f>_xlfn.XLOOKUP($D555,products!$A$1:$A$49,products!$E$1:$E$49,,0)</f>
        <v>13.75</v>
      </c>
      <c r="O555" s="3">
        <f t="shared" si="26"/>
        <v>68.75</v>
      </c>
      <c r="P555" t="str">
        <f>_xlfn.XLOOKUP(Table1[[#This Row],[Customer ID]],customers!$A$1:$A$1001,customers!$I$1:$I$1001,,0)</f>
        <v>No</v>
      </c>
    </row>
    <row r="556" spans="1:16" x14ac:dyDescent="0.3">
      <c r="A556" s="2" t="s">
        <v>3622</v>
      </c>
      <c r="B556" s="8">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_xlfn.XLOOKUP(orders!$D556,products!$A$1:$A$49,products!$B$1:$B$49,,0)</f>
        <v>Rob</v>
      </c>
      <c r="J556" t="str">
        <f t="shared" si="24"/>
        <v>Robusta</v>
      </c>
      <c r="K556" t="str">
        <f>_xlfn.XLOOKUP($D556,products!$A$1:$A$49,products!$C$1:$C$49,,0)</f>
        <v>L</v>
      </c>
      <c r="L556" t="str">
        <f t="shared" si="25"/>
        <v>Light</v>
      </c>
      <c r="M556" s="1">
        <f>_xlfn.XLOOKUP($D556,products!$A$1:$A$49,products!$D$1:$D$49,,0)</f>
        <v>2.5</v>
      </c>
      <c r="N556" s="3">
        <f>_xlfn.XLOOKUP($D556,products!$A$1:$A$49,products!$E$1:$E$49,,0)</f>
        <v>27.484999999999996</v>
      </c>
      <c r="O556" s="3">
        <f t="shared" si="26"/>
        <v>54.969999999999992</v>
      </c>
      <c r="P556" t="str">
        <f>_xlfn.XLOOKUP(Table1[[#This Row],[Customer ID]],customers!$A$1:$A$1001,customers!$I$1:$I$1001,,0)</f>
        <v>Yes</v>
      </c>
    </row>
    <row r="557" spans="1:16" x14ac:dyDescent="0.3">
      <c r="A557" s="2" t="s">
        <v>3627</v>
      </c>
      <c r="B557" s="8">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_xlfn.XLOOKUP(orders!$D557,products!$A$1:$A$49,products!$B$1:$B$49,,0)</f>
        <v>Exc</v>
      </c>
      <c r="J557" t="str">
        <f t="shared" si="24"/>
        <v>Excelsa</v>
      </c>
      <c r="K557" t="str">
        <f>_xlfn.XLOOKUP($D557,products!$A$1:$A$49,products!$C$1:$C$49,,0)</f>
        <v>M</v>
      </c>
      <c r="L557" t="str">
        <f t="shared" si="25"/>
        <v>Medium</v>
      </c>
      <c r="M557" s="1">
        <f>_xlfn.XLOOKUP($D557,products!$A$1:$A$49,products!$D$1:$D$49,,0)</f>
        <v>1</v>
      </c>
      <c r="N557" s="3">
        <f>_xlfn.XLOOKUP($D557,products!$A$1:$A$49,products!$E$1:$E$49,,0)</f>
        <v>13.75</v>
      </c>
      <c r="O557" s="3">
        <f t="shared" si="26"/>
        <v>82.5</v>
      </c>
      <c r="P557" t="str">
        <f>_xlfn.XLOOKUP(Table1[[#This Row],[Customer ID]],customers!$A$1:$A$1001,customers!$I$1:$I$1001,,0)</f>
        <v>No</v>
      </c>
    </row>
    <row r="558" spans="1:16" x14ac:dyDescent="0.3">
      <c r="A558" s="2" t="s">
        <v>3633</v>
      </c>
      <c r="B558" s="8">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_xlfn.XLOOKUP(orders!$D558,products!$A$1:$A$49,products!$B$1:$B$49,,0)</f>
        <v>Lib</v>
      </c>
      <c r="J558" t="str">
        <f t="shared" si="24"/>
        <v>Liberica</v>
      </c>
      <c r="K558" t="str">
        <f>_xlfn.XLOOKUP($D558,products!$A$1:$A$49,products!$C$1:$C$49,,0)</f>
        <v>M</v>
      </c>
      <c r="L558" t="str">
        <f t="shared" si="25"/>
        <v>Medium</v>
      </c>
      <c r="M558" s="1">
        <f>_xlfn.XLOOKUP($D558,products!$A$1:$A$49,products!$D$1:$D$49,,0)</f>
        <v>0.2</v>
      </c>
      <c r="N558" s="3">
        <f>_xlfn.XLOOKUP($D558,products!$A$1:$A$49,products!$E$1:$E$49,,0)</f>
        <v>4.3650000000000002</v>
      </c>
      <c r="O558" s="3">
        <f t="shared" si="26"/>
        <v>8.73</v>
      </c>
      <c r="P558" t="str">
        <f>_xlfn.XLOOKUP(Table1[[#This Row],[Customer ID]],customers!$A$1:$A$1001,customers!$I$1:$I$1001,,0)</f>
        <v>Yes</v>
      </c>
    </row>
    <row r="559" spans="1:16" x14ac:dyDescent="0.3">
      <c r="A559" s="2" t="s">
        <v>3638</v>
      </c>
      <c r="B559" s="8">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_xlfn.XLOOKUP(orders!$D559,products!$A$1:$A$49,products!$B$1:$B$49,,0)</f>
        <v>Exc</v>
      </c>
      <c r="J559" t="str">
        <f t="shared" si="24"/>
        <v>Excelsa</v>
      </c>
      <c r="K559" t="str">
        <f>_xlfn.XLOOKUP($D559,products!$A$1:$A$49,products!$C$1:$C$49,,0)</f>
        <v>L</v>
      </c>
      <c r="L559" t="str">
        <f t="shared" si="25"/>
        <v>Light</v>
      </c>
      <c r="M559" s="1">
        <f>_xlfn.XLOOKUP($D559,products!$A$1:$A$49,products!$D$1:$D$49,,0)</f>
        <v>1</v>
      </c>
      <c r="N559" s="3">
        <f>_xlfn.XLOOKUP($D559,products!$A$1:$A$49,products!$E$1:$E$49,,0)</f>
        <v>14.85</v>
      </c>
      <c r="O559" s="3">
        <f t="shared" si="26"/>
        <v>59.4</v>
      </c>
      <c r="P559" t="str">
        <f>_xlfn.XLOOKUP(Table1[[#This Row],[Customer ID]],customers!$A$1:$A$1001,customers!$I$1:$I$1001,,0)</f>
        <v>Yes</v>
      </c>
    </row>
    <row r="560" spans="1:16" x14ac:dyDescent="0.3">
      <c r="A560" s="2" t="s">
        <v>3643</v>
      </c>
      <c r="B560" s="8">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_xlfn.XLOOKUP(orders!$D560,products!$A$1:$A$49,products!$B$1:$B$49,,0)</f>
        <v>Lib</v>
      </c>
      <c r="J560" t="str">
        <f t="shared" si="24"/>
        <v>Liberica</v>
      </c>
      <c r="K560" t="str">
        <f>_xlfn.XLOOKUP($D560,products!$A$1:$A$49,products!$C$1:$C$49,,0)</f>
        <v>D</v>
      </c>
      <c r="L560" t="str">
        <f t="shared" si="25"/>
        <v>Dark</v>
      </c>
      <c r="M560" s="1">
        <f>_xlfn.XLOOKUP($D560,products!$A$1:$A$49,products!$D$1:$D$49,,0)</f>
        <v>0.2</v>
      </c>
      <c r="N560" s="3">
        <f>_xlfn.XLOOKUP($D560,products!$A$1:$A$49,products!$E$1:$E$49,,0)</f>
        <v>3.8849999999999998</v>
      </c>
      <c r="O560" s="3">
        <f t="shared" si="26"/>
        <v>15.54</v>
      </c>
      <c r="P560" t="str">
        <f>_xlfn.XLOOKUP(Table1[[#This Row],[Customer ID]],customers!$A$1:$A$1001,customers!$I$1:$I$1001,,0)</f>
        <v>Yes</v>
      </c>
    </row>
    <row r="561" spans="1:16" x14ac:dyDescent="0.3">
      <c r="A561" s="2" t="s">
        <v>3648</v>
      </c>
      <c r="B561" s="8">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_xlfn.XLOOKUP(orders!$D561,products!$A$1:$A$49,products!$B$1:$B$49,,0)</f>
        <v>Ara</v>
      </c>
      <c r="J561" t="str">
        <f t="shared" si="24"/>
        <v>Arabica</v>
      </c>
      <c r="K561" t="str">
        <f>_xlfn.XLOOKUP($D561,products!$A$1:$A$49,products!$C$1:$C$49,,0)</f>
        <v>L</v>
      </c>
      <c r="L561" t="str">
        <f t="shared" si="25"/>
        <v>Light</v>
      </c>
      <c r="M561" s="1">
        <f>_xlfn.XLOOKUP($D561,products!$A$1:$A$49,products!$D$1:$D$49,,0)</f>
        <v>1</v>
      </c>
      <c r="N561" s="3">
        <f>_xlfn.XLOOKUP($D561,products!$A$1:$A$49,products!$E$1:$E$49,,0)</f>
        <v>12.95</v>
      </c>
      <c r="O561" s="3">
        <f t="shared" si="26"/>
        <v>38.849999999999994</v>
      </c>
      <c r="P561" t="str">
        <f>_xlfn.XLOOKUP(Table1[[#This Row],[Customer ID]],customers!$A$1:$A$1001,customers!$I$1:$I$1001,,0)</f>
        <v>Yes</v>
      </c>
    </row>
    <row r="562" spans="1:16" x14ac:dyDescent="0.3">
      <c r="A562" s="2" t="s">
        <v>3654</v>
      </c>
      <c r="B562" s="8">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_xlfn.XLOOKUP(orders!$D562,products!$A$1:$A$49,products!$B$1:$B$49,,0)</f>
        <v>Exc</v>
      </c>
      <c r="J562" t="str">
        <f t="shared" si="24"/>
        <v>Excelsa</v>
      </c>
      <c r="K562" t="str">
        <f>_xlfn.XLOOKUP($D562,products!$A$1:$A$49,products!$C$1:$C$49,,0)</f>
        <v>M</v>
      </c>
      <c r="L562" t="str">
        <f t="shared" si="25"/>
        <v>Medium</v>
      </c>
      <c r="M562" s="1">
        <f>_xlfn.XLOOKUP($D562,products!$A$1:$A$49,products!$D$1:$D$49,,0)</f>
        <v>2.5</v>
      </c>
      <c r="N562" s="3">
        <f>_xlfn.XLOOKUP($D562,products!$A$1:$A$49,products!$E$1:$E$49,,0)</f>
        <v>31.624999999999996</v>
      </c>
      <c r="O562" s="3">
        <f t="shared" si="26"/>
        <v>189.74999999999997</v>
      </c>
      <c r="P562" t="str">
        <f>_xlfn.XLOOKUP(Table1[[#This Row],[Customer ID]],customers!$A$1:$A$1001,customers!$I$1:$I$1001,,0)</f>
        <v>Yes</v>
      </c>
    </row>
    <row r="563" spans="1:16" x14ac:dyDescent="0.3">
      <c r="A563" s="2" t="s">
        <v>3659</v>
      </c>
      <c r="B563" s="8">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_xlfn.XLOOKUP(orders!$D563,products!$A$1:$A$49,products!$B$1:$B$49,,0)</f>
        <v>Ara</v>
      </c>
      <c r="J563" t="str">
        <f t="shared" si="24"/>
        <v>Arabica</v>
      </c>
      <c r="K563" t="str">
        <f>_xlfn.XLOOKUP($D563,products!$A$1:$A$49,products!$C$1:$C$49,,0)</f>
        <v>D</v>
      </c>
      <c r="L563" t="str">
        <f t="shared" si="25"/>
        <v>Dark</v>
      </c>
      <c r="M563" s="1">
        <f>_xlfn.XLOOKUP($D563,products!$A$1:$A$49,products!$D$1:$D$49,,0)</f>
        <v>0.2</v>
      </c>
      <c r="N563" s="3">
        <f>_xlfn.XLOOKUP($D563,products!$A$1:$A$49,products!$E$1:$E$49,,0)</f>
        <v>2.9849999999999999</v>
      </c>
      <c r="O563" s="3">
        <f t="shared" si="26"/>
        <v>17.91</v>
      </c>
      <c r="P563" t="str">
        <f>_xlfn.XLOOKUP(Table1[[#This Row],[Customer ID]],customers!$A$1:$A$1001,customers!$I$1:$I$1001,,0)</f>
        <v>Yes</v>
      </c>
    </row>
    <row r="564" spans="1:16" x14ac:dyDescent="0.3">
      <c r="A564" s="2" t="s">
        <v>3665</v>
      </c>
      <c r="B564" s="8">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_xlfn.XLOOKUP(orders!$D564,products!$A$1:$A$49,products!$B$1:$B$49,,0)</f>
        <v>Lib</v>
      </c>
      <c r="J564" t="str">
        <f t="shared" si="24"/>
        <v>Liberica</v>
      </c>
      <c r="K564" t="str">
        <f>_xlfn.XLOOKUP($D564,products!$A$1:$A$49,products!$C$1:$C$49,,0)</f>
        <v>L</v>
      </c>
      <c r="L564" t="str">
        <f t="shared" si="25"/>
        <v>Light</v>
      </c>
      <c r="M564" s="1">
        <f>_xlfn.XLOOKUP($D564,products!$A$1:$A$49,products!$D$1:$D$49,,0)</f>
        <v>0.2</v>
      </c>
      <c r="N564" s="3">
        <f>_xlfn.XLOOKUP($D564,products!$A$1:$A$49,products!$E$1:$E$49,,0)</f>
        <v>4.7549999999999999</v>
      </c>
      <c r="O564" s="3">
        <f t="shared" si="26"/>
        <v>28.53</v>
      </c>
      <c r="P564" t="str">
        <f>_xlfn.XLOOKUP(Table1[[#This Row],[Customer ID]],customers!$A$1:$A$1001,customers!$I$1:$I$1001,,0)</f>
        <v>No</v>
      </c>
    </row>
    <row r="565" spans="1:16" x14ac:dyDescent="0.3">
      <c r="A565" s="2" t="s">
        <v>3671</v>
      </c>
      <c r="B565" s="8">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_xlfn.XLOOKUP(orders!$D565,products!$A$1:$A$49,products!$B$1:$B$49,,0)</f>
        <v>Exc</v>
      </c>
      <c r="J565" t="str">
        <f t="shared" si="24"/>
        <v>Excelsa</v>
      </c>
      <c r="K565" t="str">
        <f>_xlfn.XLOOKUP($D565,products!$A$1:$A$49,products!$C$1:$C$49,,0)</f>
        <v>M</v>
      </c>
      <c r="L565" t="str">
        <f t="shared" si="25"/>
        <v>Medium</v>
      </c>
      <c r="M565" s="1">
        <f>_xlfn.XLOOKUP($D565,products!$A$1:$A$49,products!$D$1:$D$49,,0)</f>
        <v>1</v>
      </c>
      <c r="N565" s="3">
        <f>_xlfn.XLOOKUP($D565,products!$A$1:$A$49,products!$E$1:$E$49,,0)</f>
        <v>13.75</v>
      </c>
      <c r="O565" s="3">
        <f t="shared" si="26"/>
        <v>82.5</v>
      </c>
      <c r="P565" t="str">
        <f>_xlfn.XLOOKUP(Table1[[#This Row],[Customer ID]],customers!$A$1:$A$1001,customers!$I$1:$I$1001,,0)</f>
        <v>No</v>
      </c>
    </row>
    <row r="566" spans="1:16" x14ac:dyDescent="0.3">
      <c r="A566" s="2" t="s">
        <v>3677</v>
      </c>
      <c r="B566" s="8">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_xlfn.XLOOKUP(orders!$D566,products!$A$1:$A$49,products!$B$1:$B$49,,0)</f>
        <v>Rob</v>
      </c>
      <c r="J566" t="str">
        <f t="shared" si="24"/>
        <v>Robusta</v>
      </c>
      <c r="K566" t="str">
        <f>_xlfn.XLOOKUP($D566,products!$A$1:$A$49,products!$C$1:$C$49,,0)</f>
        <v>L</v>
      </c>
      <c r="L566" t="str">
        <f t="shared" si="25"/>
        <v>Light</v>
      </c>
      <c r="M566" s="1">
        <f>_xlfn.XLOOKUP($D566,products!$A$1:$A$49,products!$D$1:$D$49,,0)</f>
        <v>0.5</v>
      </c>
      <c r="N566" s="3">
        <f>_xlfn.XLOOKUP($D566,products!$A$1:$A$49,products!$E$1:$E$49,,0)</f>
        <v>7.169999999999999</v>
      </c>
      <c r="O566" s="3">
        <f t="shared" si="26"/>
        <v>14.339999999999998</v>
      </c>
      <c r="P566" t="str">
        <f>_xlfn.XLOOKUP(Table1[[#This Row],[Customer ID]],customers!$A$1:$A$1001,customers!$I$1:$I$1001,,0)</f>
        <v>No</v>
      </c>
    </row>
    <row r="567" spans="1:16" x14ac:dyDescent="0.3">
      <c r="A567" s="2" t="s">
        <v>3683</v>
      </c>
      <c r="B567" s="8">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_xlfn.XLOOKUP(orders!$D567,products!$A$1:$A$49,products!$B$1:$B$49,,0)</f>
        <v>Rob</v>
      </c>
      <c r="J567" t="str">
        <f t="shared" si="24"/>
        <v>Robusta</v>
      </c>
      <c r="K567" t="str">
        <f>_xlfn.XLOOKUP($D567,products!$A$1:$A$49,products!$C$1:$C$49,,0)</f>
        <v>D</v>
      </c>
      <c r="L567" t="str">
        <f t="shared" si="25"/>
        <v>Dark</v>
      </c>
      <c r="M567" s="1">
        <f>_xlfn.XLOOKUP($D567,products!$A$1:$A$49,products!$D$1:$D$49,,0)</f>
        <v>2.5</v>
      </c>
      <c r="N567" s="3">
        <f>_xlfn.XLOOKUP($D567,products!$A$1:$A$49,products!$E$1:$E$49,,0)</f>
        <v>20.584999999999997</v>
      </c>
      <c r="O567" s="3">
        <f t="shared" si="26"/>
        <v>82.339999999999989</v>
      </c>
      <c r="P567" t="str">
        <f>_xlfn.XLOOKUP(Table1[[#This Row],[Customer ID]],customers!$A$1:$A$1001,customers!$I$1:$I$1001,,0)</f>
        <v>No</v>
      </c>
    </row>
    <row r="568" spans="1:16" x14ac:dyDescent="0.3">
      <c r="A568" s="2" t="s">
        <v>3689</v>
      </c>
      <c r="B568" s="8">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_xlfn.XLOOKUP(orders!$D568,products!$A$1:$A$49,products!$B$1:$B$49,,0)</f>
        <v>Ara</v>
      </c>
      <c r="J568" t="str">
        <f t="shared" si="24"/>
        <v>Arabica</v>
      </c>
      <c r="K568" t="str">
        <f>_xlfn.XLOOKUP($D568,products!$A$1:$A$49,products!$C$1:$C$49,,0)</f>
        <v>M</v>
      </c>
      <c r="L568" t="str">
        <f t="shared" si="25"/>
        <v>Medium</v>
      </c>
      <c r="M568" s="1">
        <f>_xlfn.XLOOKUP($D568,products!$A$1:$A$49,products!$D$1:$D$49,,0)</f>
        <v>0.2</v>
      </c>
      <c r="N568" s="3">
        <f>_xlfn.XLOOKUP($D568,products!$A$1:$A$49,products!$E$1:$E$49,,0)</f>
        <v>3.375</v>
      </c>
      <c r="O568" s="3">
        <f t="shared" si="26"/>
        <v>20.25</v>
      </c>
      <c r="P568" t="str">
        <f>_xlfn.XLOOKUP(Table1[[#This Row],[Customer ID]],customers!$A$1:$A$1001,customers!$I$1:$I$1001,,0)</f>
        <v>Yes</v>
      </c>
    </row>
    <row r="569" spans="1:16" x14ac:dyDescent="0.3">
      <c r="A569" s="2" t="s">
        <v>3695</v>
      </c>
      <c r="B569" s="8">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_xlfn.XLOOKUP(orders!$D569,products!$A$1:$A$49,products!$B$1:$B$49,,0)</f>
        <v>Rob</v>
      </c>
      <c r="J569" t="str">
        <f t="shared" si="24"/>
        <v>Robusta</v>
      </c>
      <c r="K569" t="str">
        <f>_xlfn.XLOOKUP($D569,products!$A$1:$A$49,products!$C$1:$C$49,,0)</f>
        <v>L</v>
      </c>
      <c r="L569" t="str">
        <f t="shared" si="25"/>
        <v>Light</v>
      </c>
      <c r="M569" s="1">
        <f>_xlfn.XLOOKUP($D569,products!$A$1:$A$49,products!$D$1:$D$49,,0)</f>
        <v>2.5</v>
      </c>
      <c r="N569" s="3">
        <f>_xlfn.XLOOKUP($D569,products!$A$1:$A$49,products!$E$1:$E$49,,0)</f>
        <v>27.484999999999996</v>
      </c>
      <c r="O569" s="3">
        <f t="shared" si="26"/>
        <v>164.90999999999997</v>
      </c>
      <c r="P569" t="str">
        <f>_xlfn.XLOOKUP(Table1[[#This Row],[Customer ID]],customers!$A$1:$A$1001,customers!$I$1:$I$1001,,0)</f>
        <v>No</v>
      </c>
    </row>
    <row r="570" spans="1:16" x14ac:dyDescent="0.3">
      <c r="A570" s="2" t="s">
        <v>3700</v>
      </c>
      <c r="B570" s="8">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_xlfn.XLOOKUP(orders!$D570,products!$A$1:$A$49,products!$B$1:$B$49,,0)</f>
        <v>Lib</v>
      </c>
      <c r="J570" t="str">
        <f t="shared" si="24"/>
        <v>Liberica</v>
      </c>
      <c r="K570" t="str">
        <f>_xlfn.XLOOKUP($D570,products!$A$1:$A$49,products!$C$1:$C$49,,0)</f>
        <v>L</v>
      </c>
      <c r="L570" t="str">
        <f t="shared" si="25"/>
        <v>Light</v>
      </c>
      <c r="M570" s="1">
        <f>_xlfn.XLOOKUP($D570,products!$A$1:$A$49,products!$D$1:$D$49,,0)</f>
        <v>0.2</v>
      </c>
      <c r="N570" s="3">
        <f>_xlfn.XLOOKUP($D570,products!$A$1:$A$49,products!$E$1:$E$49,,0)</f>
        <v>4.7549999999999999</v>
      </c>
      <c r="O570" s="3">
        <f t="shared" si="26"/>
        <v>19.02</v>
      </c>
      <c r="P570" t="str">
        <f>_xlfn.XLOOKUP(Table1[[#This Row],[Customer ID]],customers!$A$1:$A$1001,customers!$I$1:$I$1001,,0)</f>
        <v>Yes</v>
      </c>
    </row>
    <row r="571" spans="1:16" x14ac:dyDescent="0.3">
      <c r="A571" s="2" t="s">
        <v>3706</v>
      </c>
      <c r="B571" s="8">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_xlfn.XLOOKUP(orders!$D571,products!$A$1:$A$49,products!$B$1:$B$49,,0)</f>
        <v>Ara</v>
      </c>
      <c r="J571" t="str">
        <f t="shared" si="24"/>
        <v>Arabica</v>
      </c>
      <c r="K571" t="str">
        <f>_xlfn.XLOOKUP($D571,products!$A$1:$A$49,products!$C$1:$C$49,,0)</f>
        <v>D</v>
      </c>
      <c r="L571" t="str">
        <f t="shared" si="25"/>
        <v>Dark</v>
      </c>
      <c r="M571" s="1">
        <f>_xlfn.XLOOKUP($D571,products!$A$1:$A$49,products!$D$1:$D$49,,0)</f>
        <v>2.5</v>
      </c>
      <c r="N571" s="3">
        <f>_xlfn.XLOOKUP($D571,products!$A$1:$A$49,products!$E$1:$E$49,,0)</f>
        <v>22.884999999999998</v>
      </c>
      <c r="O571" s="3">
        <f t="shared" si="26"/>
        <v>137.31</v>
      </c>
      <c r="P571" t="str">
        <f>_xlfn.XLOOKUP(Table1[[#This Row],[Customer ID]],customers!$A$1:$A$1001,customers!$I$1:$I$1001,,0)</f>
        <v>No</v>
      </c>
    </row>
    <row r="572" spans="1:16" x14ac:dyDescent="0.3">
      <c r="A572" s="2" t="s">
        <v>3712</v>
      </c>
      <c r="B572" s="8">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_xlfn.XLOOKUP(orders!$D572,products!$A$1:$A$49,products!$B$1:$B$49,,0)</f>
        <v>Ara</v>
      </c>
      <c r="J572" t="str">
        <f t="shared" si="24"/>
        <v>Arabica</v>
      </c>
      <c r="K572" t="str">
        <f>_xlfn.XLOOKUP($D572,products!$A$1:$A$49,products!$C$1:$C$49,,0)</f>
        <v>M</v>
      </c>
      <c r="L572" t="str">
        <f t="shared" si="25"/>
        <v>Medium</v>
      </c>
      <c r="M572" s="1">
        <f>_xlfn.XLOOKUP($D572,products!$A$1:$A$49,products!$D$1:$D$49,,0)</f>
        <v>0.5</v>
      </c>
      <c r="N572" s="3">
        <f>_xlfn.XLOOKUP($D572,products!$A$1:$A$49,products!$E$1:$E$49,,0)</f>
        <v>6.75</v>
      </c>
      <c r="O572" s="3">
        <f t="shared" si="26"/>
        <v>27</v>
      </c>
      <c r="P572" t="str">
        <f>_xlfn.XLOOKUP(Table1[[#This Row],[Customer ID]],customers!$A$1:$A$1001,customers!$I$1:$I$1001,,0)</f>
        <v>No</v>
      </c>
    </row>
    <row r="573" spans="1:16" x14ac:dyDescent="0.3">
      <c r="A573" s="2" t="s">
        <v>3718</v>
      </c>
      <c r="B573" s="8">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_xlfn.XLOOKUP(orders!$D573,products!$A$1:$A$49,products!$B$1:$B$49,,0)</f>
        <v>Exc</v>
      </c>
      <c r="J573" t="str">
        <f t="shared" si="24"/>
        <v>Excelsa</v>
      </c>
      <c r="K573" t="str">
        <f>_xlfn.XLOOKUP($D573,products!$A$1:$A$49,products!$C$1:$C$49,,0)</f>
        <v>L</v>
      </c>
      <c r="L573" t="str">
        <f t="shared" si="25"/>
        <v>Light</v>
      </c>
      <c r="M573" s="1">
        <f>_xlfn.XLOOKUP($D573,products!$A$1:$A$49,products!$D$1:$D$49,,0)</f>
        <v>0.5</v>
      </c>
      <c r="N573" s="3">
        <f>_xlfn.XLOOKUP($D573,products!$A$1:$A$49,products!$E$1:$E$49,,0)</f>
        <v>8.91</v>
      </c>
      <c r="O573" s="3">
        <f t="shared" si="26"/>
        <v>35.64</v>
      </c>
      <c r="P573" t="str">
        <f>_xlfn.XLOOKUP(Table1[[#This Row],[Customer ID]],customers!$A$1:$A$1001,customers!$I$1:$I$1001,,0)</f>
        <v>No</v>
      </c>
    </row>
    <row r="574" spans="1:16" x14ac:dyDescent="0.3">
      <c r="A574" s="2" t="s">
        <v>3724</v>
      </c>
      <c r="B574" s="8">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_xlfn.XLOOKUP(orders!$D574,products!$A$1:$A$49,products!$B$1:$B$49,,0)</f>
        <v>Ara</v>
      </c>
      <c r="J574" t="str">
        <f t="shared" si="24"/>
        <v>Arabica</v>
      </c>
      <c r="K574" t="str">
        <f>_xlfn.XLOOKUP($D574,products!$A$1:$A$49,products!$C$1:$C$49,,0)</f>
        <v>D</v>
      </c>
      <c r="L574" t="str">
        <f t="shared" si="25"/>
        <v>Dark</v>
      </c>
      <c r="M574" s="1">
        <f>_xlfn.XLOOKUP($D574,products!$A$1:$A$49,products!$D$1:$D$49,,0)</f>
        <v>0.2</v>
      </c>
      <c r="N574" s="3">
        <f>_xlfn.XLOOKUP($D574,products!$A$1:$A$49,products!$E$1:$E$49,,0)</f>
        <v>2.9849999999999999</v>
      </c>
      <c r="O574" s="3">
        <f t="shared" si="26"/>
        <v>5.97</v>
      </c>
      <c r="P574" t="str">
        <f>_xlfn.XLOOKUP(Table1[[#This Row],[Customer ID]],customers!$A$1:$A$1001,customers!$I$1:$I$1001,,0)</f>
        <v>Yes</v>
      </c>
    </row>
    <row r="575" spans="1:16" x14ac:dyDescent="0.3">
      <c r="A575" s="2" t="s">
        <v>3728</v>
      </c>
      <c r="B575" s="8">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_xlfn.XLOOKUP(orders!$D575,products!$A$1:$A$49,products!$B$1:$B$49,,0)</f>
        <v>Ara</v>
      </c>
      <c r="J575" t="str">
        <f t="shared" si="24"/>
        <v>Arabica</v>
      </c>
      <c r="K575" t="str">
        <f>_xlfn.XLOOKUP($D575,products!$A$1:$A$49,products!$C$1:$C$49,,0)</f>
        <v>M</v>
      </c>
      <c r="L575" t="str">
        <f t="shared" si="25"/>
        <v>Medium</v>
      </c>
      <c r="M575" s="1">
        <f>_xlfn.XLOOKUP($D575,products!$A$1:$A$49,products!$D$1:$D$49,,0)</f>
        <v>1</v>
      </c>
      <c r="N575" s="3">
        <f>_xlfn.XLOOKUP($D575,products!$A$1:$A$49,products!$E$1:$E$49,,0)</f>
        <v>11.25</v>
      </c>
      <c r="O575" s="3">
        <f t="shared" si="26"/>
        <v>67.5</v>
      </c>
      <c r="P575" t="str">
        <f>_xlfn.XLOOKUP(Table1[[#This Row],[Customer ID]],customers!$A$1:$A$1001,customers!$I$1:$I$1001,,0)</f>
        <v>No</v>
      </c>
    </row>
    <row r="576" spans="1:16" x14ac:dyDescent="0.3">
      <c r="A576" s="2" t="s">
        <v>3734</v>
      </c>
      <c r="B576" s="8">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_xlfn.XLOOKUP(orders!$D576,products!$A$1:$A$49,products!$B$1:$B$49,,0)</f>
        <v>Rob</v>
      </c>
      <c r="J576" t="str">
        <f t="shared" si="24"/>
        <v>Robusta</v>
      </c>
      <c r="K576" t="str">
        <f>_xlfn.XLOOKUP($D576,products!$A$1:$A$49,products!$C$1:$C$49,,0)</f>
        <v>L</v>
      </c>
      <c r="L576" t="str">
        <f t="shared" si="25"/>
        <v>Light</v>
      </c>
      <c r="M576" s="1">
        <f>_xlfn.XLOOKUP($D576,products!$A$1:$A$49,products!$D$1:$D$49,,0)</f>
        <v>0.2</v>
      </c>
      <c r="N576" s="3">
        <f>_xlfn.XLOOKUP($D576,products!$A$1:$A$49,products!$E$1:$E$49,,0)</f>
        <v>3.5849999999999995</v>
      </c>
      <c r="O576" s="3">
        <f t="shared" si="26"/>
        <v>21.509999999999998</v>
      </c>
      <c r="P576" t="str">
        <f>_xlfn.XLOOKUP(Table1[[#This Row],[Customer ID]],customers!$A$1:$A$1001,customers!$I$1:$I$1001,,0)</f>
        <v>Yes</v>
      </c>
    </row>
    <row r="577" spans="1:16" x14ac:dyDescent="0.3">
      <c r="A577" s="2" t="s">
        <v>3739</v>
      </c>
      <c r="B577" s="8">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_xlfn.XLOOKUP(orders!$D577,products!$A$1:$A$49,products!$B$1:$B$49,,0)</f>
        <v>Lib</v>
      </c>
      <c r="J577" t="str">
        <f t="shared" si="24"/>
        <v>Liberica</v>
      </c>
      <c r="K577" t="str">
        <f>_xlfn.XLOOKUP($D577,products!$A$1:$A$49,products!$C$1:$C$49,,0)</f>
        <v>M</v>
      </c>
      <c r="L577" t="str">
        <f t="shared" si="25"/>
        <v>Medium</v>
      </c>
      <c r="M577" s="1">
        <f>_xlfn.XLOOKUP($D577,products!$A$1:$A$49,products!$D$1:$D$49,,0)</f>
        <v>2.5</v>
      </c>
      <c r="N577" s="3">
        <f>_xlfn.XLOOKUP($D577,products!$A$1:$A$49,products!$E$1:$E$49,,0)</f>
        <v>33.464999999999996</v>
      </c>
      <c r="O577" s="3">
        <f t="shared" si="26"/>
        <v>66.929999999999993</v>
      </c>
      <c r="P577" t="str">
        <f>_xlfn.XLOOKUP(Table1[[#This Row],[Customer ID]],customers!$A$1:$A$1001,customers!$I$1:$I$1001,,0)</f>
        <v>No</v>
      </c>
    </row>
    <row r="578" spans="1:16" x14ac:dyDescent="0.3">
      <c r="A578" s="2" t="s">
        <v>3745</v>
      </c>
      <c r="B578" s="8">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_xlfn.XLOOKUP(orders!$D578,products!$A$1:$A$49,products!$B$1:$B$49,,0)</f>
        <v>Ara</v>
      </c>
      <c r="J578" t="str">
        <f t="shared" si="24"/>
        <v>Arabica</v>
      </c>
      <c r="K578" t="str">
        <f>_xlfn.XLOOKUP($D578,products!$A$1:$A$49,products!$C$1:$C$49,,0)</f>
        <v>D</v>
      </c>
      <c r="L578" t="str">
        <f t="shared" si="25"/>
        <v>Dark</v>
      </c>
      <c r="M578" s="1">
        <f>_xlfn.XLOOKUP($D578,products!$A$1:$A$49,products!$D$1:$D$49,,0)</f>
        <v>0.2</v>
      </c>
      <c r="N578" s="3">
        <f>_xlfn.XLOOKUP($D578,products!$A$1:$A$49,products!$E$1:$E$49,,0)</f>
        <v>2.9849999999999999</v>
      </c>
      <c r="O578" s="3">
        <f t="shared" si="26"/>
        <v>17.91</v>
      </c>
      <c r="P578" t="str">
        <f>_xlfn.XLOOKUP(Table1[[#This Row],[Customer ID]],customers!$A$1:$A$1001,customers!$I$1:$I$1001,,0)</f>
        <v>No</v>
      </c>
    </row>
    <row r="579" spans="1:16" x14ac:dyDescent="0.3">
      <c r="A579" s="2" t="s">
        <v>3751</v>
      </c>
      <c r="B579" s="8">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_xlfn.XLOOKUP(orders!$D579,products!$A$1:$A$49,products!$B$1:$B$49,,0)</f>
        <v>Lib</v>
      </c>
      <c r="J579" t="str">
        <f t="shared" ref="J579:J642" si="27">IF(I579="Rob","Robusta",IF(I579="Exc","Excelsa",IF(I579="Ara","Arabica",IF(I579="Lib","Liberica","Not Valid"))))</f>
        <v>Liberica</v>
      </c>
      <c r="K579" t="str">
        <f>_xlfn.XLOOKUP($D579,products!$A$1:$A$49,products!$C$1:$C$49,,0)</f>
        <v>M</v>
      </c>
      <c r="L579" t="str">
        <f t="shared" ref="L579:L642" si="28">IF(K579="M","Medium",IF(K579="L","Light",IF(K579="D","Dark","Not Valid")))</f>
        <v>Medium</v>
      </c>
      <c r="M579" s="1">
        <f>_xlfn.XLOOKUP($D579,products!$A$1:$A$49,products!$D$1:$D$49,,0)</f>
        <v>1</v>
      </c>
      <c r="N579" s="3">
        <f>_xlfn.XLOOKUP($D579,products!$A$1:$A$49,products!$E$1:$E$49,,0)</f>
        <v>14.55</v>
      </c>
      <c r="O579" s="3">
        <f t="shared" ref="O579:O642" si="29">N579*E579</f>
        <v>58.2</v>
      </c>
      <c r="P579" t="str">
        <f>_xlfn.XLOOKUP(Table1[[#This Row],[Customer ID]],customers!$A$1:$A$1001,customers!$I$1:$I$1001,,0)</f>
        <v>No</v>
      </c>
    </row>
    <row r="580" spans="1:16" x14ac:dyDescent="0.3">
      <c r="A580" s="2" t="s">
        <v>3756</v>
      </c>
      <c r="B580" s="8">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_xlfn.XLOOKUP(orders!$D580,products!$A$1:$A$49,products!$B$1:$B$49,,0)</f>
        <v>Exc</v>
      </c>
      <c r="J580" t="str">
        <f t="shared" si="27"/>
        <v>Excelsa</v>
      </c>
      <c r="K580" t="str">
        <f>_xlfn.XLOOKUP($D580,products!$A$1:$A$49,products!$C$1:$C$49,,0)</f>
        <v>L</v>
      </c>
      <c r="L580" t="str">
        <f t="shared" si="28"/>
        <v>Light</v>
      </c>
      <c r="M580" s="1">
        <f>_xlfn.XLOOKUP($D580,products!$A$1:$A$49,products!$D$1:$D$49,,0)</f>
        <v>0.2</v>
      </c>
      <c r="N580" s="3">
        <f>_xlfn.XLOOKUP($D580,products!$A$1:$A$49,products!$E$1:$E$49,,0)</f>
        <v>4.4550000000000001</v>
      </c>
      <c r="O580" s="3">
        <f t="shared" si="29"/>
        <v>13.365</v>
      </c>
      <c r="P580" t="str">
        <f>_xlfn.XLOOKUP(Table1[[#This Row],[Customer ID]],customers!$A$1:$A$1001,customers!$I$1:$I$1001,,0)</f>
        <v>No</v>
      </c>
    </row>
    <row r="581" spans="1:16" x14ac:dyDescent="0.3">
      <c r="A581" s="2" t="s">
        <v>3756</v>
      </c>
      <c r="B581" s="8">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_xlfn.XLOOKUP(orders!$D581,products!$A$1:$A$49,products!$B$1:$B$49,,0)</f>
        <v>Ara</v>
      </c>
      <c r="J581" t="str">
        <f t="shared" si="27"/>
        <v>Arabica</v>
      </c>
      <c r="K581" t="str">
        <f>_xlfn.XLOOKUP($D581,products!$A$1:$A$49,products!$C$1:$C$49,,0)</f>
        <v>M</v>
      </c>
      <c r="L581" t="str">
        <f t="shared" si="28"/>
        <v>Medium</v>
      </c>
      <c r="M581" s="1">
        <f>_xlfn.XLOOKUP($D581,products!$A$1:$A$49,products!$D$1:$D$49,,0)</f>
        <v>0.5</v>
      </c>
      <c r="N581" s="3">
        <f>_xlfn.XLOOKUP($D581,products!$A$1:$A$49,products!$E$1:$E$49,,0)</f>
        <v>6.75</v>
      </c>
      <c r="O581" s="3">
        <f t="shared" si="29"/>
        <v>33.75</v>
      </c>
      <c r="P581" t="str">
        <f>_xlfn.XLOOKUP(Table1[[#This Row],[Customer ID]],customers!$A$1:$A$1001,customers!$I$1:$I$1001,,0)</f>
        <v>No</v>
      </c>
    </row>
    <row r="582" spans="1:16" x14ac:dyDescent="0.3">
      <c r="A582" s="2" t="s">
        <v>3767</v>
      </c>
      <c r="B582" s="8">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_xlfn.XLOOKUP(orders!$D582,products!$A$1:$A$49,products!$B$1:$B$49,,0)</f>
        <v>Exc</v>
      </c>
      <c r="J582" t="str">
        <f t="shared" si="27"/>
        <v>Excelsa</v>
      </c>
      <c r="K582" t="str">
        <f>_xlfn.XLOOKUP($D582,products!$A$1:$A$49,products!$C$1:$C$49,,0)</f>
        <v>L</v>
      </c>
      <c r="L582" t="str">
        <f t="shared" si="28"/>
        <v>Light</v>
      </c>
      <c r="M582" s="1">
        <f>_xlfn.XLOOKUP($D582,products!$A$1:$A$49,products!$D$1:$D$49,,0)</f>
        <v>1</v>
      </c>
      <c r="N582" s="3">
        <f>_xlfn.XLOOKUP($D582,products!$A$1:$A$49,products!$E$1:$E$49,,0)</f>
        <v>14.85</v>
      </c>
      <c r="O582" s="3">
        <f t="shared" si="29"/>
        <v>44.55</v>
      </c>
      <c r="P582" t="str">
        <f>_xlfn.XLOOKUP(Table1[[#This Row],[Customer ID]],customers!$A$1:$A$1001,customers!$I$1:$I$1001,,0)</f>
        <v>Yes</v>
      </c>
    </row>
    <row r="583" spans="1:16" x14ac:dyDescent="0.3">
      <c r="A583" s="2" t="s">
        <v>3773</v>
      </c>
      <c r="B583" s="8">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_xlfn.XLOOKUP(orders!$D583,products!$A$1:$A$49,products!$B$1:$B$49,,0)</f>
        <v>Exc</v>
      </c>
      <c r="J583" t="str">
        <f t="shared" si="27"/>
        <v>Excelsa</v>
      </c>
      <c r="K583" t="str">
        <f>_xlfn.XLOOKUP($D583,products!$A$1:$A$49,products!$C$1:$C$49,,0)</f>
        <v>L</v>
      </c>
      <c r="L583" t="str">
        <f t="shared" si="28"/>
        <v>Light</v>
      </c>
      <c r="M583" s="1">
        <f>_xlfn.XLOOKUP($D583,products!$A$1:$A$49,products!$D$1:$D$49,,0)</f>
        <v>0.5</v>
      </c>
      <c r="N583" s="3">
        <f>_xlfn.XLOOKUP($D583,products!$A$1:$A$49,products!$E$1:$E$49,,0)</f>
        <v>8.91</v>
      </c>
      <c r="O583" s="3">
        <f t="shared" si="29"/>
        <v>44.55</v>
      </c>
      <c r="P583" t="str">
        <f>_xlfn.XLOOKUP(Table1[[#This Row],[Customer ID]],customers!$A$1:$A$1001,customers!$I$1:$I$1001,,0)</f>
        <v>Yes</v>
      </c>
    </row>
    <row r="584" spans="1:16" x14ac:dyDescent="0.3">
      <c r="A584" s="2" t="s">
        <v>3778</v>
      </c>
      <c r="B584" s="8">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_xlfn.XLOOKUP(orders!$D584,products!$A$1:$A$49,products!$B$1:$B$49,,0)</f>
        <v>Exc</v>
      </c>
      <c r="J584" t="str">
        <f t="shared" si="27"/>
        <v>Excelsa</v>
      </c>
      <c r="K584" t="str">
        <f>_xlfn.XLOOKUP($D584,products!$A$1:$A$49,products!$C$1:$C$49,,0)</f>
        <v>D</v>
      </c>
      <c r="L584" t="str">
        <f t="shared" si="28"/>
        <v>Dark</v>
      </c>
      <c r="M584" s="1">
        <f>_xlfn.XLOOKUP($D584,products!$A$1:$A$49,products!$D$1:$D$49,,0)</f>
        <v>1</v>
      </c>
      <c r="N584" s="3">
        <f>_xlfn.XLOOKUP($D584,products!$A$1:$A$49,products!$E$1:$E$49,,0)</f>
        <v>12.15</v>
      </c>
      <c r="O584" s="3">
        <f t="shared" si="29"/>
        <v>60.75</v>
      </c>
      <c r="P584" t="str">
        <f>_xlfn.XLOOKUP(Table1[[#This Row],[Customer ID]],customers!$A$1:$A$1001,customers!$I$1:$I$1001,,0)</f>
        <v>No</v>
      </c>
    </row>
    <row r="585" spans="1:16" x14ac:dyDescent="0.3">
      <c r="A585" s="2" t="s">
        <v>3784</v>
      </c>
      <c r="B585" s="8">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_xlfn.XLOOKUP(orders!$D585,products!$A$1:$A$49,products!$B$1:$B$49,,0)</f>
        <v>Rob</v>
      </c>
      <c r="J585" t="str">
        <f t="shared" si="27"/>
        <v>Robusta</v>
      </c>
      <c r="K585" t="str">
        <f>_xlfn.XLOOKUP($D585,products!$A$1:$A$49,products!$C$1:$C$49,,0)</f>
        <v>L</v>
      </c>
      <c r="L585" t="str">
        <f t="shared" si="28"/>
        <v>Light</v>
      </c>
      <c r="M585" s="1">
        <f>_xlfn.XLOOKUP($D585,products!$A$1:$A$49,products!$D$1:$D$49,,0)</f>
        <v>0.2</v>
      </c>
      <c r="N585" s="3">
        <f>_xlfn.XLOOKUP($D585,products!$A$1:$A$49,products!$E$1:$E$49,,0)</f>
        <v>3.5849999999999995</v>
      </c>
      <c r="O585" s="3">
        <f t="shared" si="29"/>
        <v>3.5849999999999995</v>
      </c>
      <c r="P585" t="str">
        <f>_xlfn.XLOOKUP(Table1[[#This Row],[Customer ID]],customers!$A$1:$A$1001,customers!$I$1:$I$1001,,0)</f>
        <v>Yes</v>
      </c>
    </row>
    <row r="586" spans="1:16" x14ac:dyDescent="0.3">
      <c r="A586" s="2" t="s">
        <v>3790</v>
      </c>
      <c r="B586" s="8">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_xlfn.XLOOKUP(orders!$D586,products!$A$1:$A$49,products!$B$1:$B$49,,0)</f>
        <v>Rob</v>
      </c>
      <c r="J586" t="str">
        <f t="shared" si="27"/>
        <v>Robusta</v>
      </c>
      <c r="K586" t="str">
        <f>_xlfn.XLOOKUP($D586,products!$A$1:$A$49,products!$C$1:$C$49,,0)</f>
        <v>L</v>
      </c>
      <c r="L586" t="str">
        <f t="shared" si="28"/>
        <v>Light</v>
      </c>
      <c r="M586" s="1">
        <f>_xlfn.XLOOKUP($D586,products!$A$1:$A$49,products!$D$1:$D$49,,0)</f>
        <v>0.2</v>
      </c>
      <c r="N586" s="3">
        <f>_xlfn.XLOOKUP($D586,products!$A$1:$A$49,products!$E$1:$E$49,,0)</f>
        <v>3.5849999999999995</v>
      </c>
      <c r="O586" s="3">
        <f t="shared" si="29"/>
        <v>21.509999999999998</v>
      </c>
      <c r="P586" t="str">
        <f>_xlfn.XLOOKUP(Table1[[#This Row],[Customer ID]],customers!$A$1:$A$1001,customers!$I$1:$I$1001,,0)</f>
        <v>No</v>
      </c>
    </row>
    <row r="587" spans="1:16" x14ac:dyDescent="0.3">
      <c r="A587" s="2" t="s">
        <v>3796</v>
      </c>
      <c r="B587" s="8">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_xlfn.XLOOKUP(orders!$D587,products!$A$1:$A$49,products!$B$1:$B$49,,0)</f>
        <v>Exc</v>
      </c>
      <c r="J587" t="str">
        <f t="shared" si="27"/>
        <v>Excelsa</v>
      </c>
      <c r="K587" t="str">
        <f>_xlfn.XLOOKUP($D587,products!$A$1:$A$49,products!$C$1:$C$49,,0)</f>
        <v>M</v>
      </c>
      <c r="L587" t="str">
        <f t="shared" si="28"/>
        <v>Medium</v>
      </c>
      <c r="M587" s="1">
        <f>_xlfn.XLOOKUP($D587,products!$A$1:$A$49,products!$D$1:$D$49,,0)</f>
        <v>0.5</v>
      </c>
      <c r="N587" s="3">
        <f>_xlfn.XLOOKUP($D587,products!$A$1:$A$49,products!$E$1:$E$49,,0)</f>
        <v>8.25</v>
      </c>
      <c r="O587" s="3">
        <f t="shared" si="29"/>
        <v>16.5</v>
      </c>
      <c r="P587" t="str">
        <f>_xlfn.XLOOKUP(Table1[[#This Row],[Customer ID]],customers!$A$1:$A$1001,customers!$I$1:$I$1001,,0)</f>
        <v>Yes</v>
      </c>
    </row>
    <row r="588" spans="1:16" x14ac:dyDescent="0.3">
      <c r="A588" s="2" t="s">
        <v>3802</v>
      </c>
      <c r="B588" s="8">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_xlfn.XLOOKUP(orders!$D588,products!$A$1:$A$49,products!$B$1:$B$49,,0)</f>
        <v>Rob</v>
      </c>
      <c r="J588" t="str">
        <f t="shared" si="27"/>
        <v>Robusta</v>
      </c>
      <c r="K588" t="str">
        <f>_xlfn.XLOOKUP($D588,products!$A$1:$A$49,products!$C$1:$C$49,,0)</f>
        <v>L</v>
      </c>
      <c r="L588" t="str">
        <f t="shared" si="28"/>
        <v>Light</v>
      </c>
      <c r="M588" s="1">
        <f>_xlfn.XLOOKUP($D588,products!$A$1:$A$49,products!$D$1:$D$49,,0)</f>
        <v>2.5</v>
      </c>
      <c r="N588" s="3">
        <f>_xlfn.XLOOKUP($D588,products!$A$1:$A$49,products!$E$1:$E$49,,0)</f>
        <v>27.484999999999996</v>
      </c>
      <c r="O588" s="3">
        <f t="shared" si="29"/>
        <v>82.454999999999984</v>
      </c>
      <c r="P588" t="str">
        <f>_xlfn.XLOOKUP(Table1[[#This Row],[Customer ID]],customers!$A$1:$A$1001,customers!$I$1:$I$1001,,0)</f>
        <v>No</v>
      </c>
    </row>
    <row r="589" spans="1:16" x14ac:dyDescent="0.3">
      <c r="A589" s="2" t="s">
        <v>3807</v>
      </c>
      <c r="B589" s="8">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_xlfn.XLOOKUP(orders!$D589,products!$A$1:$A$49,products!$B$1:$B$49,,0)</f>
        <v>Lib</v>
      </c>
      <c r="J589" t="str">
        <f t="shared" si="27"/>
        <v>Liberica</v>
      </c>
      <c r="K589" t="str">
        <f>_xlfn.XLOOKUP($D589,products!$A$1:$A$49,products!$C$1:$C$49,,0)</f>
        <v>D</v>
      </c>
      <c r="L589" t="str">
        <f t="shared" si="28"/>
        <v>Dark</v>
      </c>
      <c r="M589" s="1">
        <f>_xlfn.XLOOKUP($D589,products!$A$1:$A$49,products!$D$1:$D$49,,0)</f>
        <v>0.5</v>
      </c>
      <c r="N589" s="3">
        <f>_xlfn.XLOOKUP($D589,products!$A$1:$A$49,products!$E$1:$E$49,,0)</f>
        <v>7.77</v>
      </c>
      <c r="O589" s="3">
        <f t="shared" si="29"/>
        <v>7.77</v>
      </c>
      <c r="P589" t="str">
        <f>_xlfn.XLOOKUP(Table1[[#This Row],[Customer ID]],customers!$A$1:$A$1001,customers!$I$1:$I$1001,,0)</f>
        <v>Yes</v>
      </c>
    </row>
    <row r="590" spans="1:16" x14ac:dyDescent="0.3">
      <c r="A590" s="2" t="s">
        <v>3812</v>
      </c>
      <c r="B590" s="8">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_xlfn.XLOOKUP(orders!$D590,products!$A$1:$A$49,products!$B$1:$B$49,,0)</f>
        <v>Rob</v>
      </c>
      <c r="J590" t="str">
        <f t="shared" si="27"/>
        <v>Robusta</v>
      </c>
      <c r="K590" t="str">
        <f>_xlfn.XLOOKUP($D590,products!$A$1:$A$49,products!$C$1:$C$49,,0)</f>
        <v>M</v>
      </c>
      <c r="L590" t="str">
        <f t="shared" si="28"/>
        <v>Medium</v>
      </c>
      <c r="M590" s="1">
        <f>_xlfn.XLOOKUP($D590,products!$A$1:$A$49,products!$D$1:$D$49,,0)</f>
        <v>0.5</v>
      </c>
      <c r="N590" s="3">
        <f>_xlfn.XLOOKUP($D590,products!$A$1:$A$49,products!$E$1:$E$49,,0)</f>
        <v>5.97</v>
      </c>
      <c r="O590" s="3">
        <f t="shared" si="29"/>
        <v>11.94</v>
      </c>
      <c r="P590" t="str">
        <f>_xlfn.XLOOKUP(Table1[[#This Row],[Customer ID]],customers!$A$1:$A$1001,customers!$I$1:$I$1001,,0)</f>
        <v>Yes</v>
      </c>
    </row>
    <row r="591" spans="1:16" x14ac:dyDescent="0.3">
      <c r="A591" s="2" t="s">
        <v>3818</v>
      </c>
      <c r="B591" s="8">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_xlfn.XLOOKUP(orders!$D591,products!$A$1:$A$49,products!$B$1:$B$49,,0)</f>
        <v>Exc</v>
      </c>
      <c r="J591" t="str">
        <f t="shared" si="27"/>
        <v>Excelsa</v>
      </c>
      <c r="K591" t="str">
        <f>_xlfn.XLOOKUP($D591,products!$A$1:$A$49,products!$C$1:$C$49,,0)</f>
        <v>L</v>
      </c>
      <c r="L591" t="str">
        <f t="shared" si="28"/>
        <v>Light</v>
      </c>
      <c r="M591" s="1">
        <f>_xlfn.XLOOKUP($D591,products!$A$1:$A$49,products!$D$1:$D$49,,0)</f>
        <v>2.5</v>
      </c>
      <c r="N591" s="3">
        <f>_xlfn.XLOOKUP($D591,products!$A$1:$A$49,products!$E$1:$E$49,,0)</f>
        <v>34.154999999999994</v>
      </c>
      <c r="O591" s="3">
        <f t="shared" si="29"/>
        <v>204.92999999999995</v>
      </c>
      <c r="P591" t="str">
        <f>_xlfn.XLOOKUP(Table1[[#This Row],[Customer ID]],customers!$A$1:$A$1001,customers!$I$1:$I$1001,,0)</f>
        <v>No</v>
      </c>
    </row>
    <row r="592" spans="1:16" x14ac:dyDescent="0.3">
      <c r="A592" s="2" t="s">
        <v>3823</v>
      </c>
      <c r="B592" s="8">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_xlfn.XLOOKUP(orders!$D592,products!$A$1:$A$49,products!$B$1:$B$49,,0)</f>
        <v>Exc</v>
      </c>
      <c r="J592" t="str">
        <f t="shared" si="27"/>
        <v>Excelsa</v>
      </c>
      <c r="K592" t="str">
        <f>_xlfn.XLOOKUP($D592,products!$A$1:$A$49,products!$C$1:$C$49,,0)</f>
        <v>M</v>
      </c>
      <c r="L592" t="str">
        <f t="shared" si="28"/>
        <v>Medium</v>
      </c>
      <c r="M592" s="1">
        <f>_xlfn.XLOOKUP($D592,products!$A$1:$A$49,products!$D$1:$D$49,,0)</f>
        <v>2.5</v>
      </c>
      <c r="N592" s="3">
        <f>_xlfn.XLOOKUP($D592,products!$A$1:$A$49,products!$E$1:$E$49,,0)</f>
        <v>31.624999999999996</v>
      </c>
      <c r="O592" s="3">
        <f t="shared" si="29"/>
        <v>63.249999999999993</v>
      </c>
      <c r="P592" t="str">
        <f>_xlfn.XLOOKUP(Table1[[#This Row],[Customer ID]],customers!$A$1:$A$1001,customers!$I$1:$I$1001,,0)</f>
        <v>Yes</v>
      </c>
    </row>
    <row r="593" spans="1:16" x14ac:dyDescent="0.3">
      <c r="A593" s="2" t="s">
        <v>3829</v>
      </c>
      <c r="B593" s="8">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_xlfn.XLOOKUP(orders!$D593,products!$A$1:$A$49,products!$B$1:$B$49,,0)</f>
        <v>Rob</v>
      </c>
      <c r="J593" t="str">
        <f t="shared" si="27"/>
        <v>Robusta</v>
      </c>
      <c r="K593" t="str">
        <f>_xlfn.XLOOKUP($D593,products!$A$1:$A$49,products!$C$1:$C$49,,0)</f>
        <v>D</v>
      </c>
      <c r="L593" t="str">
        <f t="shared" si="28"/>
        <v>Dark</v>
      </c>
      <c r="M593" s="1">
        <f>_xlfn.XLOOKUP($D593,products!$A$1:$A$49,products!$D$1:$D$49,,0)</f>
        <v>0.2</v>
      </c>
      <c r="N593" s="3">
        <f>_xlfn.XLOOKUP($D593,products!$A$1:$A$49,products!$E$1:$E$49,,0)</f>
        <v>2.6849999999999996</v>
      </c>
      <c r="O593" s="3">
        <f t="shared" si="29"/>
        <v>8.0549999999999997</v>
      </c>
      <c r="P593" t="str">
        <f>_xlfn.XLOOKUP(Table1[[#This Row],[Customer ID]],customers!$A$1:$A$1001,customers!$I$1:$I$1001,,0)</f>
        <v>Yes</v>
      </c>
    </row>
    <row r="594" spans="1:16" x14ac:dyDescent="0.3">
      <c r="A594" s="2" t="s">
        <v>3834</v>
      </c>
      <c r="B594" s="8">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_xlfn.XLOOKUP(orders!$D594,products!$A$1:$A$49,products!$B$1:$B$49,,0)</f>
        <v>Ara</v>
      </c>
      <c r="J594" t="str">
        <f t="shared" si="27"/>
        <v>Arabica</v>
      </c>
      <c r="K594" t="str">
        <f>_xlfn.XLOOKUP($D594,products!$A$1:$A$49,products!$C$1:$C$49,,0)</f>
        <v>M</v>
      </c>
      <c r="L594" t="str">
        <f t="shared" si="28"/>
        <v>Medium</v>
      </c>
      <c r="M594" s="1">
        <f>_xlfn.XLOOKUP($D594,products!$A$1:$A$49,products!$D$1:$D$49,,0)</f>
        <v>2.5</v>
      </c>
      <c r="N594" s="3">
        <f>_xlfn.XLOOKUP($D594,products!$A$1:$A$49,products!$E$1:$E$49,,0)</f>
        <v>25.874999999999996</v>
      </c>
      <c r="O594" s="3">
        <f t="shared" si="29"/>
        <v>51.749999999999993</v>
      </c>
      <c r="P594" t="str">
        <f>_xlfn.XLOOKUP(Table1[[#This Row],[Customer ID]],customers!$A$1:$A$1001,customers!$I$1:$I$1001,,0)</f>
        <v>No</v>
      </c>
    </row>
    <row r="595" spans="1:16" x14ac:dyDescent="0.3">
      <c r="A595" s="2" t="s">
        <v>3839</v>
      </c>
      <c r="B595" s="8">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_xlfn.XLOOKUP(orders!$D595,products!$A$1:$A$49,products!$B$1:$B$49,,0)</f>
        <v>Exc</v>
      </c>
      <c r="J595" t="str">
        <f t="shared" si="27"/>
        <v>Excelsa</v>
      </c>
      <c r="K595" t="str">
        <f>_xlfn.XLOOKUP($D595,products!$A$1:$A$49,products!$C$1:$C$49,,0)</f>
        <v>D</v>
      </c>
      <c r="L595" t="str">
        <f t="shared" si="28"/>
        <v>Dark</v>
      </c>
      <c r="M595" s="1">
        <f>_xlfn.XLOOKUP($D595,products!$A$1:$A$49,products!$D$1:$D$49,,0)</f>
        <v>2.5</v>
      </c>
      <c r="N595" s="3">
        <f>_xlfn.XLOOKUP($D595,products!$A$1:$A$49,products!$E$1:$E$49,,0)</f>
        <v>27.945</v>
      </c>
      <c r="O595" s="3">
        <f t="shared" si="29"/>
        <v>27.945</v>
      </c>
      <c r="P595" t="str">
        <f>_xlfn.XLOOKUP(Table1[[#This Row],[Customer ID]],customers!$A$1:$A$1001,customers!$I$1:$I$1001,,0)</f>
        <v>Yes</v>
      </c>
    </row>
    <row r="596" spans="1:16" x14ac:dyDescent="0.3">
      <c r="A596" s="2" t="s">
        <v>3844</v>
      </c>
      <c r="B596" s="8">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_xlfn.XLOOKUP(orders!$D596,products!$A$1:$A$49,products!$B$1:$B$49,,0)</f>
        <v>Ara</v>
      </c>
      <c r="J596" t="str">
        <f t="shared" si="27"/>
        <v>Arabica</v>
      </c>
      <c r="K596" t="str">
        <f>_xlfn.XLOOKUP($D596,products!$A$1:$A$49,products!$C$1:$C$49,,0)</f>
        <v>L</v>
      </c>
      <c r="L596" t="str">
        <f t="shared" si="28"/>
        <v>Light</v>
      </c>
      <c r="M596" s="1">
        <f>_xlfn.XLOOKUP($D596,products!$A$1:$A$49,products!$D$1:$D$49,,0)</f>
        <v>2.5</v>
      </c>
      <c r="N596" s="3">
        <f>_xlfn.XLOOKUP($D596,products!$A$1:$A$49,products!$E$1:$E$49,,0)</f>
        <v>29.784999999999997</v>
      </c>
      <c r="O596" s="3">
        <f t="shared" si="29"/>
        <v>59.569999999999993</v>
      </c>
      <c r="P596" t="str">
        <f>_xlfn.XLOOKUP(Table1[[#This Row],[Customer ID]],customers!$A$1:$A$1001,customers!$I$1:$I$1001,,0)</f>
        <v>No</v>
      </c>
    </row>
    <row r="597" spans="1:16" x14ac:dyDescent="0.3">
      <c r="A597" s="2" t="s">
        <v>3850</v>
      </c>
      <c r="B597" s="8">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_xlfn.XLOOKUP(orders!$D597,products!$A$1:$A$49,products!$B$1:$B$49,,0)</f>
        <v>Exc</v>
      </c>
      <c r="J597" t="str">
        <f t="shared" si="27"/>
        <v>Excelsa</v>
      </c>
      <c r="K597" t="str">
        <f>_xlfn.XLOOKUP($D597,products!$A$1:$A$49,products!$C$1:$C$49,,0)</f>
        <v>L</v>
      </c>
      <c r="L597" t="str">
        <f t="shared" si="28"/>
        <v>Light</v>
      </c>
      <c r="M597" s="1">
        <f>_xlfn.XLOOKUP($D597,products!$A$1:$A$49,products!$D$1:$D$49,,0)</f>
        <v>1</v>
      </c>
      <c r="N597" s="3">
        <f>_xlfn.XLOOKUP($D597,products!$A$1:$A$49,products!$E$1:$E$49,,0)</f>
        <v>14.85</v>
      </c>
      <c r="O597" s="3">
        <f t="shared" si="29"/>
        <v>14.85</v>
      </c>
      <c r="P597" t="str">
        <f>_xlfn.XLOOKUP(Table1[[#This Row],[Customer ID]],customers!$A$1:$A$1001,customers!$I$1:$I$1001,,0)</f>
        <v>No</v>
      </c>
    </row>
    <row r="598" spans="1:16" x14ac:dyDescent="0.3">
      <c r="A598" s="2" t="s">
        <v>3854</v>
      </c>
      <c r="B598" s="8">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_xlfn.XLOOKUP(orders!$D598,products!$A$1:$A$49,products!$B$1:$B$49,,0)</f>
        <v>Ara</v>
      </c>
      <c r="J598" t="str">
        <f t="shared" si="27"/>
        <v>Arabica</v>
      </c>
      <c r="K598" t="str">
        <f>_xlfn.XLOOKUP($D598,products!$A$1:$A$49,products!$C$1:$C$49,,0)</f>
        <v>M</v>
      </c>
      <c r="L598" t="str">
        <f t="shared" si="28"/>
        <v>Medium</v>
      </c>
      <c r="M598" s="1">
        <f>_xlfn.XLOOKUP($D598,products!$A$1:$A$49,products!$D$1:$D$49,,0)</f>
        <v>0.5</v>
      </c>
      <c r="N598" s="3">
        <f>_xlfn.XLOOKUP($D598,products!$A$1:$A$49,products!$E$1:$E$49,,0)</f>
        <v>6.75</v>
      </c>
      <c r="O598" s="3">
        <f t="shared" si="29"/>
        <v>33.75</v>
      </c>
      <c r="P598" t="str">
        <f>_xlfn.XLOOKUP(Table1[[#This Row],[Customer ID]],customers!$A$1:$A$1001,customers!$I$1:$I$1001,,0)</f>
        <v>No</v>
      </c>
    </row>
    <row r="599" spans="1:16" x14ac:dyDescent="0.3">
      <c r="A599" s="2" t="s">
        <v>3860</v>
      </c>
      <c r="B599" s="8">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_xlfn.XLOOKUP(orders!$D599,products!$A$1:$A$49,products!$B$1:$B$49,,0)</f>
        <v>Lib</v>
      </c>
      <c r="J599" t="str">
        <f t="shared" si="27"/>
        <v>Liberica</v>
      </c>
      <c r="K599" t="str">
        <f>_xlfn.XLOOKUP($D599,products!$A$1:$A$49,products!$C$1:$C$49,,0)</f>
        <v>L</v>
      </c>
      <c r="L599" t="str">
        <f t="shared" si="28"/>
        <v>Light</v>
      </c>
      <c r="M599" s="1">
        <f>_xlfn.XLOOKUP($D599,products!$A$1:$A$49,products!$D$1:$D$49,,0)</f>
        <v>2.5</v>
      </c>
      <c r="N599" s="3">
        <f>_xlfn.XLOOKUP($D599,products!$A$1:$A$49,products!$E$1:$E$49,,0)</f>
        <v>36.454999999999998</v>
      </c>
      <c r="O599" s="3">
        <f t="shared" si="29"/>
        <v>145.82</v>
      </c>
      <c r="P599" t="str">
        <f>_xlfn.XLOOKUP(Table1[[#This Row],[Customer ID]],customers!$A$1:$A$1001,customers!$I$1:$I$1001,,0)</f>
        <v>Yes</v>
      </c>
    </row>
    <row r="600" spans="1:16" x14ac:dyDescent="0.3">
      <c r="A600" s="2" t="s">
        <v>3866</v>
      </c>
      <c r="B600" s="8">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_xlfn.XLOOKUP(orders!$D600,products!$A$1:$A$49,products!$B$1:$B$49,,0)</f>
        <v>Rob</v>
      </c>
      <c r="J600" t="str">
        <f t="shared" si="27"/>
        <v>Robusta</v>
      </c>
      <c r="K600" t="str">
        <f>_xlfn.XLOOKUP($D600,products!$A$1:$A$49,products!$C$1:$C$49,,0)</f>
        <v>M</v>
      </c>
      <c r="L600" t="str">
        <f t="shared" si="28"/>
        <v>Medium</v>
      </c>
      <c r="M600" s="1">
        <f>_xlfn.XLOOKUP($D600,products!$A$1:$A$49,products!$D$1:$D$49,,0)</f>
        <v>0.2</v>
      </c>
      <c r="N600" s="3">
        <f>_xlfn.XLOOKUP($D600,products!$A$1:$A$49,products!$E$1:$E$49,,0)</f>
        <v>2.9849999999999999</v>
      </c>
      <c r="O600" s="3">
        <f t="shared" si="29"/>
        <v>11.94</v>
      </c>
      <c r="P600" t="str">
        <f>_xlfn.XLOOKUP(Table1[[#This Row],[Customer ID]],customers!$A$1:$A$1001,customers!$I$1:$I$1001,,0)</f>
        <v>Yes</v>
      </c>
    </row>
    <row r="601" spans="1:16" x14ac:dyDescent="0.3">
      <c r="A601" s="2" t="s">
        <v>3872</v>
      </c>
      <c r="B601" s="8">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_xlfn.XLOOKUP(orders!$D601,products!$A$1:$A$49,products!$B$1:$B$49,,0)</f>
        <v>Ara</v>
      </c>
      <c r="J601" t="str">
        <f t="shared" si="27"/>
        <v>Arabica</v>
      </c>
      <c r="K601" t="str">
        <f>_xlfn.XLOOKUP($D601,products!$A$1:$A$49,products!$C$1:$C$49,,0)</f>
        <v>D</v>
      </c>
      <c r="L601" t="str">
        <f t="shared" si="28"/>
        <v>Dark</v>
      </c>
      <c r="M601" s="1">
        <f>_xlfn.XLOOKUP($D601,products!$A$1:$A$49,products!$D$1:$D$49,,0)</f>
        <v>0.2</v>
      </c>
      <c r="N601" s="3">
        <f>_xlfn.XLOOKUP($D601,products!$A$1:$A$49,products!$E$1:$E$49,,0)</f>
        <v>2.9849999999999999</v>
      </c>
      <c r="O601" s="3">
        <f t="shared" si="29"/>
        <v>11.94</v>
      </c>
      <c r="P601" t="str">
        <f>_xlfn.XLOOKUP(Table1[[#This Row],[Customer ID]],customers!$A$1:$A$1001,customers!$I$1:$I$1001,,0)</f>
        <v>Yes</v>
      </c>
    </row>
    <row r="602" spans="1:16" x14ac:dyDescent="0.3">
      <c r="A602" s="2" t="s">
        <v>3877</v>
      </c>
      <c r="B602" s="8">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_xlfn.XLOOKUP(orders!$D602,products!$A$1:$A$49,products!$B$1:$B$49,,0)</f>
        <v>Lib</v>
      </c>
      <c r="J602" t="str">
        <f t="shared" si="27"/>
        <v>Liberica</v>
      </c>
      <c r="K602" t="str">
        <f>_xlfn.XLOOKUP($D602,products!$A$1:$A$49,products!$C$1:$C$49,,0)</f>
        <v>D</v>
      </c>
      <c r="L602" t="str">
        <f t="shared" si="28"/>
        <v>Dark</v>
      </c>
      <c r="M602" s="1">
        <f>_xlfn.XLOOKUP($D602,products!$A$1:$A$49,products!$D$1:$D$49,,0)</f>
        <v>0.5</v>
      </c>
      <c r="N602" s="3">
        <f>_xlfn.XLOOKUP($D602,products!$A$1:$A$49,products!$E$1:$E$49,,0)</f>
        <v>7.77</v>
      </c>
      <c r="O602" s="3">
        <f t="shared" si="29"/>
        <v>7.77</v>
      </c>
      <c r="P602" t="str">
        <f>_xlfn.XLOOKUP(Table1[[#This Row],[Customer ID]],customers!$A$1:$A$1001,customers!$I$1:$I$1001,,0)</f>
        <v>No</v>
      </c>
    </row>
    <row r="603" spans="1:16" x14ac:dyDescent="0.3">
      <c r="A603" s="2" t="s">
        <v>3883</v>
      </c>
      <c r="B603" s="8">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_xlfn.XLOOKUP(orders!$D603,products!$A$1:$A$49,products!$B$1:$B$49,,0)</f>
        <v>Rob</v>
      </c>
      <c r="J603" t="str">
        <f t="shared" si="27"/>
        <v>Robusta</v>
      </c>
      <c r="K603" t="str">
        <f>_xlfn.XLOOKUP($D603,products!$A$1:$A$49,products!$C$1:$C$49,,0)</f>
        <v>L</v>
      </c>
      <c r="L603" t="str">
        <f t="shared" si="28"/>
        <v>Light</v>
      </c>
      <c r="M603" s="1">
        <f>_xlfn.XLOOKUP($D603,products!$A$1:$A$49,products!$D$1:$D$49,,0)</f>
        <v>2.5</v>
      </c>
      <c r="N603" s="3">
        <f>_xlfn.XLOOKUP($D603,products!$A$1:$A$49,products!$E$1:$E$49,,0)</f>
        <v>27.484999999999996</v>
      </c>
      <c r="O603" s="3">
        <f t="shared" si="29"/>
        <v>109.93999999999998</v>
      </c>
      <c r="P603" t="str">
        <f>_xlfn.XLOOKUP(Table1[[#This Row],[Customer ID]],customers!$A$1:$A$1001,customers!$I$1:$I$1001,,0)</f>
        <v>Yes</v>
      </c>
    </row>
    <row r="604" spans="1:16" x14ac:dyDescent="0.3">
      <c r="A604" s="2" t="s">
        <v>3889</v>
      </c>
      <c r="B604" s="8">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_xlfn.XLOOKUP(orders!$D604,products!$A$1:$A$49,products!$B$1:$B$49,,0)</f>
        <v>Exc</v>
      </c>
      <c r="J604" t="str">
        <f t="shared" si="27"/>
        <v>Excelsa</v>
      </c>
      <c r="K604" t="str">
        <f>_xlfn.XLOOKUP($D604,products!$A$1:$A$49,products!$C$1:$C$49,,0)</f>
        <v>L</v>
      </c>
      <c r="L604" t="str">
        <f t="shared" si="28"/>
        <v>Light</v>
      </c>
      <c r="M604" s="1">
        <f>_xlfn.XLOOKUP($D604,products!$A$1:$A$49,products!$D$1:$D$49,,0)</f>
        <v>0.2</v>
      </c>
      <c r="N604" s="3">
        <f>_xlfn.XLOOKUP($D604,products!$A$1:$A$49,products!$E$1:$E$49,,0)</f>
        <v>4.4550000000000001</v>
      </c>
      <c r="O604" s="3">
        <f t="shared" si="29"/>
        <v>22.274999999999999</v>
      </c>
      <c r="P604" t="str">
        <f>_xlfn.XLOOKUP(Table1[[#This Row],[Customer ID]],customers!$A$1:$A$1001,customers!$I$1:$I$1001,,0)</f>
        <v>Yes</v>
      </c>
    </row>
    <row r="605" spans="1:16" x14ac:dyDescent="0.3">
      <c r="A605" s="2" t="s">
        <v>3895</v>
      </c>
      <c r="B605" s="8">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_xlfn.XLOOKUP(orders!$D605,products!$A$1:$A$49,products!$B$1:$B$49,,0)</f>
        <v>Rob</v>
      </c>
      <c r="J605" t="str">
        <f t="shared" si="27"/>
        <v>Robusta</v>
      </c>
      <c r="K605" t="str">
        <f>_xlfn.XLOOKUP($D605,products!$A$1:$A$49,products!$C$1:$C$49,,0)</f>
        <v>M</v>
      </c>
      <c r="L605" t="str">
        <f t="shared" si="28"/>
        <v>Medium</v>
      </c>
      <c r="M605" s="1">
        <f>_xlfn.XLOOKUP($D605,products!$A$1:$A$49,products!$D$1:$D$49,,0)</f>
        <v>0.2</v>
      </c>
      <c r="N605" s="3">
        <f>_xlfn.XLOOKUP($D605,products!$A$1:$A$49,products!$E$1:$E$49,,0)</f>
        <v>2.9849999999999999</v>
      </c>
      <c r="O605" s="3">
        <f t="shared" si="29"/>
        <v>8.9550000000000001</v>
      </c>
      <c r="P605" t="str">
        <f>_xlfn.XLOOKUP(Table1[[#This Row],[Customer ID]],customers!$A$1:$A$1001,customers!$I$1:$I$1001,,0)</f>
        <v>No</v>
      </c>
    </row>
    <row r="606" spans="1:16" x14ac:dyDescent="0.3">
      <c r="A606" s="2" t="s">
        <v>3900</v>
      </c>
      <c r="B606" s="8">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_xlfn.XLOOKUP(orders!$D606,products!$A$1:$A$49,products!$B$1:$B$49,,0)</f>
        <v>Lib</v>
      </c>
      <c r="J606" t="str">
        <f t="shared" si="27"/>
        <v>Liberica</v>
      </c>
      <c r="K606" t="str">
        <f>_xlfn.XLOOKUP($D606,products!$A$1:$A$49,products!$C$1:$C$49,,0)</f>
        <v>D</v>
      </c>
      <c r="L606" t="str">
        <f t="shared" si="28"/>
        <v>Dark</v>
      </c>
      <c r="M606" s="1">
        <f>_xlfn.XLOOKUP($D606,products!$A$1:$A$49,products!$D$1:$D$49,,0)</f>
        <v>2.5</v>
      </c>
      <c r="N606" s="3">
        <f>_xlfn.XLOOKUP($D606,products!$A$1:$A$49,products!$E$1:$E$49,,0)</f>
        <v>29.784999999999997</v>
      </c>
      <c r="O606" s="3">
        <f t="shared" si="29"/>
        <v>119.13999999999999</v>
      </c>
      <c r="P606" t="str">
        <f>_xlfn.XLOOKUP(Table1[[#This Row],[Customer ID]],customers!$A$1:$A$1001,customers!$I$1:$I$1001,,0)</f>
        <v>No</v>
      </c>
    </row>
    <row r="607" spans="1:16" x14ac:dyDescent="0.3">
      <c r="A607" s="2" t="s">
        <v>3905</v>
      </c>
      <c r="B607" s="8">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_xlfn.XLOOKUP(orders!$D607,products!$A$1:$A$49,products!$B$1:$B$49,,0)</f>
        <v>Ara</v>
      </c>
      <c r="J607" t="str">
        <f t="shared" si="27"/>
        <v>Arabica</v>
      </c>
      <c r="K607" t="str">
        <f>_xlfn.XLOOKUP($D607,products!$A$1:$A$49,products!$C$1:$C$49,,0)</f>
        <v>L</v>
      </c>
      <c r="L607" t="str">
        <f t="shared" si="28"/>
        <v>Light</v>
      </c>
      <c r="M607" s="1">
        <f>_xlfn.XLOOKUP($D607,products!$A$1:$A$49,products!$D$1:$D$49,,0)</f>
        <v>2.5</v>
      </c>
      <c r="N607" s="3">
        <f>_xlfn.XLOOKUP($D607,products!$A$1:$A$49,products!$E$1:$E$49,,0)</f>
        <v>29.784999999999997</v>
      </c>
      <c r="O607" s="3">
        <f t="shared" si="29"/>
        <v>148.92499999999998</v>
      </c>
      <c r="P607" t="str">
        <f>_xlfn.XLOOKUP(Table1[[#This Row],[Customer ID]],customers!$A$1:$A$1001,customers!$I$1:$I$1001,,0)</f>
        <v>Yes</v>
      </c>
    </row>
    <row r="608" spans="1:16" x14ac:dyDescent="0.3">
      <c r="A608" s="2" t="s">
        <v>3911</v>
      </c>
      <c r="B608" s="8">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_xlfn.XLOOKUP(orders!$D608,products!$A$1:$A$49,products!$B$1:$B$49,,0)</f>
        <v>Lib</v>
      </c>
      <c r="J608" t="str">
        <f t="shared" si="27"/>
        <v>Liberica</v>
      </c>
      <c r="K608" t="str">
        <f>_xlfn.XLOOKUP($D608,products!$A$1:$A$49,products!$C$1:$C$49,,0)</f>
        <v>L</v>
      </c>
      <c r="L608" t="str">
        <f t="shared" si="28"/>
        <v>Light</v>
      </c>
      <c r="M608" s="1">
        <f>_xlfn.XLOOKUP($D608,products!$A$1:$A$49,products!$D$1:$D$49,,0)</f>
        <v>2.5</v>
      </c>
      <c r="N608" s="3">
        <f>_xlfn.XLOOKUP($D608,products!$A$1:$A$49,products!$E$1:$E$49,,0)</f>
        <v>36.454999999999998</v>
      </c>
      <c r="O608" s="3">
        <f t="shared" si="29"/>
        <v>109.36499999999999</v>
      </c>
      <c r="P608" t="str">
        <f>_xlfn.XLOOKUP(Table1[[#This Row],[Customer ID]],customers!$A$1:$A$1001,customers!$I$1:$I$1001,,0)</f>
        <v>Yes</v>
      </c>
    </row>
    <row r="609" spans="1:16" x14ac:dyDescent="0.3">
      <c r="A609" s="2" t="s">
        <v>3917</v>
      </c>
      <c r="B609" s="8">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_xlfn.XLOOKUP(orders!$D609,products!$A$1:$A$49,products!$B$1:$B$49,,0)</f>
        <v>Exc</v>
      </c>
      <c r="J609" t="str">
        <f t="shared" si="27"/>
        <v>Excelsa</v>
      </c>
      <c r="K609" t="str">
        <f>_xlfn.XLOOKUP($D609,products!$A$1:$A$49,products!$C$1:$C$49,,0)</f>
        <v>D</v>
      </c>
      <c r="L609" t="str">
        <f t="shared" si="28"/>
        <v>Dark</v>
      </c>
      <c r="M609" s="1">
        <f>_xlfn.XLOOKUP($D609,products!$A$1:$A$49,products!$D$1:$D$49,,0)</f>
        <v>0.2</v>
      </c>
      <c r="N609" s="3">
        <f>_xlfn.XLOOKUP($D609,products!$A$1:$A$49,products!$E$1:$E$49,,0)</f>
        <v>3.645</v>
      </c>
      <c r="O609" s="3">
        <f t="shared" si="29"/>
        <v>3.645</v>
      </c>
      <c r="P609" t="str">
        <f>_xlfn.XLOOKUP(Table1[[#This Row],[Customer ID]],customers!$A$1:$A$1001,customers!$I$1:$I$1001,,0)</f>
        <v>Yes</v>
      </c>
    </row>
    <row r="610" spans="1:16" x14ac:dyDescent="0.3">
      <c r="A610" s="2" t="s">
        <v>3923</v>
      </c>
      <c r="B610" s="8">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_xlfn.XLOOKUP(orders!$D610,products!$A$1:$A$49,products!$B$1:$B$49,,0)</f>
        <v>Exc</v>
      </c>
      <c r="J610" t="str">
        <f t="shared" si="27"/>
        <v>Excelsa</v>
      </c>
      <c r="K610" t="str">
        <f>_xlfn.XLOOKUP($D610,products!$A$1:$A$49,products!$C$1:$C$49,,0)</f>
        <v>D</v>
      </c>
      <c r="L610" t="str">
        <f t="shared" si="28"/>
        <v>Dark</v>
      </c>
      <c r="M610" s="1">
        <f>_xlfn.XLOOKUP($D610,products!$A$1:$A$49,products!$D$1:$D$49,,0)</f>
        <v>2.5</v>
      </c>
      <c r="N610" s="3">
        <f>_xlfn.XLOOKUP($D610,products!$A$1:$A$49,products!$E$1:$E$49,,0)</f>
        <v>27.945</v>
      </c>
      <c r="O610" s="3">
        <f t="shared" si="29"/>
        <v>55.89</v>
      </c>
      <c r="P610" t="str">
        <f>_xlfn.XLOOKUP(Table1[[#This Row],[Customer ID]],customers!$A$1:$A$1001,customers!$I$1:$I$1001,,0)</f>
        <v>No</v>
      </c>
    </row>
    <row r="611" spans="1:16" x14ac:dyDescent="0.3">
      <c r="A611" s="2" t="s">
        <v>3927</v>
      </c>
      <c r="B611" s="8">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_xlfn.XLOOKUP(orders!$D611,products!$A$1:$A$49,products!$B$1:$B$49,,0)</f>
        <v>Lib</v>
      </c>
      <c r="J611" t="str">
        <f t="shared" si="27"/>
        <v>Liberica</v>
      </c>
      <c r="K611" t="str">
        <f>_xlfn.XLOOKUP($D611,products!$A$1:$A$49,products!$C$1:$C$49,,0)</f>
        <v>M</v>
      </c>
      <c r="L611" t="str">
        <f t="shared" si="28"/>
        <v>Medium</v>
      </c>
      <c r="M611" s="1">
        <f>_xlfn.XLOOKUP($D611,products!$A$1:$A$49,products!$D$1:$D$49,,0)</f>
        <v>0.2</v>
      </c>
      <c r="N611" s="3">
        <f>_xlfn.XLOOKUP($D611,products!$A$1:$A$49,products!$E$1:$E$49,,0)</f>
        <v>4.3650000000000002</v>
      </c>
      <c r="O611" s="3">
        <f t="shared" si="29"/>
        <v>26.19</v>
      </c>
      <c r="P611" t="str">
        <f>_xlfn.XLOOKUP(Table1[[#This Row],[Customer ID]],customers!$A$1:$A$1001,customers!$I$1:$I$1001,,0)</f>
        <v>Yes</v>
      </c>
    </row>
    <row r="612" spans="1:16" x14ac:dyDescent="0.3">
      <c r="A612" s="2" t="s">
        <v>3933</v>
      </c>
      <c r="B612" s="8">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_xlfn.XLOOKUP(orders!$D612,products!$A$1:$A$49,products!$B$1:$B$49,,0)</f>
        <v>Rob</v>
      </c>
      <c r="J612" t="str">
        <f t="shared" si="27"/>
        <v>Robusta</v>
      </c>
      <c r="K612" t="str">
        <f>_xlfn.XLOOKUP($D612,products!$A$1:$A$49,products!$C$1:$C$49,,0)</f>
        <v>M</v>
      </c>
      <c r="L612" t="str">
        <f t="shared" si="28"/>
        <v>Medium</v>
      </c>
      <c r="M612" s="1">
        <f>_xlfn.XLOOKUP($D612,products!$A$1:$A$49,products!$D$1:$D$49,,0)</f>
        <v>1</v>
      </c>
      <c r="N612" s="3">
        <f>_xlfn.XLOOKUP($D612,products!$A$1:$A$49,products!$E$1:$E$49,,0)</f>
        <v>9.9499999999999993</v>
      </c>
      <c r="O612" s="3">
        <f t="shared" si="29"/>
        <v>39.799999999999997</v>
      </c>
      <c r="P612" t="str">
        <f>_xlfn.XLOOKUP(Table1[[#This Row],[Customer ID]],customers!$A$1:$A$1001,customers!$I$1:$I$1001,,0)</f>
        <v>No</v>
      </c>
    </row>
    <row r="613" spans="1:16" x14ac:dyDescent="0.3">
      <c r="A613" s="2" t="s">
        <v>3939</v>
      </c>
      <c r="B613" s="8">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_xlfn.XLOOKUP(orders!$D613,products!$A$1:$A$49,products!$B$1:$B$49,,0)</f>
        <v>Exc</v>
      </c>
      <c r="J613" t="str">
        <f t="shared" si="27"/>
        <v>Excelsa</v>
      </c>
      <c r="K613" t="str">
        <f>_xlfn.XLOOKUP($D613,products!$A$1:$A$49,products!$C$1:$C$49,,0)</f>
        <v>L</v>
      </c>
      <c r="L613" t="str">
        <f t="shared" si="28"/>
        <v>Light</v>
      </c>
      <c r="M613" s="1">
        <f>_xlfn.XLOOKUP($D613,products!$A$1:$A$49,products!$D$1:$D$49,,0)</f>
        <v>2.5</v>
      </c>
      <c r="N613" s="3">
        <f>_xlfn.XLOOKUP($D613,products!$A$1:$A$49,products!$E$1:$E$49,,0)</f>
        <v>34.154999999999994</v>
      </c>
      <c r="O613" s="3">
        <f t="shared" si="29"/>
        <v>68.309999999999988</v>
      </c>
      <c r="P613" t="str">
        <f>_xlfn.XLOOKUP(Table1[[#This Row],[Customer ID]],customers!$A$1:$A$1001,customers!$I$1:$I$1001,,0)</f>
        <v>No</v>
      </c>
    </row>
    <row r="614" spans="1:16" x14ac:dyDescent="0.3">
      <c r="A614" s="2" t="s">
        <v>3945</v>
      </c>
      <c r="B614" s="8">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_xlfn.XLOOKUP(orders!$D614,products!$A$1:$A$49,products!$B$1:$B$49,,0)</f>
        <v>Ara</v>
      </c>
      <c r="J614" t="str">
        <f t="shared" si="27"/>
        <v>Arabica</v>
      </c>
      <c r="K614" t="str">
        <f>_xlfn.XLOOKUP($D614,products!$A$1:$A$49,products!$C$1:$C$49,,0)</f>
        <v>M</v>
      </c>
      <c r="L614" t="str">
        <f t="shared" si="28"/>
        <v>Medium</v>
      </c>
      <c r="M614" s="1">
        <f>_xlfn.XLOOKUP($D614,products!$A$1:$A$49,products!$D$1:$D$49,,0)</f>
        <v>0.2</v>
      </c>
      <c r="N614" s="3">
        <f>_xlfn.XLOOKUP($D614,products!$A$1:$A$49,products!$E$1:$E$49,,0)</f>
        <v>3.375</v>
      </c>
      <c r="O614" s="3">
        <f t="shared" si="29"/>
        <v>13.5</v>
      </c>
      <c r="P614" t="str">
        <f>_xlfn.XLOOKUP(Table1[[#This Row],[Customer ID]],customers!$A$1:$A$1001,customers!$I$1:$I$1001,,0)</f>
        <v>No</v>
      </c>
    </row>
    <row r="615" spans="1:16" x14ac:dyDescent="0.3">
      <c r="A615" s="2" t="s">
        <v>3950</v>
      </c>
      <c r="B615" s="8">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_xlfn.XLOOKUP(orders!$D615,products!$A$1:$A$49,products!$B$1:$B$49,,0)</f>
        <v>Rob</v>
      </c>
      <c r="J615" t="str">
        <f t="shared" si="27"/>
        <v>Robusta</v>
      </c>
      <c r="K615" t="str">
        <f>_xlfn.XLOOKUP($D615,products!$A$1:$A$49,products!$C$1:$C$49,,0)</f>
        <v>M</v>
      </c>
      <c r="L615" t="str">
        <f t="shared" si="28"/>
        <v>Medium</v>
      </c>
      <c r="M615" s="1">
        <f>_xlfn.XLOOKUP($D615,products!$A$1:$A$49,products!$D$1:$D$49,,0)</f>
        <v>0.5</v>
      </c>
      <c r="N615" s="3">
        <f>_xlfn.XLOOKUP($D615,products!$A$1:$A$49,products!$E$1:$E$49,,0)</f>
        <v>5.97</v>
      </c>
      <c r="O615" s="3">
        <f t="shared" si="29"/>
        <v>5.97</v>
      </c>
      <c r="P615" t="str">
        <f>_xlfn.XLOOKUP(Table1[[#This Row],[Customer ID]],customers!$A$1:$A$1001,customers!$I$1:$I$1001,,0)</f>
        <v>No</v>
      </c>
    </row>
    <row r="616" spans="1:16" x14ac:dyDescent="0.3">
      <c r="A616" s="2" t="s">
        <v>3955</v>
      </c>
      <c r="B616" s="8">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_xlfn.XLOOKUP(orders!$D616,products!$A$1:$A$49,products!$B$1:$B$49,,0)</f>
        <v>Rob</v>
      </c>
      <c r="J616" t="str">
        <f t="shared" si="27"/>
        <v>Robusta</v>
      </c>
      <c r="K616" t="str">
        <f>_xlfn.XLOOKUP($D616,products!$A$1:$A$49,products!$C$1:$C$49,,0)</f>
        <v>M</v>
      </c>
      <c r="L616" t="str">
        <f t="shared" si="28"/>
        <v>Medium</v>
      </c>
      <c r="M616" s="1">
        <f>_xlfn.XLOOKUP($D616,products!$A$1:$A$49,products!$D$1:$D$49,,0)</f>
        <v>0.5</v>
      </c>
      <c r="N616" s="3">
        <f>_xlfn.XLOOKUP($D616,products!$A$1:$A$49,products!$E$1:$E$49,,0)</f>
        <v>5.97</v>
      </c>
      <c r="O616" s="3">
        <f t="shared" si="29"/>
        <v>29.849999999999998</v>
      </c>
      <c r="P616" t="str">
        <f>_xlfn.XLOOKUP(Table1[[#This Row],[Customer ID]],customers!$A$1:$A$1001,customers!$I$1:$I$1001,,0)</f>
        <v>Yes</v>
      </c>
    </row>
    <row r="617" spans="1:16" x14ac:dyDescent="0.3">
      <c r="A617" s="2" t="s">
        <v>3960</v>
      </c>
      <c r="B617" s="8">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_xlfn.XLOOKUP(orders!$D617,products!$A$1:$A$49,products!$B$1:$B$49,,0)</f>
        <v>Lib</v>
      </c>
      <c r="J617" t="str">
        <f t="shared" si="27"/>
        <v>Liberica</v>
      </c>
      <c r="K617" t="str">
        <f>_xlfn.XLOOKUP($D617,products!$A$1:$A$49,products!$C$1:$C$49,,0)</f>
        <v>L</v>
      </c>
      <c r="L617" t="str">
        <f t="shared" si="28"/>
        <v>Light</v>
      </c>
      <c r="M617" s="1">
        <f>_xlfn.XLOOKUP($D617,products!$A$1:$A$49,products!$D$1:$D$49,,0)</f>
        <v>2.5</v>
      </c>
      <c r="N617" s="3">
        <f>_xlfn.XLOOKUP($D617,products!$A$1:$A$49,products!$E$1:$E$49,,0)</f>
        <v>36.454999999999998</v>
      </c>
      <c r="O617" s="3">
        <f t="shared" si="29"/>
        <v>72.91</v>
      </c>
      <c r="P617" t="str">
        <f>_xlfn.XLOOKUP(Table1[[#This Row],[Customer ID]],customers!$A$1:$A$1001,customers!$I$1:$I$1001,,0)</f>
        <v>Yes</v>
      </c>
    </row>
    <row r="618" spans="1:16" x14ac:dyDescent="0.3">
      <c r="A618" s="2" t="s">
        <v>3966</v>
      </c>
      <c r="B618" s="8">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_xlfn.XLOOKUP(orders!$D618,products!$A$1:$A$49,products!$B$1:$B$49,,0)</f>
        <v>Exc</v>
      </c>
      <c r="J618" t="str">
        <f t="shared" si="27"/>
        <v>Excelsa</v>
      </c>
      <c r="K618" t="str">
        <f>_xlfn.XLOOKUP($D618,products!$A$1:$A$49,products!$C$1:$C$49,,0)</f>
        <v>M</v>
      </c>
      <c r="L618" t="str">
        <f t="shared" si="28"/>
        <v>Medium</v>
      </c>
      <c r="M618" s="1">
        <f>_xlfn.XLOOKUP($D618,products!$A$1:$A$49,products!$D$1:$D$49,,0)</f>
        <v>2.5</v>
      </c>
      <c r="N618" s="3">
        <f>_xlfn.XLOOKUP($D618,products!$A$1:$A$49,products!$E$1:$E$49,,0)</f>
        <v>31.624999999999996</v>
      </c>
      <c r="O618" s="3">
        <f t="shared" si="29"/>
        <v>126.49999999999999</v>
      </c>
      <c r="P618" t="str">
        <f>_xlfn.XLOOKUP(Table1[[#This Row],[Customer ID]],customers!$A$1:$A$1001,customers!$I$1:$I$1001,,0)</f>
        <v>No</v>
      </c>
    </row>
    <row r="619" spans="1:16" x14ac:dyDescent="0.3">
      <c r="A619" s="2" t="s">
        <v>3972</v>
      </c>
      <c r="B619" s="8">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_xlfn.XLOOKUP(orders!$D619,products!$A$1:$A$49,products!$B$1:$B$49,,0)</f>
        <v>Lib</v>
      </c>
      <c r="J619" t="str">
        <f t="shared" si="27"/>
        <v>Liberica</v>
      </c>
      <c r="K619" t="str">
        <f>_xlfn.XLOOKUP($D619,products!$A$1:$A$49,products!$C$1:$C$49,,0)</f>
        <v>M</v>
      </c>
      <c r="L619" t="str">
        <f t="shared" si="28"/>
        <v>Medium</v>
      </c>
      <c r="M619" s="1">
        <f>_xlfn.XLOOKUP($D619,products!$A$1:$A$49,products!$D$1:$D$49,,0)</f>
        <v>2.5</v>
      </c>
      <c r="N619" s="3">
        <f>_xlfn.XLOOKUP($D619,products!$A$1:$A$49,products!$E$1:$E$49,,0)</f>
        <v>33.464999999999996</v>
      </c>
      <c r="O619" s="3">
        <f t="shared" si="29"/>
        <v>33.464999999999996</v>
      </c>
      <c r="P619" t="str">
        <f>_xlfn.XLOOKUP(Table1[[#This Row],[Customer ID]],customers!$A$1:$A$1001,customers!$I$1:$I$1001,,0)</f>
        <v>No</v>
      </c>
    </row>
    <row r="620" spans="1:16" x14ac:dyDescent="0.3">
      <c r="A620" s="2" t="s">
        <v>3978</v>
      </c>
      <c r="B620" s="8">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_xlfn.XLOOKUP(orders!$D620,products!$A$1:$A$49,products!$B$1:$B$49,,0)</f>
        <v>Exc</v>
      </c>
      <c r="J620" t="str">
        <f t="shared" si="27"/>
        <v>Excelsa</v>
      </c>
      <c r="K620" t="str">
        <f>_xlfn.XLOOKUP($D620,products!$A$1:$A$49,products!$C$1:$C$49,,0)</f>
        <v>D</v>
      </c>
      <c r="L620" t="str">
        <f t="shared" si="28"/>
        <v>Dark</v>
      </c>
      <c r="M620" s="1">
        <f>_xlfn.XLOOKUP($D620,products!$A$1:$A$49,products!$D$1:$D$49,,0)</f>
        <v>1</v>
      </c>
      <c r="N620" s="3">
        <f>_xlfn.XLOOKUP($D620,products!$A$1:$A$49,products!$E$1:$E$49,,0)</f>
        <v>12.15</v>
      </c>
      <c r="O620" s="3">
        <f t="shared" si="29"/>
        <v>72.900000000000006</v>
      </c>
      <c r="P620" t="str">
        <f>_xlfn.XLOOKUP(Table1[[#This Row],[Customer ID]],customers!$A$1:$A$1001,customers!$I$1:$I$1001,,0)</f>
        <v>Yes</v>
      </c>
    </row>
    <row r="621" spans="1:16" x14ac:dyDescent="0.3">
      <c r="A621" s="2" t="s">
        <v>3984</v>
      </c>
      <c r="B621" s="8">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_xlfn.XLOOKUP(orders!$D621,products!$A$1:$A$49,products!$B$1:$B$49,,0)</f>
        <v>Lib</v>
      </c>
      <c r="J621" t="str">
        <f t="shared" si="27"/>
        <v>Liberica</v>
      </c>
      <c r="K621" t="str">
        <f>_xlfn.XLOOKUP($D621,products!$A$1:$A$49,products!$C$1:$C$49,,0)</f>
        <v>D</v>
      </c>
      <c r="L621" t="str">
        <f t="shared" si="28"/>
        <v>Dark</v>
      </c>
      <c r="M621" s="1">
        <f>_xlfn.XLOOKUP($D621,products!$A$1:$A$49,products!$D$1:$D$49,,0)</f>
        <v>0.5</v>
      </c>
      <c r="N621" s="3">
        <f>_xlfn.XLOOKUP($D621,products!$A$1:$A$49,products!$E$1:$E$49,,0)</f>
        <v>7.77</v>
      </c>
      <c r="O621" s="3">
        <f t="shared" si="29"/>
        <v>15.54</v>
      </c>
      <c r="P621" t="str">
        <f>_xlfn.XLOOKUP(Table1[[#This Row],[Customer ID]],customers!$A$1:$A$1001,customers!$I$1:$I$1001,,0)</f>
        <v>Yes</v>
      </c>
    </row>
    <row r="622" spans="1:16" x14ac:dyDescent="0.3">
      <c r="A622" s="2" t="s">
        <v>3990</v>
      </c>
      <c r="B622" s="8">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_xlfn.XLOOKUP(orders!$D622,products!$A$1:$A$49,products!$B$1:$B$49,,0)</f>
        <v>Ara</v>
      </c>
      <c r="J622" t="str">
        <f t="shared" si="27"/>
        <v>Arabica</v>
      </c>
      <c r="K622" t="str">
        <f>_xlfn.XLOOKUP($D622,products!$A$1:$A$49,products!$C$1:$C$49,,0)</f>
        <v>M</v>
      </c>
      <c r="L622" t="str">
        <f t="shared" si="28"/>
        <v>Medium</v>
      </c>
      <c r="M622" s="1">
        <f>_xlfn.XLOOKUP($D622,products!$A$1:$A$49,products!$D$1:$D$49,,0)</f>
        <v>0.2</v>
      </c>
      <c r="N622" s="3">
        <f>_xlfn.XLOOKUP($D622,products!$A$1:$A$49,products!$E$1:$E$49,,0)</f>
        <v>3.375</v>
      </c>
      <c r="O622" s="3">
        <f t="shared" si="29"/>
        <v>20.25</v>
      </c>
      <c r="P622" t="str">
        <f>_xlfn.XLOOKUP(Table1[[#This Row],[Customer ID]],customers!$A$1:$A$1001,customers!$I$1:$I$1001,,0)</f>
        <v>No</v>
      </c>
    </row>
    <row r="623" spans="1:16" x14ac:dyDescent="0.3">
      <c r="A623" s="2" t="s">
        <v>3996</v>
      </c>
      <c r="B623" s="8">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_xlfn.XLOOKUP(orders!$D623,products!$A$1:$A$49,products!$B$1:$B$49,,0)</f>
        <v>Ara</v>
      </c>
      <c r="J623" t="str">
        <f t="shared" si="27"/>
        <v>Arabica</v>
      </c>
      <c r="K623" t="str">
        <f>_xlfn.XLOOKUP($D623,products!$A$1:$A$49,products!$C$1:$C$49,,0)</f>
        <v>L</v>
      </c>
      <c r="L623" t="str">
        <f t="shared" si="28"/>
        <v>Light</v>
      </c>
      <c r="M623" s="1">
        <f>_xlfn.XLOOKUP($D623,products!$A$1:$A$49,products!$D$1:$D$49,,0)</f>
        <v>1</v>
      </c>
      <c r="N623" s="3">
        <f>_xlfn.XLOOKUP($D623,products!$A$1:$A$49,products!$E$1:$E$49,,0)</f>
        <v>12.95</v>
      </c>
      <c r="O623" s="3">
        <f t="shared" si="29"/>
        <v>77.699999999999989</v>
      </c>
      <c r="P623" t="str">
        <f>_xlfn.XLOOKUP(Table1[[#This Row],[Customer ID]],customers!$A$1:$A$1001,customers!$I$1:$I$1001,,0)</f>
        <v>No</v>
      </c>
    </row>
    <row r="624" spans="1:16" x14ac:dyDescent="0.3">
      <c r="A624" s="2" t="s">
        <v>4002</v>
      </c>
      <c r="B624" s="8">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_xlfn.XLOOKUP(orders!$D624,products!$A$1:$A$49,products!$B$1:$B$49,,0)</f>
        <v>Lib</v>
      </c>
      <c r="J624" t="str">
        <f t="shared" si="27"/>
        <v>Liberica</v>
      </c>
      <c r="K624" t="str">
        <f>_xlfn.XLOOKUP($D624,products!$A$1:$A$49,products!$C$1:$C$49,,0)</f>
        <v>M</v>
      </c>
      <c r="L624" t="str">
        <f t="shared" si="28"/>
        <v>Medium</v>
      </c>
      <c r="M624" s="1">
        <f>_xlfn.XLOOKUP($D624,products!$A$1:$A$49,products!$D$1:$D$49,,0)</f>
        <v>2.5</v>
      </c>
      <c r="N624" s="3">
        <f>_xlfn.XLOOKUP($D624,products!$A$1:$A$49,products!$E$1:$E$49,,0)</f>
        <v>33.464999999999996</v>
      </c>
      <c r="O624" s="3">
        <f t="shared" si="29"/>
        <v>133.85999999999999</v>
      </c>
      <c r="P624" t="str">
        <f>_xlfn.XLOOKUP(Table1[[#This Row],[Customer ID]],customers!$A$1:$A$1001,customers!$I$1:$I$1001,,0)</f>
        <v>No</v>
      </c>
    </row>
    <row r="625" spans="1:16" x14ac:dyDescent="0.3">
      <c r="A625" s="2" t="s">
        <v>4007</v>
      </c>
      <c r="B625" s="8">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_xlfn.XLOOKUP(orders!$D625,products!$A$1:$A$49,products!$B$1:$B$49,,0)</f>
        <v>Exc</v>
      </c>
      <c r="J625" t="str">
        <f t="shared" si="27"/>
        <v>Excelsa</v>
      </c>
      <c r="K625" t="str">
        <f>_xlfn.XLOOKUP($D625,products!$A$1:$A$49,products!$C$1:$C$49,,0)</f>
        <v>D</v>
      </c>
      <c r="L625" t="str">
        <f t="shared" si="28"/>
        <v>Dark</v>
      </c>
      <c r="M625" s="1">
        <f>_xlfn.XLOOKUP($D625,products!$A$1:$A$49,products!$D$1:$D$49,,0)</f>
        <v>1</v>
      </c>
      <c r="N625" s="3">
        <f>_xlfn.XLOOKUP($D625,products!$A$1:$A$49,products!$E$1:$E$49,,0)</f>
        <v>12.15</v>
      </c>
      <c r="O625" s="3">
        <f t="shared" si="29"/>
        <v>12.15</v>
      </c>
      <c r="P625" t="str">
        <f>_xlfn.XLOOKUP(Table1[[#This Row],[Customer ID]],customers!$A$1:$A$1001,customers!$I$1:$I$1001,,0)</f>
        <v>No</v>
      </c>
    </row>
    <row r="626" spans="1:16" x14ac:dyDescent="0.3">
      <c r="A626" s="2" t="s">
        <v>4012</v>
      </c>
      <c r="B626" s="8">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_xlfn.XLOOKUP(orders!$D626,products!$A$1:$A$49,products!$B$1:$B$49,,0)</f>
        <v>Exc</v>
      </c>
      <c r="J626" t="str">
        <f t="shared" si="27"/>
        <v>Excelsa</v>
      </c>
      <c r="K626" t="str">
        <f>_xlfn.XLOOKUP($D626,products!$A$1:$A$49,products!$C$1:$C$49,,0)</f>
        <v>M</v>
      </c>
      <c r="L626" t="str">
        <f t="shared" si="28"/>
        <v>Medium</v>
      </c>
      <c r="M626" s="1">
        <f>_xlfn.XLOOKUP($D626,products!$A$1:$A$49,products!$D$1:$D$49,,0)</f>
        <v>2.5</v>
      </c>
      <c r="N626" s="3">
        <f>_xlfn.XLOOKUP($D626,products!$A$1:$A$49,products!$E$1:$E$49,,0)</f>
        <v>31.624999999999996</v>
      </c>
      <c r="O626" s="3">
        <f t="shared" si="29"/>
        <v>63.249999999999993</v>
      </c>
      <c r="P626" t="str">
        <f>_xlfn.XLOOKUP(Table1[[#This Row],[Customer ID]],customers!$A$1:$A$1001,customers!$I$1:$I$1001,,0)</f>
        <v>Yes</v>
      </c>
    </row>
    <row r="627" spans="1:16" x14ac:dyDescent="0.3">
      <c r="A627" s="2" t="s">
        <v>4017</v>
      </c>
      <c r="B627" s="8">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_xlfn.XLOOKUP(orders!$D627,products!$A$1:$A$49,products!$B$1:$B$49,,0)</f>
        <v>Rob</v>
      </c>
      <c r="J627" t="str">
        <f t="shared" si="27"/>
        <v>Robusta</v>
      </c>
      <c r="K627" t="str">
        <f>_xlfn.XLOOKUP($D627,products!$A$1:$A$49,products!$C$1:$C$49,,0)</f>
        <v>L</v>
      </c>
      <c r="L627" t="str">
        <f t="shared" si="28"/>
        <v>Light</v>
      </c>
      <c r="M627" s="1">
        <f>_xlfn.XLOOKUP($D627,products!$A$1:$A$49,products!$D$1:$D$49,,0)</f>
        <v>0.5</v>
      </c>
      <c r="N627" s="3">
        <f>_xlfn.XLOOKUP($D627,products!$A$1:$A$49,products!$E$1:$E$49,,0)</f>
        <v>7.169999999999999</v>
      </c>
      <c r="O627" s="3">
        <f t="shared" si="29"/>
        <v>35.849999999999994</v>
      </c>
      <c r="P627" t="str">
        <f>_xlfn.XLOOKUP(Table1[[#This Row],[Customer ID]],customers!$A$1:$A$1001,customers!$I$1:$I$1001,,0)</f>
        <v>No</v>
      </c>
    </row>
    <row r="628" spans="1:16" x14ac:dyDescent="0.3">
      <c r="A628" s="2" t="s">
        <v>4023</v>
      </c>
      <c r="B628" s="8">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_xlfn.XLOOKUP(orders!$D628,products!$A$1:$A$49,products!$B$1:$B$49,,0)</f>
        <v>Ara</v>
      </c>
      <c r="J628" t="str">
        <f t="shared" si="27"/>
        <v>Arabica</v>
      </c>
      <c r="K628" t="str">
        <f>_xlfn.XLOOKUP($D628,products!$A$1:$A$49,products!$C$1:$C$49,,0)</f>
        <v>M</v>
      </c>
      <c r="L628" t="str">
        <f t="shared" si="28"/>
        <v>Medium</v>
      </c>
      <c r="M628" s="1">
        <f>_xlfn.XLOOKUP($D628,products!$A$1:$A$49,products!$D$1:$D$49,,0)</f>
        <v>2.5</v>
      </c>
      <c r="N628" s="3">
        <f>_xlfn.XLOOKUP($D628,products!$A$1:$A$49,products!$E$1:$E$49,,0)</f>
        <v>25.874999999999996</v>
      </c>
      <c r="O628" s="3">
        <f t="shared" si="29"/>
        <v>77.624999999999986</v>
      </c>
      <c r="P628" t="str">
        <f>_xlfn.XLOOKUP(Table1[[#This Row],[Customer ID]],customers!$A$1:$A$1001,customers!$I$1:$I$1001,,0)</f>
        <v>No</v>
      </c>
    </row>
    <row r="629" spans="1:16" x14ac:dyDescent="0.3">
      <c r="A629" s="2" t="s">
        <v>4029</v>
      </c>
      <c r="B629" s="8">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_xlfn.XLOOKUP(orders!$D629,products!$A$1:$A$49,products!$B$1:$B$49,,0)</f>
        <v>Exc</v>
      </c>
      <c r="J629" t="str">
        <f t="shared" si="27"/>
        <v>Excelsa</v>
      </c>
      <c r="K629" t="str">
        <f>_xlfn.XLOOKUP($D629,products!$A$1:$A$49,products!$C$1:$C$49,,0)</f>
        <v>M</v>
      </c>
      <c r="L629" t="str">
        <f t="shared" si="28"/>
        <v>Medium</v>
      </c>
      <c r="M629" s="1">
        <f>_xlfn.XLOOKUP($D629,products!$A$1:$A$49,products!$D$1:$D$49,,0)</f>
        <v>2.5</v>
      </c>
      <c r="N629" s="3">
        <f>_xlfn.XLOOKUP($D629,products!$A$1:$A$49,products!$E$1:$E$49,,0)</f>
        <v>31.624999999999996</v>
      </c>
      <c r="O629" s="3">
        <f t="shared" si="29"/>
        <v>63.249999999999993</v>
      </c>
      <c r="P629" t="str">
        <f>_xlfn.XLOOKUP(Table1[[#This Row],[Customer ID]],customers!$A$1:$A$1001,customers!$I$1:$I$1001,,0)</f>
        <v>Yes</v>
      </c>
    </row>
    <row r="630" spans="1:16" x14ac:dyDescent="0.3">
      <c r="A630" s="2" t="s">
        <v>4035</v>
      </c>
      <c r="B630" s="8">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_xlfn.XLOOKUP(orders!$D630,products!$A$1:$A$49,products!$B$1:$B$49,,0)</f>
        <v>Exc</v>
      </c>
      <c r="J630" t="str">
        <f t="shared" si="27"/>
        <v>Excelsa</v>
      </c>
      <c r="K630" t="str">
        <f>_xlfn.XLOOKUP($D630,products!$A$1:$A$49,products!$C$1:$C$49,,0)</f>
        <v>L</v>
      </c>
      <c r="L630" t="str">
        <f t="shared" si="28"/>
        <v>Light</v>
      </c>
      <c r="M630" s="1">
        <f>_xlfn.XLOOKUP($D630,products!$A$1:$A$49,products!$D$1:$D$49,,0)</f>
        <v>0.2</v>
      </c>
      <c r="N630" s="3">
        <f>_xlfn.XLOOKUP($D630,products!$A$1:$A$49,products!$E$1:$E$49,,0)</f>
        <v>4.4550000000000001</v>
      </c>
      <c r="O630" s="3">
        <f t="shared" si="29"/>
        <v>26.73</v>
      </c>
      <c r="P630" t="str">
        <f>_xlfn.XLOOKUP(Table1[[#This Row],[Customer ID]],customers!$A$1:$A$1001,customers!$I$1:$I$1001,,0)</f>
        <v>Yes</v>
      </c>
    </row>
    <row r="631" spans="1:16" x14ac:dyDescent="0.3">
      <c r="A631" s="2" t="s">
        <v>4035</v>
      </c>
      <c r="B631" s="8">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_xlfn.XLOOKUP(orders!$D631,products!$A$1:$A$49,products!$B$1:$B$49,,0)</f>
        <v>Lib</v>
      </c>
      <c r="J631" t="str">
        <f t="shared" si="27"/>
        <v>Liberica</v>
      </c>
      <c r="K631" t="str">
        <f>_xlfn.XLOOKUP($D631,products!$A$1:$A$49,products!$C$1:$C$49,,0)</f>
        <v>D</v>
      </c>
      <c r="L631" t="str">
        <f t="shared" si="28"/>
        <v>Dark</v>
      </c>
      <c r="M631" s="1">
        <f>_xlfn.XLOOKUP($D631,products!$A$1:$A$49,products!$D$1:$D$49,,0)</f>
        <v>0.5</v>
      </c>
      <c r="N631" s="3">
        <f>_xlfn.XLOOKUP($D631,products!$A$1:$A$49,products!$E$1:$E$49,,0)</f>
        <v>7.77</v>
      </c>
      <c r="O631" s="3">
        <f t="shared" si="29"/>
        <v>31.08</v>
      </c>
      <c r="P631" t="str">
        <f>_xlfn.XLOOKUP(Table1[[#This Row],[Customer ID]],customers!$A$1:$A$1001,customers!$I$1:$I$1001,,0)</f>
        <v>Yes</v>
      </c>
    </row>
    <row r="632" spans="1:16" x14ac:dyDescent="0.3">
      <c r="A632" s="2" t="s">
        <v>4035</v>
      </c>
      <c r="B632" s="8">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_xlfn.XLOOKUP(orders!$D632,products!$A$1:$A$49,products!$B$1:$B$49,,0)</f>
        <v>Ara</v>
      </c>
      <c r="J632" t="str">
        <f t="shared" si="27"/>
        <v>Arabica</v>
      </c>
      <c r="K632" t="str">
        <f>_xlfn.XLOOKUP($D632,products!$A$1:$A$49,products!$C$1:$C$49,,0)</f>
        <v>D</v>
      </c>
      <c r="L632" t="str">
        <f t="shared" si="28"/>
        <v>Dark</v>
      </c>
      <c r="M632" s="1">
        <f>_xlfn.XLOOKUP($D632,products!$A$1:$A$49,products!$D$1:$D$49,,0)</f>
        <v>0.2</v>
      </c>
      <c r="N632" s="3">
        <f>_xlfn.XLOOKUP($D632,products!$A$1:$A$49,products!$E$1:$E$49,,0)</f>
        <v>2.9849999999999999</v>
      </c>
      <c r="O632" s="3">
        <f t="shared" si="29"/>
        <v>2.9849999999999999</v>
      </c>
      <c r="P632" t="str">
        <f>_xlfn.XLOOKUP(Table1[[#This Row],[Customer ID]],customers!$A$1:$A$1001,customers!$I$1:$I$1001,,0)</f>
        <v>Yes</v>
      </c>
    </row>
    <row r="633" spans="1:16" x14ac:dyDescent="0.3">
      <c r="A633" s="2" t="s">
        <v>4035</v>
      </c>
      <c r="B633" s="8">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_xlfn.XLOOKUP(orders!$D633,products!$A$1:$A$49,products!$B$1:$B$49,,0)</f>
        <v>Rob</v>
      </c>
      <c r="J633" t="str">
        <f t="shared" si="27"/>
        <v>Robusta</v>
      </c>
      <c r="K633" t="str">
        <f>_xlfn.XLOOKUP($D633,products!$A$1:$A$49,products!$C$1:$C$49,,0)</f>
        <v>D</v>
      </c>
      <c r="L633" t="str">
        <f t="shared" si="28"/>
        <v>Dark</v>
      </c>
      <c r="M633" s="1">
        <f>_xlfn.XLOOKUP($D633,products!$A$1:$A$49,products!$D$1:$D$49,,0)</f>
        <v>2.5</v>
      </c>
      <c r="N633" s="3">
        <f>_xlfn.XLOOKUP($D633,products!$A$1:$A$49,products!$E$1:$E$49,,0)</f>
        <v>20.584999999999997</v>
      </c>
      <c r="O633" s="3">
        <f t="shared" si="29"/>
        <v>102.92499999999998</v>
      </c>
      <c r="P633" t="str">
        <f>_xlfn.XLOOKUP(Table1[[#This Row],[Customer ID]],customers!$A$1:$A$1001,customers!$I$1:$I$1001,,0)</f>
        <v>Yes</v>
      </c>
    </row>
    <row r="634" spans="1:16" x14ac:dyDescent="0.3">
      <c r="A634" s="2" t="s">
        <v>4056</v>
      </c>
      <c r="B634" s="8">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_xlfn.XLOOKUP(orders!$D634,products!$A$1:$A$49,products!$B$1:$B$49,,0)</f>
        <v>Exc</v>
      </c>
      <c r="J634" t="str">
        <f t="shared" si="27"/>
        <v>Excelsa</v>
      </c>
      <c r="K634" t="str">
        <f>_xlfn.XLOOKUP($D634,products!$A$1:$A$49,products!$C$1:$C$49,,0)</f>
        <v>L</v>
      </c>
      <c r="L634" t="str">
        <f t="shared" si="28"/>
        <v>Light</v>
      </c>
      <c r="M634" s="1">
        <f>_xlfn.XLOOKUP($D634,products!$A$1:$A$49,products!$D$1:$D$49,,0)</f>
        <v>0.5</v>
      </c>
      <c r="N634" s="3">
        <f>_xlfn.XLOOKUP($D634,products!$A$1:$A$49,products!$E$1:$E$49,,0)</f>
        <v>8.91</v>
      </c>
      <c r="O634" s="3">
        <f t="shared" si="29"/>
        <v>35.64</v>
      </c>
      <c r="P634" t="str">
        <f>_xlfn.XLOOKUP(Table1[[#This Row],[Customer ID]],customers!$A$1:$A$1001,customers!$I$1:$I$1001,,0)</f>
        <v>No</v>
      </c>
    </row>
    <row r="635" spans="1:16" x14ac:dyDescent="0.3">
      <c r="A635" s="2" t="s">
        <v>4062</v>
      </c>
      <c r="B635" s="8">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_xlfn.XLOOKUP(orders!$D635,products!$A$1:$A$49,products!$B$1:$B$49,,0)</f>
        <v>Rob</v>
      </c>
      <c r="J635" t="str">
        <f t="shared" si="27"/>
        <v>Robusta</v>
      </c>
      <c r="K635" t="str">
        <f>_xlfn.XLOOKUP($D635,products!$A$1:$A$49,products!$C$1:$C$49,,0)</f>
        <v>L</v>
      </c>
      <c r="L635" t="str">
        <f t="shared" si="28"/>
        <v>Light</v>
      </c>
      <c r="M635" s="1">
        <f>_xlfn.XLOOKUP($D635,products!$A$1:$A$49,products!$D$1:$D$49,,0)</f>
        <v>1</v>
      </c>
      <c r="N635" s="3">
        <f>_xlfn.XLOOKUP($D635,products!$A$1:$A$49,products!$E$1:$E$49,,0)</f>
        <v>11.95</v>
      </c>
      <c r="O635" s="3">
        <f t="shared" si="29"/>
        <v>47.8</v>
      </c>
      <c r="P635" t="str">
        <f>_xlfn.XLOOKUP(Table1[[#This Row],[Customer ID]],customers!$A$1:$A$1001,customers!$I$1:$I$1001,,0)</f>
        <v>No</v>
      </c>
    </row>
    <row r="636" spans="1:16" x14ac:dyDescent="0.3">
      <c r="A636" s="2" t="s">
        <v>4068</v>
      </c>
      <c r="B636" s="8">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_xlfn.XLOOKUP(orders!$D636,products!$A$1:$A$49,products!$B$1:$B$49,,0)</f>
        <v>Lib</v>
      </c>
      <c r="J636" t="str">
        <f t="shared" si="27"/>
        <v>Liberica</v>
      </c>
      <c r="K636" t="str">
        <f>_xlfn.XLOOKUP($D636,products!$A$1:$A$49,products!$C$1:$C$49,,0)</f>
        <v>M</v>
      </c>
      <c r="L636" t="str">
        <f t="shared" si="28"/>
        <v>Medium</v>
      </c>
      <c r="M636" s="1">
        <f>_xlfn.XLOOKUP($D636,products!$A$1:$A$49,products!$D$1:$D$49,,0)</f>
        <v>1</v>
      </c>
      <c r="N636" s="3">
        <f>_xlfn.XLOOKUP($D636,products!$A$1:$A$49,products!$E$1:$E$49,,0)</f>
        <v>14.55</v>
      </c>
      <c r="O636" s="3">
        <f t="shared" si="29"/>
        <v>43.650000000000006</v>
      </c>
      <c r="P636" t="str">
        <f>_xlfn.XLOOKUP(Table1[[#This Row],[Customer ID]],customers!$A$1:$A$1001,customers!$I$1:$I$1001,,0)</f>
        <v>No</v>
      </c>
    </row>
    <row r="637" spans="1:16" x14ac:dyDescent="0.3">
      <c r="A637" s="2" t="s">
        <v>4074</v>
      </c>
      <c r="B637" s="8">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_xlfn.XLOOKUP(orders!$D637,products!$A$1:$A$49,products!$B$1:$B$49,,0)</f>
        <v>Exc</v>
      </c>
      <c r="J637" t="str">
        <f t="shared" si="27"/>
        <v>Excelsa</v>
      </c>
      <c r="K637" t="str">
        <f>_xlfn.XLOOKUP($D637,products!$A$1:$A$49,products!$C$1:$C$49,,0)</f>
        <v>L</v>
      </c>
      <c r="L637" t="str">
        <f t="shared" si="28"/>
        <v>Light</v>
      </c>
      <c r="M637" s="1">
        <f>_xlfn.XLOOKUP($D637,products!$A$1:$A$49,products!$D$1:$D$49,,0)</f>
        <v>0.5</v>
      </c>
      <c r="N637" s="3">
        <f>_xlfn.XLOOKUP($D637,products!$A$1:$A$49,products!$E$1:$E$49,,0)</f>
        <v>8.91</v>
      </c>
      <c r="O637" s="3">
        <f t="shared" si="29"/>
        <v>35.64</v>
      </c>
      <c r="P637" t="str">
        <f>_xlfn.XLOOKUP(Table1[[#This Row],[Customer ID]],customers!$A$1:$A$1001,customers!$I$1:$I$1001,,0)</f>
        <v>Yes</v>
      </c>
    </row>
    <row r="638" spans="1:16" x14ac:dyDescent="0.3">
      <c r="A638" s="2" t="s">
        <v>4080</v>
      </c>
      <c r="B638" s="8">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_xlfn.XLOOKUP(orders!$D638,products!$A$1:$A$49,products!$B$1:$B$49,,0)</f>
        <v>Lib</v>
      </c>
      <c r="J638" t="str">
        <f t="shared" si="27"/>
        <v>Liberica</v>
      </c>
      <c r="K638" t="str">
        <f>_xlfn.XLOOKUP($D638,products!$A$1:$A$49,products!$C$1:$C$49,,0)</f>
        <v>L</v>
      </c>
      <c r="L638" t="str">
        <f t="shared" si="28"/>
        <v>Light</v>
      </c>
      <c r="M638" s="1">
        <f>_xlfn.XLOOKUP($D638,products!$A$1:$A$49,products!$D$1:$D$49,,0)</f>
        <v>1</v>
      </c>
      <c r="N638" s="3">
        <f>_xlfn.XLOOKUP($D638,products!$A$1:$A$49,products!$E$1:$E$49,,0)</f>
        <v>15.85</v>
      </c>
      <c r="O638" s="3">
        <f t="shared" si="29"/>
        <v>95.1</v>
      </c>
      <c r="P638" t="str">
        <f>_xlfn.XLOOKUP(Table1[[#This Row],[Customer ID]],customers!$A$1:$A$1001,customers!$I$1:$I$1001,,0)</f>
        <v>Yes</v>
      </c>
    </row>
    <row r="639" spans="1:16" x14ac:dyDescent="0.3">
      <c r="A639" s="2" t="s">
        <v>4086</v>
      </c>
      <c r="B639" s="8">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_xlfn.XLOOKUP(orders!$D639,products!$A$1:$A$49,products!$B$1:$B$49,,0)</f>
        <v>Exc</v>
      </c>
      <c r="J639" t="str">
        <f t="shared" si="27"/>
        <v>Excelsa</v>
      </c>
      <c r="K639" t="str">
        <f>_xlfn.XLOOKUP($D639,products!$A$1:$A$49,products!$C$1:$C$49,,0)</f>
        <v>M</v>
      </c>
      <c r="L639" t="str">
        <f t="shared" si="28"/>
        <v>Medium</v>
      </c>
      <c r="M639" s="1">
        <f>_xlfn.XLOOKUP($D639,products!$A$1:$A$49,products!$D$1:$D$49,,0)</f>
        <v>2.5</v>
      </c>
      <c r="N639" s="3">
        <f>_xlfn.XLOOKUP($D639,products!$A$1:$A$49,products!$E$1:$E$49,,0)</f>
        <v>31.624999999999996</v>
      </c>
      <c r="O639" s="3">
        <f t="shared" si="29"/>
        <v>31.624999999999996</v>
      </c>
      <c r="P639" t="str">
        <f>_xlfn.XLOOKUP(Table1[[#This Row],[Customer ID]],customers!$A$1:$A$1001,customers!$I$1:$I$1001,,0)</f>
        <v>Yes</v>
      </c>
    </row>
    <row r="640" spans="1:16" x14ac:dyDescent="0.3">
      <c r="A640" s="2" t="s">
        <v>4093</v>
      </c>
      <c r="B640" s="8">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_xlfn.XLOOKUP(orders!$D640,products!$A$1:$A$49,products!$B$1:$B$49,,0)</f>
        <v>Ara</v>
      </c>
      <c r="J640" t="str">
        <f t="shared" si="27"/>
        <v>Arabica</v>
      </c>
      <c r="K640" t="str">
        <f>_xlfn.XLOOKUP($D640,products!$A$1:$A$49,products!$C$1:$C$49,,0)</f>
        <v>M</v>
      </c>
      <c r="L640" t="str">
        <f t="shared" si="28"/>
        <v>Medium</v>
      </c>
      <c r="M640" s="1">
        <f>_xlfn.XLOOKUP($D640,products!$A$1:$A$49,products!$D$1:$D$49,,0)</f>
        <v>2.5</v>
      </c>
      <c r="N640" s="3">
        <f>_xlfn.XLOOKUP($D640,products!$A$1:$A$49,products!$E$1:$E$49,,0)</f>
        <v>25.874999999999996</v>
      </c>
      <c r="O640" s="3">
        <f t="shared" si="29"/>
        <v>77.624999999999986</v>
      </c>
      <c r="P640" t="str">
        <f>_xlfn.XLOOKUP(Table1[[#This Row],[Customer ID]],customers!$A$1:$A$1001,customers!$I$1:$I$1001,,0)</f>
        <v>Yes</v>
      </c>
    </row>
    <row r="641" spans="1:16" x14ac:dyDescent="0.3">
      <c r="A641" s="2" t="s">
        <v>4098</v>
      </c>
      <c r="B641" s="8">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_xlfn.XLOOKUP(orders!$D641,products!$A$1:$A$49,products!$B$1:$B$49,,0)</f>
        <v>Lib</v>
      </c>
      <c r="J641" t="str">
        <f t="shared" si="27"/>
        <v>Liberica</v>
      </c>
      <c r="K641" t="str">
        <f>_xlfn.XLOOKUP($D641,products!$A$1:$A$49,products!$C$1:$C$49,,0)</f>
        <v>D</v>
      </c>
      <c r="L641" t="str">
        <f t="shared" si="28"/>
        <v>Dark</v>
      </c>
      <c r="M641" s="1">
        <f>_xlfn.XLOOKUP($D641,products!$A$1:$A$49,products!$D$1:$D$49,,0)</f>
        <v>0.2</v>
      </c>
      <c r="N641" s="3">
        <f>_xlfn.XLOOKUP($D641,products!$A$1:$A$49,products!$E$1:$E$49,,0)</f>
        <v>3.8849999999999998</v>
      </c>
      <c r="O641" s="3">
        <f t="shared" si="29"/>
        <v>3.8849999999999998</v>
      </c>
      <c r="P641" t="str">
        <f>_xlfn.XLOOKUP(Table1[[#This Row],[Customer ID]],customers!$A$1:$A$1001,customers!$I$1:$I$1001,,0)</f>
        <v>Yes</v>
      </c>
    </row>
    <row r="642" spans="1:16" x14ac:dyDescent="0.3">
      <c r="A642" s="2" t="s">
        <v>4104</v>
      </c>
      <c r="B642" s="8">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_xlfn.XLOOKUP(orders!$D642,products!$A$1:$A$49,products!$B$1:$B$49,,0)</f>
        <v>Rob</v>
      </c>
      <c r="J642" t="str">
        <f t="shared" si="27"/>
        <v>Robusta</v>
      </c>
      <c r="K642" t="str">
        <f>_xlfn.XLOOKUP($D642,products!$A$1:$A$49,products!$C$1:$C$49,,0)</f>
        <v>L</v>
      </c>
      <c r="L642" t="str">
        <f t="shared" si="28"/>
        <v>Light</v>
      </c>
      <c r="M642" s="1">
        <f>_xlfn.XLOOKUP($D642,products!$A$1:$A$49,products!$D$1:$D$49,,0)</f>
        <v>2.5</v>
      </c>
      <c r="N642" s="3">
        <f>_xlfn.XLOOKUP($D642,products!$A$1:$A$49,products!$E$1:$E$49,,0)</f>
        <v>27.484999999999996</v>
      </c>
      <c r="O642" s="3">
        <f t="shared" si="29"/>
        <v>137.42499999999998</v>
      </c>
      <c r="P642" t="str">
        <f>_xlfn.XLOOKUP(Table1[[#This Row],[Customer ID]],customers!$A$1:$A$1001,customers!$I$1:$I$1001,,0)</f>
        <v>No</v>
      </c>
    </row>
    <row r="643" spans="1:16" x14ac:dyDescent="0.3">
      <c r="A643" s="2" t="s">
        <v>4109</v>
      </c>
      <c r="B643" s="8">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_xlfn.XLOOKUP(orders!$D643,products!$A$1:$A$49,products!$B$1:$B$49,,0)</f>
        <v>Rob</v>
      </c>
      <c r="J643" t="str">
        <f t="shared" ref="J643:J706" si="30">IF(I643="Rob","Robusta",IF(I643="Exc","Excelsa",IF(I643="Ara","Arabica",IF(I643="Lib","Liberica","Not Valid"))))</f>
        <v>Robusta</v>
      </c>
      <c r="K643" t="str">
        <f>_xlfn.XLOOKUP($D643,products!$A$1:$A$49,products!$C$1:$C$49,,0)</f>
        <v>L</v>
      </c>
      <c r="L643" t="str">
        <f t="shared" ref="L643:L706" si="31">IF(K643="M","Medium",IF(K643="L","Light",IF(K643="D","Dark","Not Valid")))</f>
        <v>Light</v>
      </c>
      <c r="M643" s="1">
        <f>_xlfn.XLOOKUP($D643,products!$A$1:$A$49,products!$D$1:$D$49,,0)</f>
        <v>1</v>
      </c>
      <c r="N643" s="3">
        <f>_xlfn.XLOOKUP($D643,products!$A$1:$A$49,products!$E$1:$E$49,,0)</f>
        <v>11.95</v>
      </c>
      <c r="O643" s="3">
        <f t="shared" ref="O643:O706" si="32">N643*E643</f>
        <v>35.849999999999994</v>
      </c>
      <c r="P643" t="str">
        <f>_xlfn.XLOOKUP(Table1[[#This Row],[Customer ID]],customers!$A$1:$A$1001,customers!$I$1:$I$1001,,0)</f>
        <v>Yes</v>
      </c>
    </row>
    <row r="644" spans="1:16" x14ac:dyDescent="0.3">
      <c r="A644" s="2" t="s">
        <v>4115</v>
      </c>
      <c r="B644" s="8">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_xlfn.XLOOKUP(orders!$D644,products!$A$1:$A$49,products!$B$1:$B$49,,0)</f>
        <v>Exc</v>
      </c>
      <c r="J644" t="str">
        <f t="shared" si="30"/>
        <v>Excelsa</v>
      </c>
      <c r="K644" t="str">
        <f>_xlfn.XLOOKUP($D644,products!$A$1:$A$49,products!$C$1:$C$49,,0)</f>
        <v>M</v>
      </c>
      <c r="L644" t="str">
        <f t="shared" si="31"/>
        <v>Medium</v>
      </c>
      <c r="M644" s="1">
        <f>_xlfn.XLOOKUP($D644,products!$A$1:$A$49,products!$D$1:$D$49,,0)</f>
        <v>0.2</v>
      </c>
      <c r="N644" s="3">
        <f>_xlfn.XLOOKUP($D644,products!$A$1:$A$49,products!$E$1:$E$49,,0)</f>
        <v>4.125</v>
      </c>
      <c r="O644" s="3">
        <f t="shared" si="32"/>
        <v>8.25</v>
      </c>
      <c r="P644" t="str">
        <f>_xlfn.XLOOKUP(Table1[[#This Row],[Customer ID]],customers!$A$1:$A$1001,customers!$I$1:$I$1001,,0)</f>
        <v>Yes</v>
      </c>
    </row>
    <row r="645" spans="1:16" x14ac:dyDescent="0.3">
      <c r="A645" s="2" t="s">
        <v>4123</v>
      </c>
      <c r="B645" s="8">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_xlfn.XLOOKUP(orders!$D645,products!$A$1:$A$49,products!$B$1:$B$49,,0)</f>
        <v>Exc</v>
      </c>
      <c r="J645" t="str">
        <f t="shared" si="30"/>
        <v>Excelsa</v>
      </c>
      <c r="K645" t="str">
        <f>_xlfn.XLOOKUP($D645,products!$A$1:$A$49,products!$C$1:$C$49,,0)</f>
        <v>L</v>
      </c>
      <c r="L645" t="str">
        <f t="shared" si="31"/>
        <v>Light</v>
      </c>
      <c r="M645" s="1">
        <f>_xlfn.XLOOKUP($D645,products!$A$1:$A$49,products!$D$1:$D$49,,0)</f>
        <v>2.5</v>
      </c>
      <c r="N645" s="3">
        <f>_xlfn.XLOOKUP($D645,products!$A$1:$A$49,products!$E$1:$E$49,,0)</f>
        <v>34.154999999999994</v>
      </c>
      <c r="O645" s="3">
        <f t="shared" si="32"/>
        <v>102.46499999999997</v>
      </c>
      <c r="P645" t="str">
        <f>_xlfn.XLOOKUP(Table1[[#This Row],[Customer ID]],customers!$A$1:$A$1001,customers!$I$1:$I$1001,,0)</f>
        <v>Yes</v>
      </c>
    </row>
    <row r="646" spans="1:16" x14ac:dyDescent="0.3">
      <c r="A646" s="2" t="s">
        <v>4128</v>
      </c>
      <c r="B646" s="8">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_xlfn.XLOOKUP(orders!$D646,products!$A$1:$A$49,products!$B$1:$B$49,,0)</f>
        <v>Rob</v>
      </c>
      <c r="J646" t="str">
        <f t="shared" si="30"/>
        <v>Robusta</v>
      </c>
      <c r="K646" t="str">
        <f>_xlfn.XLOOKUP($D646,products!$A$1:$A$49,products!$C$1:$C$49,,0)</f>
        <v>D</v>
      </c>
      <c r="L646" t="str">
        <f t="shared" si="31"/>
        <v>Dark</v>
      </c>
      <c r="M646" s="1">
        <f>_xlfn.XLOOKUP($D646,products!$A$1:$A$49,products!$D$1:$D$49,,0)</f>
        <v>2.5</v>
      </c>
      <c r="N646" s="3">
        <f>_xlfn.XLOOKUP($D646,products!$A$1:$A$49,products!$E$1:$E$49,,0)</f>
        <v>20.584999999999997</v>
      </c>
      <c r="O646" s="3">
        <f t="shared" si="32"/>
        <v>41.169999999999995</v>
      </c>
      <c r="P646" t="str">
        <f>_xlfn.XLOOKUP(Table1[[#This Row],[Customer ID]],customers!$A$1:$A$1001,customers!$I$1:$I$1001,,0)</f>
        <v>No</v>
      </c>
    </row>
    <row r="647" spans="1:16" x14ac:dyDescent="0.3">
      <c r="A647" s="2" t="s">
        <v>4133</v>
      </c>
      <c r="B647" s="8">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_xlfn.XLOOKUP(orders!$D647,products!$A$1:$A$49,products!$B$1:$B$49,,0)</f>
        <v>Ara</v>
      </c>
      <c r="J647" t="str">
        <f t="shared" si="30"/>
        <v>Arabica</v>
      </c>
      <c r="K647" t="str">
        <f>_xlfn.XLOOKUP($D647,products!$A$1:$A$49,products!$C$1:$C$49,,0)</f>
        <v>D</v>
      </c>
      <c r="L647" t="str">
        <f t="shared" si="31"/>
        <v>Dark</v>
      </c>
      <c r="M647" s="1">
        <f>_xlfn.XLOOKUP($D647,products!$A$1:$A$49,products!$D$1:$D$49,,0)</f>
        <v>2.5</v>
      </c>
      <c r="N647" s="3">
        <f>_xlfn.XLOOKUP($D647,products!$A$1:$A$49,products!$E$1:$E$49,,0)</f>
        <v>22.884999999999998</v>
      </c>
      <c r="O647" s="3">
        <f t="shared" si="32"/>
        <v>68.655000000000001</v>
      </c>
      <c r="P647" t="str">
        <f>_xlfn.XLOOKUP(Table1[[#This Row],[Customer ID]],customers!$A$1:$A$1001,customers!$I$1:$I$1001,,0)</f>
        <v>Yes</v>
      </c>
    </row>
    <row r="648" spans="1:16" x14ac:dyDescent="0.3">
      <c r="A648" s="2" t="s">
        <v>4139</v>
      </c>
      <c r="B648" s="8">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_xlfn.XLOOKUP(orders!$D648,products!$A$1:$A$49,products!$B$1:$B$49,,0)</f>
        <v>Ara</v>
      </c>
      <c r="J648" t="str">
        <f t="shared" si="30"/>
        <v>Arabica</v>
      </c>
      <c r="K648" t="str">
        <f>_xlfn.XLOOKUP($D648,products!$A$1:$A$49,products!$C$1:$C$49,,0)</f>
        <v>D</v>
      </c>
      <c r="L648" t="str">
        <f t="shared" si="31"/>
        <v>Dark</v>
      </c>
      <c r="M648" s="1">
        <f>_xlfn.XLOOKUP($D648,products!$A$1:$A$49,products!$D$1:$D$49,,0)</f>
        <v>1</v>
      </c>
      <c r="N648" s="3">
        <f>_xlfn.XLOOKUP($D648,products!$A$1:$A$49,products!$E$1:$E$49,,0)</f>
        <v>9.9499999999999993</v>
      </c>
      <c r="O648" s="3">
        <f t="shared" si="32"/>
        <v>9.9499999999999993</v>
      </c>
      <c r="P648" t="str">
        <f>_xlfn.XLOOKUP(Table1[[#This Row],[Customer ID]],customers!$A$1:$A$1001,customers!$I$1:$I$1001,,0)</f>
        <v>Yes</v>
      </c>
    </row>
    <row r="649" spans="1:16" x14ac:dyDescent="0.3">
      <c r="A649" s="2" t="s">
        <v>4145</v>
      </c>
      <c r="B649" s="8">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_xlfn.XLOOKUP(orders!$D649,products!$A$1:$A$49,products!$B$1:$B$49,,0)</f>
        <v>Lib</v>
      </c>
      <c r="J649" t="str">
        <f t="shared" si="30"/>
        <v>Liberica</v>
      </c>
      <c r="K649" t="str">
        <f>_xlfn.XLOOKUP($D649,products!$A$1:$A$49,products!$C$1:$C$49,,0)</f>
        <v>L</v>
      </c>
      <c r="L649" t="str">
        <f t="shared" si="31"/>
        <v>Light</v>
      </c>
      <c r="M649" s="1">
        <f>_xlfn.XLOOKUP($D649,products!$A$1:$A$49,products!$D$1:$D$49,,0)</f>
        <v>0.5</v>
      </c>
      <c r="N649" s="3">
        <f>_xlfn.XLOOKUP($D649,products!$A$1:$A$49,products!$E$1:$E$49,,0)</f>
        <v>9.51</v>
      </c>
      <c r="O649" s="3">
        <f t="shared" si="32"/>
        <v>28.53</v>
      </c>
      <c r="P649" t="str">
        <f>_xlfn.XLOOKUP(Table1[[#This Row],[Customer ID]],customers!$A$1:$A$1001,customers!$I$1:$I$1001,,0)</f>
        <v>Yes</v>
      </c>
    </row>
    <row r="650" spans="1:16" x14ac:dyDescent="0.3">
      <c r="A650" s="2" t="s">
        <v>4151</v>
      </c>
      <c r="B650" s="8">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_xlfn.XLOOKUP(orders!$D650,products!$A$1:$A$49,products!$B$1:$B$49,,0)</f>
        <v>Rob</v>
      </c>
      <c r="J650" t="str">
        <f t="shared" si="30"/>
        <v>Robusta</v>
      </c>
      <c r="K650" t="str">
        <f>_xlfn.XLOOKUP($D650,products!$A$1:$A$49,products!$C$1:$C$49,,0)</f>
        <v>D</v>
      </c>
      <c r="L650" t="str">
        <f t="shared" si="31"/>
        <v>Dark</v>
      </c>
      <c r="M650" s="1">
        <f>_xlfn.XLOOKUP($D650,products!$A$1:$A$49,products!$D$1:$D$49,,0)</f>
        <v>0.2</v>
      </c>
      <c r="N650" s="3">
        <f>_xlfn.XLOOKUP($D650,products!$A$1:$A$49,products!$E$1:$E$49,,0)</f>
        <v>2.6849999999999996</v>
      </c>
      <c r="O650" s="3">
        <f t="shared" si="32"/>
        <v>16.11</v>
      </c>
      <c r="P650" t="str">
        <f>_xlfn.XLOOKUP(Table1[[#This Row],[Customer ID]],customers!$A$1:$A$1001,customers!$I$1:$I$1001,,0)</f>
        <v>No</v>
      </c>
    </row>
    <row r="651" spans="1:16" x14ac:dyDescent="0.3">
      <c r="A651" s="2" t="s">
        <v>4157</v>
      </c>
      <c r="B651" s="8">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_xlfn.XLOOKUP(orders!$D651,products!$A$1:$A$49,products!$B$1:$B$49,,0)</f>
        <v>Lib</v>
      </c>
      <c r="J651" t="str">
        <f t="shared" si="30"/>
        <v>Liberica</v>
      </c>
      <c r="K651" t="str">
        <f>_xlfn.XLOOKUP($D651,products!$A$1:$A$49,products!$C$1:$C$49,,0)</f>
        <v>L</v>
      </c>
      <c r="L651" t="str">
        <f t="shared" si="31"/>
        <v>Light</v>
      </c>
      <c r="M651" s="1">
        <f>_xlfn.XLOOKUP($D651,products!$A$1:$A$49,products!$D$1:$D$49,,0)</f>
        <v>1</v>
      </c>
      <c r="N651" s="3">
        <f>_xlfn.XLOOKUP($D651,products!$A$1:$A$49,products!$E$1:$E$49,,0)</f>
        <v>15.85</v>
      </c>
      <c r="O651" s="3">
        <f t="shared" si="32"/>
        <v>95.1</v>
      </c>
      <c r="P651" t="str">
        <f>_xlfn.XLOOKUP(Table1[[#This Row],[Customer ID]],customers!$A$1:$A$1001,customers!$I$1:$I$1001,,0)</f>
        <v>No</v>
      </c>
    </row>
    <row r="652" spans="1:16" x14ac:dyDescent="0.3">
      <c r="A652" s="2" t="s">
        <v>4163</v>
      </c>
      <c r="B652" s="8">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_xlfn.XLOOKUP(orders!$D652,products!$A$1:$A$49,products!$B$1:$B$49,,0)</f>
        <v>Rob</v>
      </c>
      <c r="J652" t="str">
        <f t="shared" si="30"/>
        <v>Robusta</v>
      </c>
      <c r="K652" t="str">
        <f>_xlfn.XLOOKUP($D652,products!$A$1:$A$49,products!$C$1:$C$49,,0)</f>
        <v>D</v>
      </c>
      <c r="L652" t="str">
        <f t="shared" si="31"/>
        <v>Dark</v>
      </c>
      <c r="M652" s="1">
        <f>_xlfn.XLOOKUP($D652,products!$A$1:$A$49,products!$D$1:$D$49,,0)</f>
        <v>0.5</v>
      </c>
      <c r="N652" s="3">
        <f>_xlfn.XLOOKUP($D652,products!$A$1:$A$49,products!$E$1:$E$49,,0)</f>
        <v>5.3699999999999992</v>
      </c>
      <c r="O652" s="3">
        <f t="shared" si="32"/>
        <v>5.3699999999999992</v>
      </c>
      <c r="P652" t="str">
        <f>_xlfn.XLOOKUP(Table1[[#This Row],[Customer ID]],customers!$A$1:$A$1001,customers!$I$1:$I$1001,,0)</f>
        <v>Yes</v>
      </c>
    </row>
    <row r="653" spans="1:16" x14ac:dyDescent="0.3">
      <c r="A653" s="2" t="s">
        <v>4169</v>
      </c>
      <c r="B653" s="8">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_xlfn.XLOOKUP(orders!$D653,products!$A$1:$A$49,products!$B$1:$B$49,,0)</f>
        <v>Rob</v>
      </c>
      <c r="J653" t="str">
        <f t="shared" si="30"/>
        <v>Robusta</v>
      </c>
      <c r="K653" t="str">
        <f>_xlfn.XLOOKUP($D653,products!$A$1:$A$49,products!$C$1:$C$49,,0)</f>
        <v>L</v>
      </c>
      <c r="L653" t="str">
        <f t="shared" si="31"/>
        <v>Light</v>
      </c>
      <c r="M653" s="1">
        <f>_xlfn.XLOOKUP($D653,products!$A$1:$A$49,products!$D$1:$D$49,,0)</f>
        <v>1</v>
      </c>
      <c r="N653" s="3">
        <f>_xlfn.XLOOKUP($D653,products!$A$1:$A$49,products!$E$1:$E$49,,0)</f>
        <v>11.95</v>
      </c>
      <c r="O653" s="3">
        <f t="shared" si="32"/>
        <v>47.8</v>
      </c>
      <c r="P653" t="str">
        <f>_xlfn.XLOOKUP(Table1[[#This Row],[Customer ID]],customers!$A$1:$A$1001,customers!$I$1:$I$1001,,0)</f>
        <v>No</v>
      </c>
    </row>
    <row r="654" spans="1:16" x14ac:dyDescent="0.3">
      <c r="A654" s="2" t="s">
        <v>4174</v>
      </c>
      <c r="B654" s="8">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_xlfn.XLOOKUP(orders!$D654,products!$A$1:$A$49,products!$B$1:$B$49,,0)</f>
        <v>Lib</v>
      </c>
      <c r="J654" t="str">
        <f t="shared" si="30"/>
        <v>Liberica</v>
      </c>
      <c r="K654" t="str">
        <f>_xlfn.XLOOKUP($D654,products!$A$1:$A$49,products!$C$1:$C$49,,0)</f>
        <v>L</v>
      </c>
      <c r="L654" t="str">
        <f t="shared" si="31"/>
        <v>Light</v>
      </c>
      <c r="M654" s="1">
        <f>_xlfn.XLOOKUP($D654,products!$A$1:$A$49,products!$D$1:$D$49,,0)</f>
        <v>1</v>
      </c>
      <c r="N654" s="3">
        <f>_xlfn.XLOOKUP($D654,products!$A$1:$A$49,products!$E$1:$E$49,,0)</f>
        <v>15.85</v>
      </c>
      <c r="O654" s="3">
        <f t="shared" si="32"/>
        <v>63.4</v>
      </c>
      <c r="P654" t="str">
        <f>_xlfn.XLOOKUP(Table1[[#This Row],[Customer ID]],customers!$A$1:$A$1001,customers!$I$1:$I$1001,,0)</f>
        <v>No</v>
      </c>
    </row>
    <row r="655" spans="1:16" x14ac:dyDescent="0.3">
      <c r="A655" s="2" t="s">
        <v>4179</v>
      </c>
      <c r="B655" s="8">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_xlfn.XLOOKUP(orders!$D655,products!$A$1:$A$49,products!$B$1:$B$49,,0)</f>
        <v>Ara</v>
      </c>
      <c r="J655" t="str">
        <f t="shared" si="30"/>
        <v>Arabica</v>
      </c>
      <c r="K655" t="str">
        <f>_xlfn.XLOOKUP($D655,products!$A$1:$A$49,products!$C$1:$C$49,,0)</f>
        <v>M</v>
      </c>
      <c r="L655" t="str">
        <f t="shared" si="31"/>
        <v>Medium</v>
      </c>
      <c r="M655" s="1">
        <f>_xlfn.XLOOKUP($D655,products!$A$1:$A$49,products!$D$1:$D$49,,0)</f>
        <v>2.5</v>
      </c>
      <c r="N655" s="3">
        <f>_xlfn.XLOOKUP($D655,products!$A$1:$A$49,products!$E$1:$E$49,,0)</f>
        <v>25.874999999999996</v>
      </c>
      <c r="O655" s="3">
        <f t="shared" si="32"/>
        <v>103.49999999999999</v>
      </c>
      <c r="P655" t="str">
        <f>_xlfn.XLOOKUP(Table1[[#This Row],[Customer ID]],customers!$A$1:$A$1001,customers!$I$1:$I$1001,,0)</f>
        <v>No</v>
      </c>
    </row>
    <row r="656" spans="1:16" x14ac:dyDescent="0.3">
      <c r="A656" s="2" t="s">
        <v>4185</v>
      </c>
      <c r="B656" s="8">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_xlfn.XLOOKUP(orders!$D656,products!$A$1:$A$49,products!$B$1:$B$49,,0)</f>
        <v>Ara</v>
      </c>
      <c r="J656" t="str">
        <f t="shared" si="30"/>
        <v>Arabica</v>
      </c>
      <c r="K656" t="str">
        <f>_xlfn.XLOOKUP($D656,products!$A$1:$A$49,products!$C$1:$C$49,,0)</f>
        <v>D</v>
      </c>
      <c r="L656" t="str">
        <f t="shared" si="31"/>
        <v>Dark</v>
      </c>
      <c r="M656" s="1">
        <f>_xlfn.XLOOKUP($D656,products!$A$1:$A$49,products!$D$1:$D$49,,0)</f>
        <v>2.5</v>
      </c>
      <c r="N656" s="3">
        <f>_xlfn.XLOOKUP($D656,products!$A$1:$A$49,products!$E$1:$E$49,,0)</f>
        <v>22.884999999999998</v>
      </c>
      <c r="O656" s="3">
        <f t="shared" si="32"/>
        <v>68.655000000000001</v>
      </c>
      <c r="P656" t="str">
        <f>_xlfn.XLOOKUP(Table1[[#This Row],[Customer ID]],customers!$A$1:$A$1001,customers!$I$1:$I$1001,,0)</f>
        <v>No</v>
      </c>
    </row>
    <row r="657" spans="1:16" x14ac:dyDescent="0.3">
      <c r="A657" s="2" t="s">
        <v>4191</v>
      </c>
      <c r="B657" s="8">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_xlfn.XLOOKUP(orders!$D657,products!$A$1:$A$49,products!$B$1:$B$49,,0)</f>
        <v>Rob</v>
      </c>
      <c r="J657" t="str">
        <f t="shared" si="30"/>
        <v>Robusta</v>
      </c>
      <c r="K657" t="str">
        <f>_xlfn.XLOOKUP($D657,products!$A$1:$A$49,products!$C$1:$C$49,,0)</f>
        <v>M</v>
      </c>
      <c r="L657" t="str">
        <f t="shared" si="31"/>
        <v>Medium</v>
      </c>
      <c r="M657" s="1">
        <f>_xlfn.XLOOKUP($D657,products!$A$1:$A$49,products!$D$1:$D$49,,0)</f>
        <v>2.5</v>
      </c>
      <c r="N657" s="3">
        <f>_xlfn.XLOOKUP($D657,products!$A$1:$A$49,products!$E$1:$E$49,,0)</f>
        <v>22.884999999999998</v>
      </c>
      <c r="O657" s="3">
        <f t="shared" si="32"/>
        <v>45.769999999999996</v>
      </c>
      <c r="P657" t="str">
        <f>_xlfn.XLOOKUP(Table1[[#This Row],[Customer ID]],customers!$A$1:$A$1001,customers!$I$1:$I$1001,,0)</f>
        <v>Yes</v>
      </c>
    </row>
    <row r="658" spans="1:16" x14ac:dyDescent="0.3">
      <c r="A658" s="2" t="s">
        <v>4196</v>
      </c>
      <c r="B658" s="8">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_xlfn.XLOOKUP(orders!$D658,products!$A$1:$A$49,products!$B$1:$B$49,,0)</f>
        <v>Lib</v>
      </c>
      <c r="J658" t="str">
        <f t="shared" si="30"/>
        <v>Liberica</v>
      </c>
      <c r="K658" t="str">
        <f>_xlfn.XLOOKUP($D658,products!$A$1:$A$49,products!$C$1:$C$49,,0)</f>
        <v>D</v>
      </c>
      <c r="L658" t="str">
        <f t="shared" si="31"/>
        <v>Dark</v>
      </c>
      <c r="M658" s="1">
        <f>_xlfn.XLOOKUP($D658,products!$A$1:$A$49,products!$D$1:$D$49,,0)</f>
        <v>1</v>
      </c>
      <c r="N658" s="3">
        <f>_xlfn.XLOOKUP($D658,products!$A$1:$A$49,products!$E$1:$E$49,,0)</f>
        <v>12.95</v>
      </c>
      <c r="O658" s="3">
        <f t="shared" si="32"/>
        <v>51.8</v>
      </c>
      <c r="P658" t="str">
        <f>_xlfn.XLOOKUP(Table1[[#This Row],[Customer ID]],customers!$A$1:$A$1001,customers!$I$1:$I$1001,,0)</f>
        <v>No</v>
      </c>
    </row>
    <row r="659" spans="1:16" x14ac:dyDescent="0.3">
      <c r="A659" s="2" t="s">
        <v>4201</v>
      </c>
      <c r="B659" s="8">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_xlfn.XLOOKUP(orders!$D659,products!$A$1:$A$49,products!$B$1:$B$49,,0)</f>
        <v>Ara</v>
      </c>
      <c r="J659" t="str">
        <f t="shared" si="30"/>
        <v>Arabica</v>
      </c>
      <c r="K659" t="str">
        <f>_xlfn.XLOOKUP($D659,products!$A$1:$A$49,products!$C$1:$C$49,,0)</f>
        <v>M</v>
      </c>
      <c r="L659" t="str">
        <f t="shared" si="31"/>
        <v>Medium</v>
      </c>
      <c r="M659" s="1">
        <f>_xlfn.XLOOKUP($D659,products!$A$1:$A$49,products!$D$1:$D$49,,0)</f>
        <v>0.5</v>
      </c>
      <c r="N659" s="3">
        <f>_xlfn.XLOOKUP($D659,products!$A$1:$A$49,products!$E$1:$E$49,,0)</f>
        <v>6.75</v>
      </c>
      <c r="O659" s="3">
        <f t="shared" si="32"/>
        <v>13.5</v>
      </c>
      <c r="P659" t="str">
        <f>_xlfn.XLOOKUP(Table1[[#This Row],[Customer ID]],customers!$A$1:$A$1001,customers!$I$1:$I$1001,,0)</f>
        <v>Yes</v>
      </c>
    </row>
    <row r="660" spans="1:16" x14ac:dyDescent="0.3">
      <c r="A660" s="2" t="s">
        <v>4207</v>
      </c>
      <c r="B660" s="8">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_xlfn.XLOOKUP(orders!$D660,products!$A$1:$A$49,products!$B$1:$B$49,,0)</f>
        <v>Exc</v>
      </c>
      <c r="J660" t="str">
        <f t="shared" si="30"/>
        <v>Excelsa</v>
      </c>
      <c r="K660" t="str">
        <f>_xlfn.XLOOKUP($D660,products!$A$1:$A$49,products!$C$1:$C$49,,0)</f>
        <v>M</v>
      </c>
      <c r="L660" t="str">
        <f t="shared" si="31"/>
        <v>Medium</v>
      </c>
      <c r="M660" s="1">
        <f>_xlfn.XLOOKUP($D660,products!$A$1:$A$49,products!$D$1:$D$49,,0)</f>
        <v>0.5</v>
      </c>
      <c r="N660" s="3">
        <f>_xlfn.XLOOKUP($D660,products!$A$1:$A$49,products!$E$1:$E$49,,0)</f>
        <v>8.25</v>
      </c>
      <c r="O660" s="3">
        <f t="shared" si="32"/>
        <v>24.75</v>
      </c>
      <c r="P660" t="str">
        <f>_xlfn.XLOOKUP(Table1[[#This Row],[Customer ID]],customers!$A$1:$A$1001,customers!$I$1:$I$1001,,0)</f>
        <v>Yes</v>
      </c>
    </row>
    <row r="661" spans="1:16" x14ac:dyDescent="0.3">
      <c r="A661" s="2" t="s">
        <v>4211</v>
      </c>
      <c r="B661" s="8">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_xlfn.XLOOKUP(orders!$D661,products!$A$1:$A$49,products!$B$1:$B$49,,0)</f>
        <v>Ara</v>
      </c>
      <c r="J661" t="str">
        <f t="shared" si="30"/>
        <v>Arabica</v>
      </c>
      <c r="K661" t="str">
        <f>_xlfn.XLOOKUP($D661,products!$A$1:$A$49,products!$C$1:$C$49,,0)</f>
        <v>D</v>
      </c>
      <c r="L661" t="str">
        <f t="shared" si="31"/>
        <v>Dark</v>
      </c>
      <c r="M661" s="1">
        <f>_xlfn.XLOOKUP($D661,products!$A$1:$A$49,products!$D$1:$D$49,,0)</f>
        <v>2.5</v>
      </c>
      <c r="N661" s="3">
        <f>_xlfn.XLOOKUP($D661,products!$A$1:$A$49,products!$E$1:$E$49,,0)</f>
        <v>22.884999999999998</v>
      </c>
      <c r="O661" s="3">
        <f t="shared" si="32"/>
        <v>45.769999999999996</v>
      </c>
      <c r="P661" t="str">
        <f>_xlfn.XLOOKUP(Table1[[#This Row],[Customer ID]],customers!$A$1:$A$1001,customers!$I$1:$I$1001,,0)</f>
        <v>Yes</v>
      </c>
    </row>
    <row r="662" spans="1:16" x14ac:dyDescent="0.3">
      <c r="A662" s="2" t="s">
        <v>4217</v>
      </c>
      <c r="B662" s="8">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_xlfn.XLOOKUP(orders!$D662,products!$A$1:$A$49,products!$B$1:$B$49,,0)</f>
        <v>Exc</v>
      </c>
      <c r="J662" t="str">
        <f t="shared" si="30"/>
        <v>Excelsa</v>
      </c>
      <c r="K662" t="str">
        <f>_xlfn.XLOOKUP($D662,products!$A$1:$A$49,products!$C$1:$C$49,,0)</f>
        <v>L</v>
      </c>
      <c r="L662" t="str">
        <f t="shared" si="31"/>
        <v>Light</v>
      </c>
      <c r="M662" s="1">
        <f>_xlfn.XLOOKUP($D662,products!$A$1:$A$49,products!$D$1:$D$49,,0)</f>
        <v>0.5</v>
      </c>
      <c r="N662" s="3">
        <f>_xlfn.XLOOKUP($D662,products!$A$1:$A$49,products!$E$1:$E$49,,0)</f>
        <v>8.91</v>
      </c>
      <c r="O662" s="3">
        <f t="shared" si="32"/>
        <v>53.46</v>
      </c>
      <c r="P662" t="str">
        <f>_xlfn.XLOOKUP(Table1[[#This Row],[Customer ID]],customers!$A$1:$A$1001,customers!$I$1:$I$1001,,0)</f>
        <v>No</v>
      </c>
    </row>
    <row r="663" spans="1:16" x14ac:dyDescent="0.3">
      <c r="A663" s="2" t="s">
        <v>4223</v>
      </c>
      <c r="B663" s="8">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_xlfn.XLOOKUP(orders!$D663,products!$A$1:$A$49,products!$B$1:$B$49,,0)</f>
        <v>Ara</v>
      </c>
      <c r="J663" t="str">
        <f t="shared" si="30"/>
        <v>Arabica</v>
      </c>
      <c r="K663" t="str">
        <f>_xlfn.XLOOKUP($D663,products!$A$1:$A$49,products!$C$1:$C$49,,0)</f>
        <v>M</v>
      </c>
      <c r="L663" t="str">
        <f t="shared" si="31"/>
        <v>Medium</v>
      </c>
      <c r="M663" s="1">
        <f>_xlfn.XLOOKUP($D663,products!$A$1:$A$49,products!$D$1:$D$49,,0)</f>
        <v>0.2</v>
      </c>
      <c r="N663" s="3">
        <f>_xlfn.XLOOKUP($D663,products!$A$1:$A$49,products!$E$1:$E$49,,0)</f>
        <v>3.375</v>
      </c>
      <c r="O663" s="3">
        <f t="shared" si="32"/>
        <v>20.25</v>
      </c>
      <c r="P663" t="str">
        <f>_xlfn.XLOOKUP(Table1[[#This Row],[Customer ID]],customers!$A$1:$A$1001,customers!$I$1:$I$1001,,0)</f>
        <v>Yes</v>
      </c>
    </row>
    <row r="664" spans="1:16" x14ac:dyDescent="0.3">
      <c r="A664" s="2" t="s">
        <v>4229</v>
      </c>
      <c r="B664" s="8">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_xlfn.XLOOKUP(orders!$D664,products!$A$1:$A$49,products!$B$1:$B$49,,0)</f>
        <v>Lib</v>
      </c>
      <c r="J664" t="str">
        <f t="shared" si="30"/>
        <v>Liberica</v>
      </c>
      <c r="K664" t="str">
        <f>_xlfn.XLOOKUP($D664,products!$A$1:$A$49,products!$C$1:$C$49,,0)</f>
        <v>D</v>
      </c>
      <c r="L664" t="str">
        <f t="shared" si="31"/>
        <v>Dark</v>
      </c>
      <c r="M664" s="1">
        <f>_xlfn.XLOOKUP($D664,products!$A$1:$A$49,products!$D$1:$D$49,,0)</f>
        <v>2.5</v>
      </c>
      <c r="N664" s="3">
        <f>_xlfn.XLOOKUP($D664,products!$A$1:$A$49,products!$E$1:$E$49,,0)</f>
        <v>29.784999999999997</v>
      </c>
      <c r="O664" s="3">
        <f t="shared" si="32"/>
        <v>148.92499999999998</v>
      </c>
      <c r="P664" t="str">
        <f>_xlfn.XLOOKUP(Table1[[#This Row],[Customer ID]],customers!$A$1:$A$1001,customers!$I$1:$I$1001,,0)</f>
        <v>No</v>
      </c>
    </row>
    <row r="665" spans="1:16" x14ac:dyDescent="0.3">
      <c r="A665" s="2" t="s">
        <v>4234</v>
      </c>
      <c r="B665" s="8">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_xlfn.XLOOKUP(orders!$D665,products!$A$1:$A$49,products!$B$1:$B$49,,0)</f>
        <v>Ara</v>
      </c>
      <c r="J665" t="str">
        <f t="shared" si="30"/>
        <v>Arabica</v>
      </c>
      <c r="K665" t="str">
        <f>_xlfn.XLOOKUP($D665,products!$A$1:$A$49,products!$C$1:$C$49,,0)</f>
        <v>M</v>
      </c>
      <c r="L665" t="str">
        <f t="shared" si="31"/>
        <v>Medium</v>
      </c>
      <c r="M665" s="1">
        <f>_xlfn.XLOOKUP($D665,products!$A$1:$A$49,products!$D$1:$D$49,,0)</f>
        <v>1</v>
      </c>
      <c r="N665" s="3">
        <f>_xlfn.XLOOKUP($D665,products!$A$1:$A$49,products!$E$1:$E$49,,0)</f>
        <v>11.25</v>
      </c>
      <c r="O665" s="3">
        <f t="shared" si="32"/>
        <v>67.5</v>
      </c>
      <c r="P665" t="str">
        <f>_xlfn.XLOOKUP(Table1[[#This Row],[Customer ID]],customers!$A$1:$A$1001,customers!$I$1:$I$1001,,0)</f>
        <v>No</v>
      </c>
    </row>
    <row r="666" spans="1:16" x14ac:dyDescent="0.3">
      <c r="A666" s="2" t="s">
        <v>4239</v>
      </c>
      <c r="B666" s="8">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_xlfn.XLOOKUP(orders!$D666,products!$A$1:$A$49,products!$B$1:$B$49,,0)</f>
        <v>Exc</v>
      </c>
      <c r="J666" t="str">
        <f t="shared" si="30"/>
        <v>Excelsa</v>
      </c>
      <c r="K666" t="str">
        <f>_xlfn.XLOOKUP($D666,products!$A$1:$A$49,products!$C$1:$C$49,,0)</f>
        <v>D</v>
      </c>
      <c r="L666" t="str">
        <f t="shared" si="31"/>
        <v>Dark</v>
      </c>
      <c r="M666" s="1">
        <f>_xlfn.XLOOKUP($D666,products!$A$1:$A$49,products!$D$1:$D$49,,0)</f>
        <v>1</v>
      </c>
      <c r="N666" s="3">
        <f>_xlfn.XLOOKUP($D666,products!$A$1:$A$49,products!$E$1:$E$49,,0)</f>
        <v>12.15</v>
      </c>
      <c r="O666" s="3">
        <f t="shared" si="32"/>
        <v>72.900000000000006</v>
      </c>
      <c r="P666" t="str">
        <f>_xlfn.XLOOKUP(Table1[[#This Row],[Customer ID]],customers!$A$1:$A$1001,customers!$I$1:$I$1001,,0)</f>
        <v>No</v>
      </c>
    </row>
    <row r="667" spans="1:16" x14ac:dyDescent="0.3">
      <c r="A667" s="2" t="s">
        <v>4239</v>
      </c>
      <c r="B667" s="8">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_xlfn.XLOOKUP(orders!$D667,products!$A$1:$A$49,products!$B$1:$B$49,,0)</f>
        <v>Lib</v>
      </c>
      <c r="J667" t="str">
        <f t="shared" si="30"/>
        <v>Liberica</v>
      </c>
      <c r="K667" t="str">
        <f>_xlfn.XLOOKUP($D667,products!$A$1:$A$49,products!$C$1:$C$49,,0)</f>
        <v>D</v>
      </c>
      <c r="L667" t="str">
        <f t="shared" si="31"/>
        <v>Dark</v>
      </c>
      <c r="M667" s="1">
        <f>_xlfn.XLOOKUP($D667,products!$A$1:$A$49,products!$D$1:$D$49,,0)</f>
        <v>0.2</v>
      </c>
      <c r="N667" s="3">
        <f>_xlfn.XLOOKUP($D667,products!$A$1:$A$49,products!$E$1:$E$49,,0)</f>
        <v>3.8849999999999998</v>
      </c>
      <c r="O667" s="3">
        <f t="shared" si="32"/>
        <v>7.77</v>
      </c>
      <c r="P667" t="str">
        <f>_xlfn.XLOOKUP(Table1[[#This Row],[Customer ID]],customers!$A$1:$A$1001,customers!$I$1:$I$1001,,0)</f>
        <v>No</v>
      </c>
    </row>
    <row r="668" spans="1:16" x14ac:dyDescent="0.3">
      <c r="A668" s="2" t="s">
        <v>4250</v>
      </c>
      <c r="B668" s="8">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_xlfn.XLOOKUP(orders!$D668,products!$A$1:$A$49,products!$B$1:$B$49,,0)</f>
        <v>Ara</v>
      </c>
      <c r="J668" t="str">
        <f t="shared" si="30"/>
        <v>Arabica</v>
      </c>
      <c r="K668" t="str">
        <f>_xlfn.XLOOKUP($D668,products!$A$1:$A$49,products!$C$1:$C$49,,0)</f>
        <v>D</v>
      </c>
      <c r="L668" t="str">
        <f t="shared" si="31"/>
        <v>Dark</v>
      </c>
      <c r="M668" s="1">
        <f>_xlfn.XLOOKUP($D668,products!$A$1:$A$49,products!$D$1:$D$49,,0)</f>
        <v>2.5</v>
      </c>
      <c r="N668" s="3">
        <f>_xlfn.XLOOKUP($D668,products!$A$1:$A$49,products!$E$1:$E$49,,0)</f>
        <v>22.884999999999998</v>
      </c>
      <c r="O668" s="3">
        <f t="shared" si="32"/>
        <v>91.539999999999992</v>
      </c>
      <c r="P668" t="str">
        <f>_xlfn.XLOOKUP(Table1[[#This Row],[Customer ID]],customers!$A$1:$A$1001,customers!$I$1:$I$1001,,0)</f>
        <v>No</v>
      </c>
    </row>
    <row r="669" spans="1:16" x14ac:dyDescent="0.3">
      <c r="A669" s="2" t="s">
        <v>4256</v>
      </c>
      <c r="B669" s="8">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_xlfn.XLOOKUP(orders!$D669,products!$A$1:$A$49,products!$B$1:$B$49,,0)</f>
        <v>Ara</v>
      </c>
      <c r="J669" t="str">
        <f t="shared" si="30"/>
        <v>Arabica</v>
      </c>
      <c r="K669" t="str">
        <f>_xlfn.XLOOKUP($D669,products!$A$1:$A$49,products!$C$1:$C$49,,0)</f>
        <v>D</v>
      </c>
      <c r="L669" t="str">
        <f t="shared" si="31"/>
        <v>Dark</v>
      </c>
      <c r="M669" s="1">
        <f>_xlfn.XLOOKUP($D669,products!$A$1:$A$49,products!$D$1:$D$49,,0)</f>
        <v>1</v>
      </c>
      <c r="N669" s="3">
        <f>_xlfn.XLOOKUP($D669,products!$A$1:$A$49,products!$E$1:$E$49,,0)</f>
        <v>9.9499999999999993</v>
      </c>
      <c r="O669" s="3">
        <f t="shared" si="32"/>
        <v>59.699999999999996</v>
      </c>
      <c r="P669" t="str">
        <f>_xlfn.XLOOKUP(Table1[[#This Row],[Customer ID]],customers!$A$1:$A$1001,customers!$I$1:$I$1001,,0)</f>
        <v>No</v>
      </c>
    </row>
    <row r="670" spans="1:16" x14ac:dyDescent="0.3">
      <c r="A670" s="2" t="s">
        <v>4262</v>
      </c>
      <c r="B670" s="8">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_xlfn.XLOOKUP(orders!$D670,products!$A$1:$A$49,products!$B$1:$B$49,,0)</f>
        <v>Rob</v>
      </c>
      <c r="J670" t="str">
        <f t="shared" si="30"/>
        <v>Robusta</v>
      </c>
      <c r="K670" t="str">
        <f>_xlfn.XLOOKUP($D670,products!$A$1:$A$49,products!$C$1:$C$49,,0)</f>
        <v>L</v>
      </c>
      <c r="L670" t="str">
        <f t="shared" si="31"/>
        <v>Light</v>
      </c>
      <c r="M670" s="1">
        <f>_xlfn.XLOOKUP($D670,products!$A$1:$A$49,products!$D$1:$D$49,,0)</f>
        <v>2.5</v>
      </c>
      <c r="N670" s="3">
        <f>_xlfn.XLOOKUP($D670,products!$A$1:$A$49,products!$E$1:$E$49,,0)</f>
        <v>27.484999999999996</v>
      </c>
      <c r="O670" s="3">
        <f t="shared" si="32"/>
        <v>137.42499999999998</v>
      </c>
      <c r="P670" t="str">
        <f>_xlfn.XLOOKUP(Table1[[#This Row],[Customer ID]],customers!$A$1:$A$1001,customers!$I$1:$I$1001,,0)</f>
        <v>Yes</v>
      </c>
    </row>
    <row r="671" spans="1:16" x14ac:dyDescent="0.3">
      <c r="A671" s="2" t="s">
        <v>4268</v>
      </c>
      <c r="B671" s="8">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_xlfn.XLOOKUP(orders!$D671,products!$A$1:$A$49,products!$B$1:$B$49,,0)</f>
        <v>Lib</v>
      </c>
      <c r="J671" t="str">
        <f t="shared" si="30"/>
        <v>Liberica</v>
      </c>
      <c r="K671" t="str">
        <f>_xlfn.XLOOKUP($D671,products!$A$1:$A$49,products!$C$1:$C$49,,0)</f>
        <v>M</v>
      </c>
      <c r="L671" t="str">
        <f t="shared" si="31"/>
        <v>Medium</v>
      </c>
      <c r="M671" s="1">
        <f>_xlfn.XLOOKUP($D671,products!$A$1:$A$49,products!$D$1:$D$49,,0)</f>
        <v>2.5</v>
      </c>
      <c r="N671" s="3">
        <f>_xlfn.XLOOKUP($D671,products!$A$1:$A$49,products!$E$1:$E$49,,0)</f>
        <v>33.464999999999996</v>
      </c>
      <c r="O671" s="3">
        <f t="shared" si="32"/>
        <v>66.929999999999993</v>
      </c>
      <c r="P671" t="str">
        <f>_xlfn.XLOOKUP(Table1[[#This Row],[Customer ID]],customers!$A$1:$A$1001,customers!$I$1:$I$1001,,0)</f>
        <v>No</v>
      </c>
    </row>
    <row r="672" spans="1:16" x14ac:dyDescent="0.3">
      <c r="A672" s="2" t="s">
        <v>4274</v>
      </c>
      <c r="B672" s="8">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_xlfn.XLOOKUP(orders!$D672,products!$A$1:$A$49,products!$B$1:$B$49,,0)</f>
        <v>Lib</v>
      </c>
      <c r="J672" t="str">
        <f t="shared" si="30"/>
        <v>Liberica</v>
      </c>
      <c r="K672" t="str">
        <f>_xlfn.XLOOKUP($D672,products!$A$1:$A$49,products!$C$1:$C$49,,0)</f>
        <v>M</v>
      </c>
      <c r="L672" t="str">
        <f t="shared" si="31"/>
        <v>Medium</v>
      </c>
      <c r="M672" s="1">
        <f>_xlfn.XLOOKUP($D672,products!$A$1:$A$49,products!$D$1:$D$49,,0)</f>
        <v>0.2</v>
      </c>
      <c r="N672" s="3">
        <f>_xlfn.XLOOKUP($D672,products!$A$1:$A$49,products!$E$1:$E$49,,0)</f>
        <v>4.3650000000000002</v>
      </c>
      <c r="O672" s="3">
        <f t="shared" si="32"/>
        <v>13.095000000000001</v>
      </c>
      <c r="P672" t="str">
        <f>_xlfn.XLOOKUP(Table1[[#This Row],[Customer ID]],customers!$A$1:$A$1001,customers!$I$1:$I$1001,,0)</f>
        <v>Yes</v>
      </c>
    </row>
    <row r="673" spans="1:16" x14ac:dyDescent="0.3">
      <c r="A673" s="2" t="s">
        <v>4280</v>
      </c>
      <c r="B673" s="8">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_xlfn.XLOOKUP(orders!$D673,products!$A$1:$A$49,products!$B$1:$B$49,,0)</f>
        <v>Rob</v>
      </c>
      <c r="J673" t="str">
        <f t="shared" si="30"/>
        <v>Robusta</v>
      </c>
      <c r="K673" t="str">
        <f>_xlfn.XLOOKUP($D673,products!$A$1:$A$49,products!$C$1:$C$49,,0)</f>
        <v>L</v>
      </c>
      <c r="L673" t="str">
        <f t="shared" si="31"/>
        <v>Light</v>
      </c>
      <c r="M673" s="1">
        <f>_xlfn.XLOOKUP($D673,products!$A$1:$A$49,products!$D$1:$D$49,,0)</f>
        <v>1</v>
      </c>
      <c r="N673" s="3">
        <f>_xlfn.XLOOKUP($D673,products!$A$1:$A$49,products!$E$1:$E$49,,0)</f>
        <v>11.95</v>
      </c>
      <c r="O673" s="3">
        <f t="shared" si="32"/>
        <v>59.75</v>
      </c>
      <c r="P673" t="str">
        <f>_xlfn.XLOOKUP(Table1[[#This Row],[Customer ID]],customers!$A$1:$A$1001,customers!$I$1:$I$1001,,0)</f>
        <v>No</v>
      </c>
    </row>
    <row r="674" spans="1:16" x14ac:dyDescent="0.3">
      <c r="A674" s="2" t="s">
        <v>4286</v>
      </c>
      <c r="B674" s="8">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_xlfn.XLOOKUP(orders!$D674,products!$A$1:$A$49,products!$B$1:$B$49,,0)</f>
        <v>Lib</v>
      </c>
      <c r="J674" t="str">
        <f t="shared" si="30"/>
        <v>Liberica</v>
      </c>
      <c r="K674" t="str">
        <f>_xlfn.XLOOKUP($D674,products!$A$1:$A$49,products!$C$1:$C$49,,0)</f>
        <v>M</v>
      </c>
      <c r="L674" t="str">
        <f t="shared" si="31"/>
        <v>Medium</v>
      </c>
      <c r="M674" s="1">
        <f>_xlfn.XLOOKUP($D674,products!$A$1:$A$49,products!$D$1:$D$49,,0)</f>
        <v>0.5</v>
      </c>
      <c r="N674" s="3">
        <f>_xlfn.XLOOKUP($D674,products!$A$1:$A$49,products!$E$1:$E$49,,0)</f>
        <v>8.73</v>
      </c>
      <c r="O674" s="3">
        <f t="shared" si="32"/>
        <v>43.650000000000006</v>
      </c>
      <c r="P674" t="str">
        <f>_xlfn.XLOOKUP(Table1[[#This Row],[Customer ID]],customers!$A$1:$A$1001,customers!$I$1:$I$1001,,0)</f>
        <v>Yes</v>
      </c>
    </row>
    <row r="675" spans="1:16" x14ac:dyDescent="0.3">
      <c r="A675" s="2" t="s">
        <v>4291</v>
      </c>
      <c r="B675" s="8">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_xlfn.XLOOKUP(orders!$D675,products!$A$1:$A$49,products!$B$1:$B$49,,0)</f>
        <v>Exc</v>
      </c>
      <c r="J675" t="str">
        <f t="shared" si="30"/>
        <v>Excelsa</v>
      </c>
      <c r="K675" t="str">
        <f>_xlfn.XLOOKUP($D675,products!$A$1:$A$49,products!$C$1:$C$49,,0)</f>
        <v>M</v>
      </c>
      <c r="L675" t="str">
        <f t="shared" si="31"/>
        <v>Medium</v>
      </c>
      <c r="M675" s="1">
        <f>_xlfn.XLOOKUP($D675,products!$A$1:$A$49,products!$D$1:$D$49,,0)</f>
        <v>1</v>
      </c>
      <c r="N675" s="3">
        <f>_xlfn.XLOOKUP($D675,products!$A$1:$A$49,products!$E$1:$E$49,,0)</f>
        <v>13.75</v>
      </c>
      <c r="O675" s="3">
        <f t="shared" si="32"/>
        <v>82.5</v>
      </c>
      <c r="P675" t="str">
        <f>_xlfn.XLOOKUP(Table1[[#This Row],[Customer ID]],customers!$A$1:$A$1001,customers!$I$1:$I$1001,,0)</f>
        <v>Yes</v>
      </c>
    </row>
    <row r="676" spans="1:16" x14ac:dyDescent="0.3">
      <c r="A676" s="2" t="s">
        <v>4297</v>
      </c>
      <c r="B676" s="8">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_xlfn.XLOOKUP(orders!$D676,products!$A$1:$A$49,products!$B$1:$B$49,,0)</f>
        <v>Ara</v>
      </c>
      <c r="J676" t="str">
        <f t="shared" si="30"/>
        <v>Arabica</v>
      </c>
      <c r="K676" t="str">
        <f>_xlfn.XLOOKUP($D676,products!$A$1:$A$49,products!$C$1:$C$49,,0)</f>
        <v>L</v>
      </c>
      <c r="L676" t="str">
        <f t="shared" si="31"/>
        <v>Light</v>
      </c>
      <c r="M676" s="1">
        <f>_xlfn.XLOOKUP($D676,products!$A$1:$A$49,products!$D$1:$D$49,,0)</f>
        <v>2.5</v>
      </c>
      <c r="N676" s="3">
        <f>_xlfn.XLOOKUP($D676,products!$A$1:$A$49,products!$E$1:$E$49,,0)</f>
        <v>29.784999999999997</v>
      </c>
      <c r="O676" s="3">
        <f t="shared" si="32"/>
        <v>178.70999999999998</v>
      </c>
      <c r="P676" t="str">
        <f>_xlfn.XLOOKUP(Table1[[#This Row],[Customer ID]],customers!$A$1:$A$1001,customers!$I$1:$I$1001,,0)</f>
        <v>Yes</v>
      </c>
    </row>
    <row r="677" spans="1:16" x14ac:dyDescent="0.3">
      <c r="A677" s="2" t="s">
        <v>4303</v>
      </c>
      <c r="B677" s="8">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_xlfn.XLOOKUP(orders!$D677,products!$A$1:$A$49,products!$B$1:$B$49,,0)</f>
        <v>Lib</v>
      </c>
      <c r="J677" t="str">
        <f t="shared" si="30"/>
        <v>Liberica</v>
      </c>
      <c r="K677" t="str">
        <f>_xlfn.XLOOKUP($D677,products!$A$1:$A$49,products!$C$1:$C$49,,0)</f>
        <v>D</v>
      </c>
      <c r="L677" t="str">
        <f t="shared" si="31"/>
        <v>Dark</v>
      </c>
      <c r="M677" s="1">
        <f>_xlfn.XLOOKUP($D677,products!$A$1:$A$49,products!$D$1:$D$49,,0)</f>
        <v>2.5</v>
      </c>
      <c r="N677" s="3">
        <f>_xlfn.XLOOKUP($D677,products!$A$1:$A$49,products!$E$1:$E$49,,0)</f>
        <v>29.784999999999997</v>
      </c>
      <c r="O677" s="3">
        <f t="shared" si="32"/>
        <v>119.13999999999999</v>
      </c>
      <c r="P677" t="str">
        <f>_xlfn.XLOOKUP(Table1[[#This Row],[Customer ID]],customers!$A$1:$A$1001,customers!$I$1:$I$1001,,0)</f>
        <v>Yes</v>
      </c>
    </row>
    <row r="678" spans="1:16" x14ac:dyDescent="0.3">
      <c r="A678" s="2" t="s">
        <v>4308</v>
      </c>
      <c r="B678" s="8">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_xlfn.XLOOKUP(orders!$D678,products!$A$1:$A$49,products!$B$1:$B$49,,0)</f>
        <v>Lib</v>
      </c>
      <c r="J678" t="str">
        <f t="shared" si="30"/>
        <v>Liberica</v>
      </c>
      <c r="K678" t="str">
        <f>_xlfn.XLOOKUP($D678,products!$A$1:$A$49,products!$C$1:$C$49,,0)</f>
        <v>L</v>
      </c>
      <c r="L678" t="str">
        <f t="shared" si="31"/>
        <v>Light</v>
      </c>
      <c r="M678" s="1">
        <f>_xlfn.XLOOKUP($D678,products!$A$1:$A$49,products!$D$1:$D$49,,0)</f>
        <v>0.5</v>
      </c>
      <c r="N678" s="3">
        <f>_xlfn.XLOOKUP($D678,products!$A$1:$A$49,products!$E$1:$E$49,,0)</f>
        <v>9.51</v>
      </c>
      <c r="O678" s="3">
        <f t="shared" si="32"/>
        <v>47.55</v>
      </c>
      <c r="P678" t="str">
        <f>_xlfn.XLOOKUP(Table1[[#This Row],[Customer ID]],customers!$A$1:$A$1001,customers!$I$1:$I$1001,,0)</f>
        <v>No</v>
      </c>
    </row>
    <row r="679" spans="1:16" x14ac:dyDescent="0.3">
      <c r="A679" s="2" t="s">
        <v>4313</v>
      </c>
      <c r="B679" s="8">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_xlfn.XLOOKUP(orders!$D679,products!$A$1:$A$49,products!$B$1:$B$49,,0)</f>
        <v>Lib</v>
      </c>
      <c r="J679" t="str">
        <f t="shared" si="30"/>
        <v>Liberica</v>
      </c>
      <c r="K679" t="str">
        <f>_xlfn.XLOOKUP($D679,products!$A$1:$A$49,products!$C$1:$C$49,,0)</f>
        <v>M</v>
      </c>
      <c r="L679" t="str">
        <f t="shared" si="31"/>
        <v>Medium</v>
      </c>
      <c r="M679" s="1">
        <f>_xlfn.XLOOKUP($D679,products!$A$1:$A$49,products!$D$1:$D$49,,0)</f>
        <v>0.5</v>
      </c>
      <c r="N679" s="3">
        <f>_xlfn.XLOOKUP($D679,products!$A$1:$A$49,products!$E$1:$E$49,,0)</f>
        <v>8.73</v>
      </c>
      <c r="O679" s="3">
        <f t="shared" si="32"/>
        <v>43.650000000000006</v>
      </c>
      <c r="P679" t="str">
        <f>_xlfn.XLOOKUP(Table1[[#This Row],[Customer ID]],customers!$A$1:$A$1001,customers!$I$1:$I$1001,,0)</f>
        <v>No</v>
      </c>
    </row>
    <row r="680" spans="1:16" x14ac:dyDescent="0.3">
      <c r="A680" s="2" t="s">
        <v>4319</v>
      </c>
      <c r="B680" s="8">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_xlfn.XLOOKUP(orders!$D680,products!$A$1:$A$49,products!$B$1:$B$49,,0)</f>
        <v>Ara</v>
      </c>
      <c r="J680" t="str">
        <f t="shared" si="30"/>
        <v>Arabica</v>
      </c>
      <c r="K680" t="str">
        <f>_xlfn.XLOOKUP($D680,products!$A$1:$A$49,products!$C$1:$C$49,,0)</f>
        <v>L</v>
      </c>
      <c r="L680" t="str">
        <f t="shared" si="31"/>
        <v>Light</v>
      </c>
      <c r="M680" s="1">
        <f>_xlfn.XLOOKUP($D680,products!$A$1:$A$49,products!$D$1:$D$49,,0)</f>
        <v>2.5</v>
      </c>
      <c r="N680" s="3">
        <f>_xlfn.XLOOKUP($D680,products!$A$1:$A$49,products!$E$1:$E$49,,0)</f>
        <v>29.784999999999997</v>
      </c>
      <c r="O680" s="3">
        <f t="shared" si="32"/>
        <v>178.70999999999998</v>
      </c>
      <c r="P680" t="str">
        <f>_xlfn.XLOOKUP(Table1[[#This Row],[Customer ID]],customers!$A$1:$A$1001,customers!$I$1:$I$1001,,0)</f>
        <v>Yes</v>
      </c>
    </row>
    <row r="681" spans="1:16" x14ac:dyDescent="0.3">
      <c r="A681" s="2" t="s">
        <v>4325</v>
      </c>
      <c r="B681" s="8">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_xlfn.XLOOKUP(orders!$D681,products!$A$1:$A$49,products!$B$1:$B$49,,0)</f>
        <v>Rob</v>
      </c>
      <c r="J681" t="str">
        <f t="shared" si="30"/>
        <v>Robusta</v>
      </c>
      <c r="K681" t="str">
        <f>_xlfn.XLOOKUP($D681,products!$A$1:$A$49,products!$C$1:$C$49,,0)</f>
        <v>L</v>
      </c>
      <c r="L681" t="str">
        <f t="shared" si="31"/>
        <v>Light</v>
      </c>
      <c r="M681" s="1">
        <f>_xlfn.XLOOKUP($D681,products!$A$1:$A$49,products!$D$1:$D$49,,0)</f>
        <v>2.5</v>
      </c>
      <c r="N681" s="3">
        <f>_xlfn.XLOOKUP($D681,products!$A$1:$A$49,products!$E$1:$E$49,,0)</f>
        <v>27.484999999999996</v>
      </c>
      <c r="O681" s="3">
        <f t="shared" si="32"/>
        <v>27.484999999999996</v>
      </c>
      <c r="P681" t="str">
        <f>_xlfn.XLOOKUP(Table1[[#This Row],[Customer ID]],customers!$A$1:$A$1001,customers!$I$1:$I$1001,,0)</f>
        <v>No</v>
      </c>
    </row>
    <row r="682" spans="1:16" x14ac:dyDescent="0.3">
      <c r="A682" s="2" t="s">
        <v>4331</v>
      </c>
      <c r="B682" s="8">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_xlfn.XLOOKUP(orders!$D682,products!$A$1:$A$49,products!$B$1:$B$49,,0)</f>
        <v>Ara</v>
      </c>
      <c r="J682" t="str">
        <f t="shared" si="30"/>
        <v>Arabica</v>
      </c>
      <c r="K682" t="str">
        <f>_xlfn.XLOOKUP($D682,products!$A$1:$A$49,products!$C$1:$C$49,,0)</f>
        <v>M</v>
      </c>
      <c r="L682" t="str">
        <f t="shared" si="31"/>
        <v>Medium</v>
      </c>
      <c r="M682" s="1">
        <f>_xlfn.XLOOKUP($D682,products!$A$1:$A$49,products!$D$1:$D$49,,0)</f>
        <v>1</v>
      </c>
      <c r="N682" s="3">
        <f>_xlfn.XLOOKUP($D682,products!$A$1:$A$49,products!$E$1:$E$49,,0)</f>
        <v>11.25</v>
      </c>
      <c r="O682" s="3">
        <f t="shared" si="32"/>
        <v>56.25</v>
      </c>
      <c r="P682" t="str">
        <f>_xlfn.XLOOKUP(Table1[[#This Row],[Customer ID]],customers!$A$1:$A$1001,customers!$I$1:$I$1001,,0)</f>
        <v>No</v>
      </c>
    </row>
    <row r="683" spans="1:16" x14ac:dyDescent="0.3">
      <c r="A683" s="2" t="s">
        <v>4336</v>
      </c>
      <c r="B683" s="8">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_xlfn.XLOOKUP(orders!$D683,products!$A$1:$A$49,products!$B$1:$B$49,,0)</f>
        <v>Lib</v>
      </c>
      <c r="J683" t="str">
        <f t="shared" si="30"/>
        <v>Liberica</v>
      </c>
      <c r="K683" t="str">
        <f>_xlfn.XLOOKUP($D683,products!$A$1:$A$49,products!$C$1:$C$49,,0)</f>
        <v>L</v>
      </c>
      <c r="L683" t="str">
        <f t="shared" si="31"/>
        <v>Light</v>
      </c>
      <c r="M683" s="1">
        <f>_xlfn.XLOOKUP($D683,products!$A$1:$A$49,products!$D$1:$D$49,,0)</f>
        <v>0.2</v>
      </c>
      <c r="N683" s="3">
        <f>_xlfn.XLOOKUP($D683,products!$A$1:$A$49,products!$E$1:$E$49,,0)</f>
        <v>4.7549999999999999</v>
      </c>
      <c r="O683" s="3">
        <f t="shared" si="32"/>
        <v>9.51</v>
      </c>
      <c r="P683" t="str">
        <f>_xlfn.XLOOKUP(Table1[[#This Row],[Customer ID]],customers!$A$1:$A$1001,customers!$I$1:$I$1001,,0)</f>
        <v>Yes</v>
      </c>
    </row>
    <row r="684" spans="1:16" x14ac:dyDescent="0.3">
      <c r="A684" s="2" t="s">
        <v>4342</v>
      </c>
      <c r="B684" s="8">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_xlfn.XLOOKUP(orders!$D684,products!$A$1:$A$49,products!$B$1:$B$49,,0)</f>
        <v>Exc</v>
      </c>
      <c r="J684" t="str">
        <f t="shared" si="30"/>
        <v>Excelsa</v>
      </c>
      <c r="K684" t="str">
        <f>_xlfn.XLOOKUP($D684,products!$A$1:$A$49,products!$C$1:$C$49,,0)</f>
        <v>M</v>
      </c>
      <c r="L684" t="str">
        <f t="shared" si="31"/>
        <v>Medium</v>
      </c>
      <c r="M684" s="1">
        <f>_xlfn.XLOOKUP($D684,products!$A$1:$A$49,products!$D$1:$D$49,,0)</f>
        <v>0.2</v>
      </c>
      <c r="N684" s="3">
        <f>_xlfn.XLOOKUP($D684,products!$A$1:$A$49,products!$E$1:$E$49,,0)</f>
        <v>4.125</v>
      </c>
      <c r="O684" s="3">
        <f t="shared" si="32"/>
        <v>8.25</v>
      </c>
      <c r="P684" t="str">
        <f>_xlfn.XLOOKUP(Table1[[#This Row],[Customer ID]],customers!$A$1:$A$1001,customers!$I$1:$I$1001,,0)</f>
        <v>Yes</v>
      </c>
    </row>
    <row r="685" spans="1:16" x14ac:dyDescent="0.3">
      <c r="A685" s="2" t="s">
        <v>4348</v>
      </c>
      <c r="B685" s="8">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_xlfn.XLOOKUP(orders!$D685,products!$A$1:$A$49,products!$B$1:$B$49,,0)</f>
        <v>Lib</v>
      </c>
      <c r="J685" t="str">
        <f t="shared" si="30"/>
        <v>Liberica</v>
      </c>
      <c r="K685" t="str">
        <f>_xlfn.XLOOKUP($D685,products!$A$1:$A$49,products!$C$1:$C$49,,0)</f>
        <v>D</v>
      </c>
      <c r="L685" t="str">
        <f t="shared" si="31"/>
        <v>Dark</v>
      </c>
      <c r="M685" s="1">
        <f>_xlfn.XLOOKUP($D685,products!$A$1:$A$49,products!$D$1:$D$49,,0)</f>
        <v>0.5</v>
      </c>
      <c r="N685" s="3">
        <f>_xlfn.XLOOKUP($D685,products!$A$1:$A$49,products!$E$1:$E$49,,0)</f>
        <v>7.77</v>
      </c>
      <c r="O685" s="3">
        <f t="shared" si="32"/>
        <v>46.62</v>
      </c>
      <c r="P685" t="str">
        <f>_xlfn.XLOOKUP(Table1[[#This Row],[Customer ID]],customers!$A$1:$A$1001,customers!$I$1:$I$1001,,0)</f>
        <v>No</v>
      </c>
    </row>
    <row r="686" spans="1:16" x14ac:dyDescent="0.3">
      <c r="A686" s="2" t="s">
        <v>4354</v>
      </c>
      <c r="B686" s="8">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_xlfn.XLOOKUP(orders!$D686,products!$A$1:$A$49,products!$B$1:$B$49,,0)</f>
        <v>Rob</v>
      </c>
      <c r="J686" t="str">
        <f t="shared" si="30"/>
        <v>Robusta</v>
      </c>
      <c r="K686" t="str">
        <f>_xlfn.XLOOKUP($D686,products!$A$1:$A$49,products!$C$1:$C$49,,0)</f>
        <v>L</v>
      </c>
      <c r="L686" t="str">
        <f t="shared" si="31"/>
        <v>Light</v>
      </c>
      <c r="M686" s="1">
        <f>_xlfn.XLOOKUP($D686,products!$A$1:$A$49,products!$D$1:$D$49,,0)</f>
        <v>1</v>
      </c>
      <c r="N686" s="3">
        <f>_xlfn.XLOOKUP($D686,products!$A$1:$A$49,products!$E$1:$E$49,,0)</f>
        <v>11.95</v>
      </c>
      <c r="O686" s="3">
        <f t="shared" si="32"/>
        <v>71.699999999999989</v>
      </c>
      <c r="P686" t="str">
        <f>_xlfn.XLOOKUP(Table1[[#This Row],[Customer ID]],customers!$A$1:$A$1001,customers!$I$1:$I$1001,,0)</f>
        <v>No</v>
      </c>
    </row>
    <row r="687" spans="1:16" x14ac:dyDescent="0.3">
      <c r="A687" s="2" t="s">
        <v>4359</v>
      </c>
      <c r="B687" s="8">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_xlfn.XLOOKUP(orders!$D687,products!$A$1:$A$49,products!$B$1:$B$49,,0)</f>
        <v>Lib</v>
      </c>
      <c r="J687" t="str">
        <f t="shared" si="30"/>
        <v>Liberica</v>
      </c>
      <c r="K687" t="str">
        <f>_xlfn.XLOOKUP($D687,products!$A$1:$A$49,products!$C$1:$C$49,,0)</f>
        <v>L</v>
      </c>
      <c r="L687" t="str">
        <f t="shared" si="31"/>
        <v>Light</v>
      </c>
      <c r="M687" s="1">
        <f>_xlfn.XLOOKUP($D687,products!$A$1:$A$49,products!$D$1:$D$49,,0)</f>
        <v>2.5</v>
      </c>
      <c r="N687" s="3">
        <f>_xlfn.XLOOKUP($D687,products!$A$1:$A$49,products!$E$1:$E$49,,0)</f>
        <v>36.454999999999998</v>
      </c>
      <c r="O687" s="3">
        <f t="shared" si="32"/>
        <v>72.91</v>
      </c>
      <c r="P687" t="str">
        <f>_xlfn.XLOOKUP(Table1[[#This Row],[Customer ID]],customers!$A$1:$A$1001,customers!$I$1:$I$1001,,0)</f>
        <v>Yes</v>
      </c>
    </row>
    <row r="688" spans="1:16" x14ac:dyDescent="0.3">
      <c r="A688" s="2" t="s">
        <v>4365</v>
      </c>
      <c r="B688" s="8">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_xlfn.XLOOKUP(orders!$D688,products!$A$1:$A$49,products!$B$1:$B$49,,0)</f>
        <v>Rob</v>
      </c>
      <c r="J688" t="str">
        <f t="shared" si="30"/>
        <v>Robusta</v>
      </c>
      <c r="K688" t="str">
        <f>_xlfn.XLOOKUP($D688,products!$A$1:$A$49,products!$C$1:$C$49,,0)</f>
        <v>D</v>
      </c>
      <c r="L688" t="str">
        <f t="shared" si="31"/>
        <v>Dark</v>
      </c>
      <c r="M688" s="1">
        <f>_xlfn.XLOOKUP($D688,products!$A$1:$A$49,products!$D$1:$D$49,,0)</f>
        <v>0.2</v>
      </c>
      <c r="N688" s="3">
        <f>_xlfn.XLOOKUP($D688,products!$A$1:$A$49,products!$E$1:$E$49,,0)</f>
        <v>2.6849999999999996</v>
      </c>
      <c r="O688" s="3">
        <f t="shared" si="32"/>
        <v>8.0549999999999997</v>
      </c>
      <c r="P688" t="str">
        <f>_xlfn.XLOOKUP(Table1[[#This Row],[Customer ID]],customers!$A$1:$A$1001,customers!$I$1:$I$1001,,0)</f>
        <v>Yes</v>
      </c>
    </row>
    <row r="689" spans="1:16" x14ac:dyDescent="0.3">
      <c r="A689" s="2" t="s">
        <v>4371</v>
      </c>
      <c r="B689" s="8">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_xlfn.XLOOKUP(orders!$D689,products!$A$1:$A$49,products!$B$1:$B$49,,0)</f>
        <v>Exc</v>
      </c>
      <c r="J689" t="str">
        <f t="shared" si="30"/>
        <v>Excelsa</v>
      </c>
      <c r="K689" t="str">
        <f>_xlfn.XLOOKUP($D689,products!$A$1:$A$49,products!$C$1:$C$49,,0)</f>
        <v>M</v>
      </c>
      <c r="L689" t="str">
        <f t="shared" si="31"/>
        <v>Medium</v>
      </c>
      <c r="M689" s="1">
        <f>_xlfn.XLOOKUP($D689,products!$A$1:$A$49,products!$D$1:$D$49,,0)</f>
        <v>0.5</v>
      </c>
      <c r="N689" s="3">
        <f>_xlfn.XLOOKUP($D689,products!$A$1:$A$49,products!$E$1:$E$49,,0)</f>
        <v>8.25</v>
      </c>
      <c r="O689" s="3">
        <f t="shared" si="32"/>
        <v>16.5</v>
      </c>
      <c r="P689" t="str">
        <f>_xlfn.XLOOKUP(Table1[[#This Row],[Customer ID]],customers!$A$1:$A$1001,customers!$I$1:$I$1001,,0)</f>
        <v>No</v>
      </c>
    </row>
    <row r="690" spans="1:16" x14ac:dyDescent="0.3">
      <c r="A690" s="2" t="s">
        <v>4377</v>
      </c>
      <c r="B690" s="8">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_xlfn.XLOOKUP(orders!$D690,products!$A$1:$A$49,products!$B$1:$B$49,,0)</f>
        <v>Ara</v>
      </c>
      <c r="J690" t="str">
        <f t="shared" si="30"/>
        <v>Arabica</v>
      </c>
      <c r="K690" t="str">
        <f>_xlfn.XLOOKUP($D690,products!$A$1:$A$49,products!$C$1:$C$49,,0)</f>
        <v>L</v>
      </c>
      <c r="L690" t="str">
        <f t="shared" si="31"/>
        <v>Light</v>
      </c>
      <c r="M690" s="1">
        <f>_xlfn.XLOOKUP($D690,products!$A$1:$A$49,products!$D$1:$D$49,,0)</f>
        <v>1</v>
      </c>
      <c r="N690" s="3">
        <f>_xlfn.XLOOKUP($D690,products!$A$1:$A$49,products!$E$1:$E$49,,0)</f>
        <v>12.95</v>
      </c>
      <c r="O690" s="3">
        <f t="shared" si="32"/>
        <v>64.75</v>
      </c>
      <c r="P690" t="str">
        <f>_xlfn.XLOOKUP(Table1[[#This Row],[Customer ID]],customers!$A$1:$A$1001,customers!$I$1:$I$1001,,0)</f>
        <v>No</v>
      </c>
    </row>
    <row r="691" spans="1:16" x14ac:dyDescent="0.3">
      <c r="A691" s="2" t="s">
        <v>4383</v>
      </c>
      <c r="B691" s="8">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_xlfn.XLOOKUP(orders!$D691,products!$A$1:$A$49,products!$B$1:$B$49,,0)</f>
        <v>Ara</v>
      </c>
      <c r="J691" t="str">
        <f t="shared" si="30"/>
        <v>Arabica</v>
      </c>
      <c r="K691" t="str">
        <f>_xlfn.XLOOKUP($D691,products!$A$1:$A$49,products!$C$1:$C$49,,0)</f>
        <v>M</v>
      </c>
      <c r="L691" t="str">
        <f t="shared" si="31"/>
        <v>Medium</v>
      </c>
      <c r="M691" s="1">
        <f>_xlfn.XLOOKUP($D691,products!$A$1:$A$49,products!$D$1:$D$49,,0)</f>
        <v>0.5</v>
      </c>
      <c r="N691" s="3">
        <f>_xlfn.XLOOKUP($D691,products!$A$1:$A$49,products!$E$1:$E$49,,0)</f>
        <v>6.75</v>
      </c>
      <c r="O691" s="3">
        <f t="shared" si="32"/>
        <v>33.75</v>
      </c>
      <c r="P691" t="str">
        <f>_xlfn.XLOOKUP(Table1[[#This Row],[Customer ID]],customers!$A$1:$A$1001,customers!$I$1:$I$1001,,0)</f>
        <v>No</v>
      </c>
    </row>
    <row r="692" spans="1:16" x14ac:dyDescent="0.3">
      <c r="A692" s="2" t="s">
        <v>4389</v>
      </c>
      <c r="B692" s="8">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_xlfn.XLOOKUP(orders!$D692,products!$A$1:$A$49,products!$B$1:$B$49,,0)</f>
        <v>Lib</v>
      </c>
      <c r="J692" t="str">
        <f t="shared" si="30"/>
        <v>Liberica</v>
      </c>
      <c r="K692" t="str">
        <f>_xlfn.XLOOKUP($D692,products!$A$1:$A$49,products!$C$1:$C$49,,0)</f>
        <v>D</v>
      </c>
      <c r="L692" t="str">
        <f t="shared" si="31"/>
        <v>Dark</v>
      </c>
      <c r="M692" s="1">
        <f>_xlfn.XLOOKUP($D692,products!$A$1:$A$49,products!$D$1:$D$49,,0)</f>
        <v>2.5</v>
      </c>
      <c r="N692" s="3">
        <f>_xlfn.XLOOKUP($D692,products!$A$1:$A$49,products!$E$1:$E$49,,0)</f>
        <v>29.784999999999997</v>
      </c>
      <c r="O692" s="3">
        <f t="shared" si="32"/>
        <v>178.70999999999998</v>
      </c>
      <c r="P692" t="str">
        <f>_xlfn.XLOOKUP(Table1[[#This Row],[Customer ID]],customers!$A$1:$A$1001,customers!$I$1:$I$1001,,0)</f>
        <v>No</v>
      </c>
    </row>
    <row r="693" spans="1:16" x14ac:dyDescent="0.3">
      <c r="A693" s="2" t="s">
        <v>4393</v>
      </c>
      <c r="B693" s="8">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_xlfn.XLOOKUP(orders!$D693,products!$A$1:$A$49,products!$B$1:$B$49,,0)</f>
        <v>Ara</v>
      </c>
      <c r="J693" t="str">
        <f t="shared" si="30"/>
        <v>Arabica</v>
      </c>
      <c r="K693" t="str">
        <f>_xlfn.XLOOKUP($D693,products!$A$1:$A$49,products!$C$1:$C$49,,0)</f>
        <v>M</v>
      </c>
      <c r="L693" t="str">
        <f t="shared" si="31"/>
        <v>Medium</v>
      </c>
      <c r="M693" s="1">
        <f>_xlfn.XLOOKUP($D693,products!$A$1:$A$49,products!$D$1:$D$49,,0)</f>
        <v>1</v>
      </c>
      <c r="N693" s="3">
        <f>_xlfn.XLOOKUP($D693,products!$A$1:$A$49,products!$E$1:$E$49,,0)</f>
        <v>11.25</v>
      </c>
      <c r="O693" s="3">
        <f t="shared" si="32"/>
        <v>22.5</v>
      </c>
      <c r="P693" t="str">
        <f>_xlfn.XLOOKUP(Table1[[#This Row],[Customer ID]],customers!$A$1:$A$1001,customers!$I$1:$I$1001,,0)</f>
        <v>No</v>
      </c>
    </row>
    <row r="694" spans="1:16" x14ac:dyDescent="0.3">
      <c r="A694" s="2" t="s">
        <v>4399</v>
      </c>
      <c r="B694" s="8">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_xlfn.XLOOKUP(orders!$D694,products!$A$1:$A$49,products!$B$1:$B$49,,0)</f>
        <v>Lib</v>
      </c>
      <c r="J694" t="str">
        <f t="shared" si="30"/>
        <v>Liberica</v>
      </c>
      <c r="K694" t="str">
        <f>_xlfn.XLOOKUP($D694,products!$A$1:$A$49,products!$C$1:$C$49,,0)</f>
        <v>D</v>
      </c>
      <c r="L694" t="str">
        <f t="shared" si="31"/>
        <v>Dark</v>
      </c>
      <c r="M694" s="1">
        <f>_xlfn.XLOOKUP($D694,products!$A$1:$A$49,products!$D$1:$D$49,,0)</f>
        <v>1</v>
      </c>
      <c r="N694" s="3">
        <f>_xlfn.XLOOKUP($D694,products!$A$1:$A$49,products!$E$1:$E$49,,0)</f>
        <v>12.95</v>
      </c>
      <c r="O694" s="3">
        <f t="shared" si="32"/>
        <v>12.95</v>
      </c>
      <c r="P694" t="str">
        <f>_xlfn.XLOOKUP(Table1[[#This Row],[Customer ID]],customers!$A$1:$A$1001,customers!$I$1:$I$1001,,0)</f>
        <v>No</v>
      </c>
    </row>
    <row r="695" spans="1:16" x14ac:dyDescent="0.3">
      <c r="A695" s="2" t="s">
        <v>4405</v>
      </c>
      <c r="B695" s="8">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_xlfn.XLOOKUP(orders!$D695,products!$A$1:$A$49,products!$B$1:$B$49,,0)</f>
        <v>Ara</v>
      </c>
      <c r="J695" t="str">
        <f t="shared" si="30"/>
        <v>Arabica</v>
      </c>
      <c r="K695" t="str">
        <f>_xlfn.XLOOKUP($D695,products!$A$1:$A$49,products!$C$1:$C$49,,0)</f>
        <v>M</v>
      </c>
      <c r="L695" t="str">
        <f t="shared" si="31"/>
        <v>Medium</v>
      </c>
      <c r="M695" s="1">
        <f>_xlfn.XLOOKUP($D695,products!$A$1:$A$49,products!$D$1:$D$49,,0)</f>
        <v>2.5</v>
      </c>
      <c r="N695" s="3">
        <f>_xlfn.XLOOKUP($D695,products!$A$1:$A$49,products!$E$1:$E$49,,0)</f>
        <v>25.874999999999996</v>
      </c>
      <c r="O695" s="3">
        <f t="shared" si="32"/>
        <v>51.749999999999993</v>
      </c>
      <c r="P695" t="str">
        <f>_xlfn.XLOOKUP(Table1[[#This Row],[Customer ID]],customers!$A$1:$A$1001,customers!$I$1:$I$1001,,0)</f>
        <v>Yes</v>
      </c>
    </row>
    <row r="696" spans="1:16" x14ac:dyDescent="0.3">
      <c r="A696" s="2" t="s">
        <v>4411</v>
      </c>
      <c r="B696" s="8">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_xlfn.XLOOKUP(orders!$D696,products!$A$1:$A$49,products!$B$1:$B$49,,0)</f>
        <v>Exc</v>
      </c>
      <c r="J696" t="str">
        <f t="shared" si="30"/>
        <v>Excelsa</v>
      </c>
      <c r="K696" t="str">
        <f>_xlfn.XLOOKUP($D696,products!$A$1:$A$49,products!$C$1:$C$49,,0)</f>
        <v>D</v>
      </c>
      <c r="L696" t="str">
        <f t="shared" si="31"/>
        <v>Dark</v>
      </c>
      <c r="M696" s="1">
        <f>_xlfn.XLOOKUP($D696,products!$A$1:$A$49,products!$D$1:$D$49,,0)</f>
        <v>0.5</v>
      </c>
      <c r="N696" s="3">
        <f>_xlfn.XLOOKUP($D696,products!$A$1:$A$49,products!$E$1:$E$49,,0)</f>
        <v>7.29</v>
      </c>
      <c r="O696" s="3">
        <f t="shared" si="32"/>
        <v>36.450000000000003</v>
      </c>
      <c r="P696" t="str">
        <f>_xlfn.XLOOKUP(Table1[[#This Row],[Customer ID]],customers!$A$1:$A$1001,customers!$I$1:$I$1001,,0)</f>
        <v>No</v>
      </c>
    </row>
    <row r="697" spans="1:16" x14ac:dyDescent="0.3">
      <c r="A697" s="2" t="s">
        <v>4417</v>
      </c>
      <c r="B697" s="8">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_xlfn.XLOOKUP(orders!$D697,products!$A$1:$A$49,products!$B$1:$B$49,,0)</f>
        <v>Lib</v>
      </c>
      <c r="J697" t="str">
        <f t="shared" si="30"/>
        <v>Liberica</v>
      </c>
      <c r="K697" t="str">
        <f>_xlfn.XLOOKUP($D697,products!$A$1:$A$49,products!$C$1:$C$49,,0)</f>
        <v>L</v>
      </c>
      <c r="L697" t="str">
        <f t="shared" si="31"/>
        <v>Light</v>
      </c>
      <c r="M697" s="1">
        <f>_xlfn.XLOOKUP($D697,products!$A$1:$A$49,products!$D$1:$D$49,,0)</f>
        <v>2.5</v>
      </c>
      <c r="N697" s="3">
        <f>_xlfn.XLOOKUP($D697,products!$A$1:$A$49,products!$E$1:$E$49,,0)</f>
        <v>36.454999999999998</v>
      </c>
      <c r="O697" s="3">
        <f t="shared" si="32"/>
        <v>182.27499999999998</v>
      </c>
      <c r="P697" t="str">
        <f>_xlfn.XLOOKUP(Table1[[#This Row],[Customer ID]],customers!$A$1:$A$1001,customers!$I$1:$I$1001,,0)</f>
        <v>Yes</v>
      </c>
    </row>
    <row r="698" spans="1:16" x14ac:dyDescent="0.3">
      <c r="A698" s="2" t="s">
        <v>4423</v>
      </c>
      <c r="B698" s="8">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_xlfn.XLOOKUP(orders!$D698,products!$A$1:$A$49,products!$B$1:$B$49,,0)</f>
        <v>Lib</v>
      </c>
      <c r="J698" t="str">
        <f t="shared" si="30"/>
        <v>Liberica</v>
      </c>
      <c r="K698" t="str">
        <f>_xlfn.XLOOKUP($D698,products!$A$1:$A$49,products!$C$1:$C$49,,0)</f>
        <v>D</v>
      </c>
      <c r="L698" t="str">
        <f t="shared" si="31"/>
        <v>Dark</v>
      </c>
      <c r="M698" s="1">
        <f>_xlfn.XLOOKUP($D698,products!$A$1:$A$49,products!$D$1:$D$49,,0)</f>
        <v>0.5</v>
      </c>
      <c r="N698" s="3">
        <f>_xlfn.XLOOKUP($D698,products!$A$1:$A$49,products!$E$1:$E$49,,0)</f>
        <v>7.77</v>
      </c>
      <c r="O698" s="3">
        <f t="shared" si="32"/>
        <v>31.08</v>
      </c>
      <c r="P698" t="str">
        <f>_xlfn.XLOOKUP(Table1[[#This Row],[Customer ID]],customers!$A$1:$A$1001,customers!$I$1:$I$1001,,0)</f>
        <v>No</v>
      </c>
    </row>
    <row r="699" spans="1:16" x14ac:dyDescent="0.3">
      <c r="A699" s="2" t="s">
        <v>4429</v>
      </c>
      <c r="B699" s="8">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_xlfn.XLOOKUP(orders!$D699,products!$A$1:$A$49,products!$B$1:$B$49,,0)</f>
        <v>Ara</v>
      </c>
      <c r="J699" t="str">
        <f t="shared" si="30"/>
        <v>Arabica</v>
      </c>
      <c r="K699" t="str">
        <f>_xlfn.XLOOKUP($D699,products!$A$1:$A$49,products!$C$1:$C$49,,0)</f>
        <v>M</v>
      </c>
      <c r="L699" t="str">
        <f t="shared" si="31"/>
        <v>Medium</v>
      </c>
      <c r="M699" s="1">
        <f>_xlfn.XLOOKUP($D699,products!$A$1:$A$49,products!$D$1:$D$49,,0)</f>
        <v>0.5</v>
      </c>
      <c r="N699" s="3">
        <f>_xlfn.XLOOKUP($D699,products!$A$1:$A$49,products!$E$1:$E$49,,0)</f>
        <v>6.75</v>
      </c>
      <c r="O699" s="3">
        <f t="shared" si="32"/>
        <v>20.25</v>
      </c>
      <c r="P699" t="str">
        <f>_xlfn.XLOOKUP(Table1[[#This Row],[Customer ID]],customers!$A$1:$A$1001,customers!$I$1:$I$1001,,0)</f>
        <v>No</v>
      </c>
    </row>
    <row r="700" spans="1:16" x14ac:dyDescent="0.3">
      <c r="A700" s="2" t="s">
        <v>4433</v>
      </c>
      <c r="B700" s="8">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_xlfn.XLOOKUP(orders!$D700,products!$A$1:$A$49,products!$B$1:$B$49,,0)</f>
        <v>Lib</v>
      </c>
      <c r="J700" t="str">
        <f t="shared" si="30"/>
        <v>Liberica</v>
      </c>
      <c r="K700" t="str">
        <f>_xlfn.XLOOKUP($D700,products!$A$1:$A$49,products!$C$1:$C$49,,0)</f>
        <v>D</v>
      </c>
      <c r="L700" t="str">
        <f t="shared" si="31"/>
        <v>Dark</v>
      </c>
      <c r="M700" s="1">
        <f>_xlfn.XLOOKUP($D700,products!$A$1:$A$49,products!$D$1:$D$49,,0)</f>
        <v>1</v>
      </c>
      <c r="N700" s="3">
        <f>_xlfn.XLOOKUP($D700,products!$A$1:$A$49,products!$E$1:$E$49,,0)</f>
        <v>12.95</v>
      </c>
      <c r="O700" s="3">
        <f t="shared" si="32"/>
        <v>25.9</v>
      </c>
      <c r="P700" t="str">
        <f>_xlfn.XLOOKUP(Table1[[#This Row],[Customer ID]],customers!$A$1:$A$1001,customers!$I$1:$I$1001,,0)</f>
        <v>No</v>
      </c>
    </row>
    <row r="701" spans="1:16" x14ac:dyDescent="0.3">
      <c r="A701" s="2" t="s">
        <v>4439</v>
      </c>
      <c r="B701" s="8">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_xlfn.XLOOKUP(orders!$D701,products!$A$1:$A$49,products!$B$1:$B$49,,0)</f>
        <v>Ara</v>
      </c>
      <c r="J701" t="str">
        <f t="shared" si="30"/>
        <v>Arabica</v>
      </c>
      <c r="K701" t="str">
        <f>_xlfn.XLOOKUP($D701,products!$A$1:$A$49,products!$C$1:$C$49,,0)</f>
        <v>D</v>
      </c>
      <c r="L701" t="str">
        <f t="shared" si="31"/>
        <v>Dark</v>
      </c>
      <c r="M701" s="1">
        <f>_xlfn.XLOOKUP($D701,products!$A$1:$A$49,products!$D$1:$D$49,,0)</f>
        <v>0.5</v>
      </c>
      <c r="N701" s="3">
        <f>_xlfn.XLOOKUP($D701,products!$A$1:$A$49,products!$E$1:$E$49,,0)</f>
        <v>5.97</v>
      </c>
      <c r="O701" s="3">
        <f t="shared" si="32"/>
        <v>23.88</v>
      </c>
      <c r="P701" t="str">
        <f>_xlfn.XLOOKUP(Table1[[#This Row],[Customer ID]],customers!$A$1:$A$1001,customers!$I$1:$I$1001,,0)</f>
        <v>Yes</v>
      </c>
    </row>
    <row r="702" spans="1:16" x14ac:dyDescent="0.3">
      <c r="A702" s="2" t="s">
        <v>4445</v>
      </c>
      <c r="B702" s="8">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_xlfn.XLOOKUP(orders!$D702,products!$A$1:$A$49,products!$B$1:$B$49,,0)</f>
        <v>Lib</v>
      </c>
      <c r="J702" t="str">
        <f t="shared" si="30"/>
        <v>Liberica</v>
      </c>
      <c r="K702" t="str">
        <f>_xlfn.XLOOKUP($D702,products!$A$1:$A$49,products!$C$1:$C$49,,0)</f>
        <v>L</v>
      </c>
      <c r="L702" t="str">
        <f t="shared" si="31"/>
        <v>Light</v>
      </c>
      <c r="M702" s="1">
        <f>_xlfn.XLOOKUP($D702,products!$A$1:$A$49,products!$D$1:$D$49,,0)</f>
        <v>0.5</v>
      </c>
      <c r="N702" s="3">
        <f>_xlfn.XLOOKUP($D702,products!$A$1:$A$49,products!$E$1:$E$49,,0)</f>
        <v>9.51</v>
      </c>
      <c r="O702" s="3">
        <f t="shared" si="32"/>
        <v>19.02</v>
      </c>
      <c r="P702" t="str">
        <f>_xlfn.XLOOKUP(Table1[[#This Row],[Customer ID]],customers!$A$1:$A$1001,customers!$I$1:$I$1001,,0)</f>
        <v>No</v>
      </c>
    </row>
    <row r="703" spans="1:16" x14ac:dyDescent="0.3">
      <c r="A703" s="2" t="s">
        <v>4450</v>
      </c>
      <c r="B703" s="8">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_xlfn.XLOOKUP(orders!$D703,products!$A$1:$A$49,products!$B$1:$B$49,,0)</f>
        <v>Ara</v>
      </c>
      <c r="J703" t="str">
        <f t="shared" si="30"/>
        <v>Arabica</v>
      </c>
      <c r="K703" t="str">
        <f>_xlfn.XLOOKUP($D703,products!$A$1:$A$49,products!$C$1:$C$49,,0)</f>
        <v>D</v>
      </c>
      <c r="L703" t="str">
        <f t="shared" si="31"/>
        <v>Dark</v>
      </c>
      <c r="M703" s="1">
        <f>_xlfn.XLOOKUP($D703,products!$A$1:$A$49,products!$D$1:$D$49,,0)</f>
        <v>0.5</v>
      </c>
      <c r="N703" s="3">
        <f>_xlfn.XLOOKUP($D703,products!$A$1:$A$49,products!$E$1:$E$49,,0)</f>
        <v>5.97</v>
      </c>
      <c r="O703" s="3">
        <f t="shared" si="32"/>
        <v>29.849999999999998</v>
      </c>
      <c r="P703" t="str">
        <f>_xlfn.XLOOKUP(Table1[[#This Row],[Customer ID]],customers!$A$1:$A$1001,customers!$I$1:$I$1001,,0)</f>
        <v>Yes</v>
      </c>
    </row>
    <row r="704" spans="1:16" x14ac:dyDescent="0.3">
      <c r="A704" s="2" t="s">
        <v>4456</v>
      </c>
      <c r="B704" s="8">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_xlfn.XLOOKUP(orders!$D704,products!$A$1:$A$49,products!$B$1:$B$49,,0)</f>
        <v>Ara</v>
      </c>
      <c r="J704" t="str">
        <f t="shared" si="30"/>
        <v>Arabica</v>
      </c>
      <c r="K704" t="str">
        <f>_xlfn.XLOOKUP($D704,products!$A$1:$A$49,products!$C$1:$C$49,,0)</f>
        <v>L</v>
      </c>
      <c r="L704" t="str">
        <f t="shared" si="31"/>
        <v>Light</v>
      </c>
      <c r="M704" s="1">
        <f>_xlfn.XLOOKUP($D704,products!$A$1:$A$49,products!$D$1:$D$49,,0)</f>
        <v>0.5</v>
      </c>
      <c r="N704" s="3">
        <f>_xlfn.XLOOKUP($D704,products!$A$1:$A$49,products!$E$1:$E$49,,0)</f>
        <v>7.77</v>
      </c>
      <c r="O704" s="3">
        <f t="shared" si="32"/>
        <v>7.77</v>
      </c>
      <c r="P704" t="str">
        <f>_xlfn.XLOOKUP(Table1[[#This Row],[Customer ID]],customers!$A$1:$A$1001,customers!$I$1:$I$1001,,0)</f>
        <v>Yes</v>
      </c>
    </row>
    <row r="705" spans="1:16" x14ac:dyDescent="0.3">
      <c r="A705" s="2" t="s">
        <v>4461</v>
      </c>
      <c r="B705" s="8">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_xlfn.XLOOKUP(orders!$D705,products!$A$1:$A$49,products!$B$1:$B$49,,0)</f>
        <v>Lib</v>
      </c>
      <c r="J705" t="str">
        <f t="shared" si="30"/>
        <v>Liberica</v>
      </c>
      <c r="K705" t="str">
        <f>_xlfn.XLOOKUP($D705,products!$A$1:$A$49,products!$C$1:$C$49,,0)</f>
        <v>D</v>
      </c>
      <c r="L705" t="str">
        <f t="shared" si="31"/>
        <v>Dark</v>
      </c>
      <c r="M705" s="1">
        <f>_xlfn.XLOOKUP($D705,products!$A$1:$A$49,products!$D$1:$D$49,,0)</f>
        <v>2.5</v>
      </c>
      <c r="N705" s="3">
        <f>_xlfn.XLOOKUP($D705,products!$A$1:$A$49,products!$E$1:$E$49,,0)</f>
        <v>29.784999999999997</v>
      </c>
      <c r="O705" s="3">
        <f t="shared" si="32"/>
        <v>119.13999999999999</v>
      </c>
      <c r="P705" t="str">
        <f>_xlfn.XLOOKUP(Table1[[#This Row],[Customer ID]],customers!$A$1:$A$1001,customers!$I$1:$I$1001,,0)</f>
        <v>Yes</v>
      </c>
    </row>
    <row r="706" spans="1:16" x14ac:dyDescent="0.3">
      <c r="A706" s="2" t="s">
        <v>4466</v>
      </c>
      <c r="B706" s="8">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_xlfn.XLOOKUP(orders!$D706,products!$A$1:$A$49,products!$B$1:$B$49,,0)</f>
        <v>Exc</v>
      </c>
      <c r="J706" t="str">
        <f t="shared" si="30"/>
        <v>Excelsa</v>
      </c>
      <c r="K706" t="str">
        <f>_xlfn.XLOOKUP($D706,products!$A$1:$A$49,products!$C$1:$C$49,,0)</f>
        <v>D</v>
      </c>
      <c r="L706" t="str">
        <f t="shared" si="31"/>
        <v>Dark</v>
      </c>
      <c r="M706" s="1">
        <f>_xlfn.XLOOKUP($D706,products!$A$1:$A$49,products!$D$1:$D$49,,0)</f>
        <v>0.2</v>
      </c>
      <c r="N706" s="3">
        <f>_xlfn.XLOOKUP($D706,products!$A$1:$A$49,products!$E$1:$E$49,,0)</f>
        <v>3.645</v>
      </c>
      <c r="O706" s="3">
        <f t="shared" si="32"/>
        <v>21.87</v>
      </c>
      <c r="P706" t="str">
        <f>_xlfn.XLOOKUP(Table1[[#This Row],[Customer ID]],customers!$A$1:$A$1001,customers!$I$1:$I$1001,,0)</f>
        <v>Yes</v>
      </c>
    </row>
    <row r="707" spans="1:16" x14ac:dyDescent="0.3">
      <c r="A707" s="2" t="s">
        <v>4471</v>
      </c>
      <c r="B707" s="8">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_xlfn.XLOOKUP(orders!$D707,products!$A$1:$A$49,products!$B$1:$B$49,,0)</f>
        <v>Exc</v>
      </c>
      <c r="J707" t="str">
        <f t="shared" ref="J707:J770" si="33">IF(I707="Rob","Robusta",IF(I707="Exc","Excelsa",IF(I707="Ara","Arabica",IF(I707="Lib","Liberica","Not Valid"))))</f>
        <v>Excelsa</v>
      </c>
      <c r="K707" t="str">
        <f>_xlfn.XLOOKUP($D707,products!$A$1:$A$49,products!$C$1:$C$49,,0)</f>
        <v>L</v>
      </c>
      <c r="L707" t="str">
        <f t="shared" ref="L707:L770" si="34">IF(K707="M","Medium",IF(K707="L","Light",IF(K707="D","Dark","Not Valid")))</f>
        <v>Light</v>
      </c>
      <c r="M707" s="1">
        <f>_xlfn.XLOOKUP($D707,products!$A$1:$A$49,products!$D$1:$D$49,,0)</f>
        <v>0.5</v>
      </c>
      <c r="N707" s="3">
        <f>_xlfn.XLOOKUP($D707,products!$A$1:$A$49,products!$E$1:$E$49,,0)</f>
        <v>8.91</v>
      </c>
      <c r="O707" s="3">
        <f t="shared" ref="O707:O770" si="35">N707*E707</f>
        <v>17.82</v>
      </c>
      <c r="P707" t="str">
        <f>_xlfn.XLOOKUP(Table1[[#This Row],[Customer ID]],customers!$A$1:$A$1001,customers!$I$1:$I$1001,,0)</f>
        <v>No</v>
      </c>
    </row>
    <row r="708" spans="1:16" x14ac:dyDescent="0.3">
      <c r="A708" s="2" t="s">
        <v>4477</v>
      </c>
      <c r="B708" s="8">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_xlfn.XLOOKUP(orders!$D708,products!$A$1:$A$49,products!$B$1:$B$49,,0)</f>
        <v>Exc</v>
      </c>
      <c r="J708" t="str">
        <f t="shared" si="33"/>
        <v>Excelsa</v>
      </c>
      <c r="K708" t="str">
        <f>_xlfn.XLOOKUP($D708,products!$A$1:$A$49,products!$C$1:$C$49,,0)</f>
        <v>M</v>
      </c>
      <c r="L708" t="str">
        <f t="shared" si="34"/>
        <v>Medium</v>
      </c>
      <c r="M708" s="1">
        <f>_xlfn.XLOOKUP($D708,products!$A$1:$A$49,products!$D$1:$D$49,,0)</f>
        <v>0.2</v>
      </c>
      <c r="N708" s="3">
        <f>_xlfn.XLOOKUP($D708,products!$A$1:$A$49,products!$E$1:$E$49,,0)</f>
        <v>4.125</v>
      </c>
      <c r="O708" s="3">
        <f t="shared" si="35"/>
        <v>12.375</v>
      </c>
      <c r="P708" t="str">
        <f>_xlfn.XLOOKUP(Table1[[#This Row],[Customer ID]],customers!$A$1:$A$1001,customers!$I$1:$I$1001,,0)</f>
        <v>No</v>
      </c>
    </row>
    <row r="709" spans="1:16" x14ac:dyDescent="0.3">
      <c r="A709" s="2" t="s">
        <v>4483</v>
      </c>
      <c r="B709" s="8">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_xlfn.XLOOKUP(orders!$D709,products!$A$1:$A$49,products!$B$1:$B$49,,0)</f>
        <v>Lib</v>
      </c>
      <c r="J709" t="str">
        <f t="shared" si="33"/>
        <v>Liberica</v>
      </c>
      <c r="K709" t="str">
        <f>_xlfn.XLOOKUP($D709,products!$A$1:$A$49,products!$C$1:$C$49,,0)</f>
        <v>D</v>
      </c>
      <c r="L709" t="str">
        <f t="shared" si="34"/>
        <v>Dark</v>
      </c>
      <c r="M709" s="1">
        <f>_xlfn.XLOOKUP($D709,products!$A$1:$A$49,products!$D$1:$D$49,,0)</f>
        <v>1</v>
      </c>
      <c r="N709" s="3">
        <f>_xlfn.XLOOKUP($D709,products!$A$1:$A$49,products!$E$1:$E$49,,0)</f>
        <v>12.95</v>
      </c>
      <c r="O709" s="3">
        <f t="shared" si="35"/>
        <v>25.9</v>
      </c>
      <c r="P709" t="str">
        <f>_xlfn.XLOOKUP(Table1[[#This Row],[Customer ID]],customers!$A$1:$A$1001,customers!$I$1:$I$1001,,0)</f>
        <v>No</v>
      </c>
    </row>
    <row r="710" spans="1:16" x14ac:dyDescent="0.3">
      <c r="A710" s="2" t="s">
        <v>4488</v>
      </c>
      <c r="B710" s="8">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_xlfn.XLOOKUP(orders!$D710,products!$A$1:$A$49,products!$B$1:$B$49,,0)</f>
        <v>Ara</v>
      </c>
      <c r="J710" t="str">
        <f t="shared" si="33"/>
        <v>Arabica</v>
      </c>
      <c r="K710" t="str">
        <f>_xlfn.XLOOKUP($D710,products!$A$1:$A$49,products!$C$1:$C$49,,0)</f>
        <v>M</v>
      </c>
      <c r="L710" t="str">
        <f t="shared" si="34"/>
        <v>Medium</v>
      </c>
      <c r="M710" s="1">
        <f>_xlfn.XLOOKUP($D710,products!$A$1:$A$49,products!$D$1:$D$49,,0)</f>
        <v>0.5</v>
      </c>
      <c r="N710" s="3">
        <f>_xlfn.XLOOKUP($D710,products!$A$1:$A$49,products!$E$1:$E$49,,0)</f>
        <v>6.75</v>
      </c>
      <c r="O710" s="3">
        <f t="shared" si="35"/>
        <v>13.5</v>
      </c>
      <c r="P710" t="str">
        <f>_xlfn.XLOOKUP(Table1[[#This Row],[Customer ID]],customers!$A$1:$A$1001,customers!$I$1:$I$1001,,0)</f>
        <v>Yes</v>
      </c>
    </row>
    <row r="711" spans="1:16" x14ac:dyDescent="0.3">
      <c r="A711" s="2" t="s">
        <v>4494</v>
      </c>
      <c r="B711" s="8">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_xlfn.XLOOKUP(orders!$D711,products!$A$1:$A$49,products!$B$1:$B$49,,0)</f>
        <v>Exc</v>
      </c>
      <c r="J711" t="str">
        <f t="shared" si="33"/>
        <v>Excelsa</v>
      </c>
      <c r="K711" t="str">
        <f>_xlfn.XLOOKUP($D711,products!$A$1:$A$49,products!$C$1:$C$49,,0)</f>
        <v>L</v>
      </c>
      <c r="L711" t="str">
        <f t="shared" si="34"/>
        <v>Light</v>
      </c>
      <c r="M711" s="1">
        <f>_xlfn.XLOOKUP($D711,products!$A$1:$A$49,products!$D$1:$D$49,,0)</f>
        <v>0.5</v>
      </c>
      <c r="N711" s="3">
        <f>_xlfn.XLOOKUP($D711,products!$A$1:$A$49,products!$E$1:$E$49,,0)</f>
        <v>8.91</v>
      </c>
      <c r="O711" s="3">
        <f t="shared" si="35"/>
        <v>17.82</v>
      </c>
      <c r="P711" t="str">
        <f>_xlfn.XLOOKUP(Table1[[#This Row],[Customer ID]],customers!$A$1:$A$1001,customers!$I$1:$I$1001,,0)</f>
        <v>Yes</v>
      </c>
    </row>
    <row r="712" spans="1:16" x14ac:dyDescent="0.3">
      <c r="A712" s="2" t="s">
        <v>4499</v>
      </c>
      <c r="B712" s="8">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_xlfn.XLOOKUP(orders!$D712,products!$A$1:$A$49,products!$B$1:$B$49,,0)</f>
        <v>Exc</v>
      </c>
      <c r="J712" t="str">
        <f t="shared" si="33"/>
        <v>Excelsa</v>
      </c>
      <c r="K712" t="str">
        <f>_xlfn.XLOOKUP($D712,products!$A$1:$A$49,products!$C$1:$C$49,,0)</f>
        <v>M</v>
      </c>
      <c r="L712" t="str">
        <f t="shared" si="34"/>
        <v>Medium</v>
      </c>
      <c r="M712" s="1">
        <f>_xlfn.XLOOKUP($D712,products!$A$1:$A$49,products!$D$1:$D$49,,0)</f>
        <v>0.5</v>
      </c>
      <c r="N712" s="3">
        <f>_xlfn.XLOOKUP($D712,products!$A$1:$A$49,products!$E$1:$E$49,,0)</f>
        <v>8.25</v>
      </c>
      <c r="O712" s="3">
        <f t="shared" si="35"/>
        <v>24.75</v>
      </c>
      <c r="P712" t="str">
        <f>_xlfn.XLOOKUP(Table1[[#This Row],[Customer ID]],customers!$A$1:$A$1001,customers!$I$1:$I$1001,,0)</f>
        <v>No</v>
      </c>
    </row>
    <row r="713" spans="1:16" x14ac:dyDescent="0.3">
      <c r="A713" s="2" t="s">
        <v>4505</v>
      </c>
      <c r="B713" s="8">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_xlfn.XLOOKUP(orders!$D713,products!$A$1:$A$49,products!$B$1:$B$49,,0)</f>
        <v>Rob</v>
      </c>
      <c r="J713" t="str">
        <f t="shared" si="33"/>
        <v>Robusta</v>
      </c>
      <c r="K713" t="str">
        <f>_xlfn.XLOOKUP($D713,products!$A$1:$A$49,products!$C$1:$C$49,,0)</f>
        <v>M</v>
      </c>
      <c r="L713" t="str">
        <f t="shared" si="34"/>
        <v>Medium</v>
      </c>
      <c r="M713" s="1">
        <f>_xlfn.XLOOKUP($D713,products!$A$1:$A$49,products!$D$1:$D$49,,0)</f>
        <v>0.2</v>
      </c>
      <c r="N713" s="3">
        <f>_xlfn.XLOOKUP($D713,products!$A$1:$A$49,products!$E$1:$E$49,,0)</f>
        <v>2.9849999999999999</v>
      </c>
      <c r="O713" s="3">
        <f t="shared" si="35"/>
        <v>17.91</v>
      </c>
      <c r="P713" t="str">
        <f>_xlfn.XLOOKUP(Table1[[#This Row],[Customer ID]],customers!$A$1:$A$1001,customers!$I$1:$I$1001,,0)</f>
        <v>No</v>
      </c>
    </row>
    <row r="714" spans="1:16" x14ac:dyDescent="0.3">
      <c r="A714" s="2" t="s">
        <v>4512</v>
      </c>
      <c r="B714" s="8">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_xlfn.XLOOKUP(orders!$D714,products!$A$1:$A$49,products!$B$1:$B$49,,0)</f>
        <v>Exc</v>
      </c>
      <c r="J714" t="str">
        <f t="shared" si="33"/>
        <v>Excelsa</v>
      </c>
      <c r="K714" t="str">
        <f>_xlfn.XLOOKUP($D714,products!$A$1:$A$49,products!$C$1:$C$49,,0)</f>
        <v>M</v>
      </c>
      <c r="L714" t="str">
        <f t="shared" si="34"/>
        <v>Medium</v>
      </c>
      <c r="M714" s="1">
        <f>_xlfn.XLOOKUP($D714,products!$A$1:$A$49,products!$D$1:$D$49,,0)</f>
        <v>0.5</v>
      </c>
      <c r="N714" s="3">
        <f>_xlfn.XLOOKUP($D714,products!$A$1:$A$49,products!$E$1:$E$49,,0)</f>
        <v>8.25</v>
      </c>
      <c r="O714" s="3">
        <f t="shared" si="35"/>
        <v>16.5</v>
      </c>
      <c r="P714" t="str">
        <f>_xlfn.XLOOKUP(Table1[[#This Row],[Customer ID]],customers!$A$1:$A$1001,customers!$I$1:$I$1001,,0)</f>
        <v>No</v>
      </c>
    </row>
    <row r="715" spans="1:16" x14ac:dyDescent="0.3">
      <c r="A715" s="2" t="s">
        <v>4516</v>
      </c>
      <c r="B715" s="8">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_xlfn.XLOOKUP(orders!$D715,products!$A$1:$A$49,products!$B$1:$B$49,,0)</f>
        <v>Rob</v>
      </c>
      <c r="J715" t="str">
        <f t="shared" si="33"/>
        <v>Robusta</v>
      </c>
      <c r="K715" t="str">
        <f>_xlfn.XLOOKUP($D715,products!$A$1:$A$49,products!$C$1:$C$49,,0)</f>
        <v>M</v>
      </c>
      <c r="L715" t="str">
        <f t="shared" si="34"/>
        <v>Medium</v>
      </c>
      <c r="M715" s="1">
        <f>_xlfn.XLOOKUP($D715,products!$A$1:$A$49,products!$D$1:$D$49,,0)</f>
        <v>0.2</v>
      </c>
      <c r="N715" s="3">
        <f>_xlfn.XLOOKUP($D715,products!$A$1:$A$49,products!$E$1:$E$49,,0)</f>
        <v>2.9849999999999999</v>
      </c>
      <c r="O715" s="3">
        <f t="shared" si="35"/>
        <v>2.9849999999999999</v>
      </c>
      <c r="P715" t="str">
        <f>_xlfn.XLOOKUP(Table1[[#This Row],[Customer ID]],customers!$A$1:$A$1001,customers!$I$1:$I$1001,,0)</f>
        <v>No</v>
      </c>
    </row>
    <row r="716" spans="1:16" x14ac:dyDescent="0.3">
      <c r="A716" s="2" t="s">
        <v>4522</v>
      </c>
      <c r="B716" s="8">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_xlfn.XLOOKUP(orders!$D716,products!$A$1:$A$49,products!$B$1:$B$49,,0)</f>
        <v>Exc</v>
      </c>
      <c r="J716" t="str">
        <f t="shared" si="33"/>
        <v>Excelsa</v>
      </c>
      <c r="K716" t="str">
        <f>_xlfn.XLOOKUP($D716,products!$A$1:$A$49,products!$C$1:$C$49,,0)</f>
        <v>D</v>
      </c>
      <c r="L716" t="str">
        <f t="shared" si="34"/>
        <v>Dark</v>
      </c>
      <c r="M716" s="1">
        <f>_xlfn.XLOOKUP($D716,products!$A$1:$A$49,products!$D$1:$D$49,,0)</f>
        <v>0.2</v>
      </c>
      <c r="N716" s="3">
        <f>_xlfn.XLOOKUP($D716,products!$A$1:$A$49,products!$E$1:$E$49,,0)</f>
        <v>3.645</v>
      </c>
      <c r="O716" s="3">
        <f t="shared" si="35"/>
        <v>14.58</v>
      </c>
      <c r="P716" t="str">
        <f>_xlfn.XLOOKUP(Table1[[#This Row],[Customer ID]],customers!$A$1:$A$1001,customers!$I$1:$I$1001,,0)</f>
        <v>Yes</v>
      </c>
    </row>
    <row r="717" spans="1:16" x14ac:dyDescent="0.3">
      <c r="A717" s="2" t="s">
        <v>4528</v>
      </c>
      <c r="B717" s="8">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_xlfn.XLOOKUP(orders!$D717,products!$A$1:$A$49,products!$B$1:$B$49,,0)</f>
        <v>Exc</v>
      </c>
      <c r="J717" t="str">
        <f t="shared" si="33"/>
        <v>Excelsa</v>
      </c>
      <c r="K717" t="str">
        <f>_xlfn.XLOOKUP($D717,products!$A$1:$A$49,products!$C$1:$C$49,,0)</f>
        <v>L</v>
      </c>
      <c r="L717" t="str">
        <f t="shared" si="34"/>
        <v>Light</v>
      </c>
      <c r="M717" s="1">
        <f>_xlfn.XLOOKUP($D717,products!$A$1:$A$49,products!$D$1:$D$49,,0)</f>
        <v>1</v>
      </c>
      <c r="N717" s="3">
        <f>_xlfn.XLOOKUP($D717,products!$A$1:$A$49,products!$E$1:$E$49,,0)</f>
        <v>14.85</v>
      </c>
      <c r="O717" s="3">
        <f t="shared" si="35"/>
        <v>89.1</v>
      </c>
      <c r="P717" t="str">
        <f>_xlfn.XLOOKUP(Table1[[#This Row],[Customer ID]],customers!$A$1:$A$1001,customers!$I$1:$I$1001,,0)</f>
        <v>No</v>
      </c>
    </row>
    <row r="718" spans="1:16" x14ac:dyDescent="0.3">
      <c r="A718" s="2" t="s">
        <v>4533</v>
      </c>
      <c r="B718" s="8">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_xlfn.XLOOKUP(orders!$D718,products!$A$1:$A$49,products!$B$1:$B$49,,0)</f>
        <v>Rob</v>
      </c>
      <c r="J718" t="str">
        <f t="shared" si="33"/>
        <v>Robusta</v>
      </c>
      <c r="K718" t="str">
        <f>_xlfn.XLOOKUP($D718,products!$A$1:$A$49,products!$C$1:$C$49,,0)</f>
        <v>L</v>
      </c>
      <c r="L718" t="str">
        <f t="shared" si="34"/>
        <v>Light</v>
      </c>
      <c r="M718" s="1">
        <f>_xlfn.XLOOKUP($D718,products!$A$1:$A$49,products!$D$1:$D$49,,0)</f>
        <v>1</v>
      </c>
      <c r="N718" s="3">
        <f>_xlfn.XLOOKUP($D718,products!$A$1:$A$49,products!$E$1:$E$49,,0)</f>
        <v>11.95</v>
      </c>
      <c r="O718" s="3">
        <f t="shared" si="35"/>
        <v>35.849999999999994</v>
      </c>
      <c r="P718" t="str">
        <f>_xlfn.XLOOKUP(Table1[[#This Row],[Customer ID]],customers!$A$1:$A$1001,customers!$I$1:$I$1001,,0)</f>
        <v>No</v>
      </c>
    </row>
    <row r="719" spans="1:16" x14ac:dyDescent="0.3">
      <c r="A719" s="2" t="s">
        <v>4539</v>
      </c>
      <c r="B719" s="8">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_xlfn.XLOOKUP(orders!$D719,products!$A$1:$A$49,products!$B$1:$B$49,,0)</f>
        <v>Ara</v>
      </c>
      <c r="J719" t="str">
        <f t="shared" si="33"/>
        <v>Arabica</v>
      </c>
      <c r="K719" t="str">
        <f>_xlfn.XLOOKUP($D719,products!$A$1:$A$49,products!$C$1:$C$49,,0)</f>
        <v>D</v>
      </c>
      <c r="L719" t="str">
        <f t="shared" si="34"/>
        <v>Dark</v>
      </c>
      <c r="M719" s="1">
        <f>_xlfn.XLOOKUP($D719,products!$A$1:$A$49,products!$D$1:$D$49,,0)</f>
        <v>2.5</v>
      </c>
      <c r="N719" s="3">
        <f>_xlfn.XLOOKUP($D719,products!$A$1:$A$49,products!$E$1:$E$49,,0)</f>
        <v>22.884999999999998</v>
      </c>
      <c r="O719" s="3">
        <f t="shared" si="35"/>
        <v>68.655000000000001</v>
      </c>
      <c r="P719" t="str">
        <f>_xlfn.XLOOKUP(Table1[[#This Row],[Customer ID]],customers!$A$1:$A$1001,customers!$I$1:$I$1001,,0)</f>
        <v>No</v>
      </c>
    </row>
    <row r="720" spans="1:16" x14ac:dyDescent="0.3">
      <c r="A720" s="2" t="s">
        <v>4545</v>
      </c>
      <c r="B720" s="8">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_xlfn.XLOOKUP(orders!$D720,products!$A$1:$A$49,products!$B$1:$B$49,,0)</f>
        <v>Lib</v>
      </c>
      <c r="J720" t="str">
        <f t="shared" si="33"/>
        <v>Liberica</v>
      </c>
      <c r="K720" t="str">
        <f>_xlfn.XLOOKUP($D720,products!$A$1:$A$49,products!$C$1:$C$49,,0)</f>
        <v>D</v>
      </c>
      <c r="L720" t="str">
        <f t="shared" si="34"/>
        <v>Dark</v>
      </c>
      <c r="M720" s="1">
        <f>_xlfn.XLOOKUP($D720,products!$A$1:$A$49,products!$D$1:$D$49,,0)</f>
        <v>1</v>
      </c>
      <c r="N720" s="3">
        <f>_xlfn.XLOOKUP($D720,products!$A$1:$A$49,products!$E$1:$E$49,,0)</f>
        <v>12.95</v>
      </c>
      <c r="O720" s="3">
        <f t="shared" si="35"/>
        <v>38.849999999999994</v>
      </c>
      <c r="P720" t="str">
        <f>_xlfn.XLOOKUP(Table1[[#This Row],[Customer ID]],customers!$A$1:$A$1001,customers!$I$1:$I$1001,,0)</f>
        <v>No</v>
      </c>
    </row>
    <row r="721" spans="1:16" x14ac:dyDescent="0.3">
      <c r="A721" s="2" t="s">
        <v>4551</v>
      </c>
      <c r="B721" s="8">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_xlfn.XLOOKUP(orders!$D721,products!$A$1:$A$49,products!$B$1:$B$49,,0)</f>
        <v>Lib</v>
      </c>
      <c r="J721" t="str">
        <f t="shared" si="33"/>
        <v>Liberica</v>
      </c>
      <c r="K721" t="str">
        <f>_xlfn.XLOOKUP($D721,products!$A$1:$A$49,products!$C$1:$C$49,,0)</f>
        <v>L</v>
      </c>
      <c r="L721" t="str">
        <f t="shared" si="34"/>
        <v>Light</v>
      </c>
      <c r="M721" s="1">
        <f>_xlfn.XLOOKUP($D721,products!$A$1:$A$49,products!$D$1:$D$49,,0)</f>
        <v>1</v>
      </c>
      <c r="N721" s="3">
        <f>_xlfn.XLOOKUP($D721,products!$A$1:$A$49,products!$E$1:$E$49,,0)</f>
        <v>15.85</v>
      </c>
      <c r="O721" s="3">
        <f t="shared" si="35"/>
        <v>79.25</v>
      </c>
      <c r="P721" t="str">
        <f>_xlfn.XLOOKUP(Table1[[#This Row],[Customer ID]],customers!$A$1:$A$1001,customers!$I$1:$I$1001,,0)</f>
        <v>Yes</v>
      </c>
    </row>
    <row r="722" spans="1:16" x14ac:dyDescent="0.3">
      <c r="A722" s="2" t="s">
        <v>4557</v>
      </c>
      <c r="B722" s="8">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_xlfn.XLOOKUP(orders!$D722,products!$A$1:$A$49,products!$B$1:$B$49,,0)</f>
        <v>Exc</v>
      </c>
      <c r="J722" t="str">
        <f t="shared" si="33"/>
        <v>Excelsa</v>
      </c>
      <c r="K722" t="str">
        <f>_xlfn.XLOOKUP($D722,products!$A$1:$A$49,products!$C$1:$C$49,,0)</f>
        <v>D</v>
      </c>
      <c r="L722" t="str">
        <f t="shared" si="34"/>
        <v>Dark</v>
      </c>
      <c r="M722" s="1">
        <f>_xlfn.XLOOKUP($D722,products!$A$1:$A$49,products!$D$1:$D$49,,0)</f>
        <v>0.5</v>
      </c>
      <c r="N722" s="3">
        <f>_xlfn.XLOOKUP($D722,products!$A$1:$A$49,products!$E$1:$E$49,,0)</f>
        <v>7.29</v>
      </c>
      <c r="O722" s="3">
        <f t="shared" si="35"/>
        <v>36.450000000000003</v>
      </c>
      <c r="P722" t="str">
        <f>_xlfn.XLOOKUP(Table1[[#This Row],[Customer ID]],customers!$A$1:$A$1001,customers!$I$1:$I$1001,,0)</f>
        <v>Yes</v>
      </c>
    </row>
    <row r="723" spans="1:16" x14ac:dyDescent="0.3">
      <c r="A723" s="2" t="s">
        <v>4563</v>
      </c>
      <c r="B723" s="8">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_xlfn.XLOOKUP(orders!$D723,products!$A$1:$A$49,products!$B$1:$B$49,,0)</f>
        <v>Rob</v>
      </c>
      <c r="J723" t="str">
        <f t="shared" si="33"/>
        <v>Robusta</v>
      </c>
      <c r="K723" t="str">
        <f>_xlfn.XLOOKUP($D723,products!$A$1:$A$49,products!$C$1:$C$49,,0)</f>
        <v>M</v>
      </c>
      <c r="L723" t="str">
        <f t="shared" si="34"/>
        <v>Medium</v>
      </c>
      <c r="M723" s="1">
        <f>_xlfn.XLOOKUP($D723,products!$A$1:$A$49,products!$D$1:$D$49,,0)</f>
        <v>0.2</v>
      </c>
      <c r="N723" s="3">
        <f>_xlfn.XLOOKUP($D723,products!$A$1:$A$49,products!$E$1:$E$49,,0)</f>
        <v>2.9849999999999999</v>
      </c>
      <c r="O723" s="3">
        <f t="shared" si="35"/>
        <v>8.9550000000000001</v>
      </c>
      <c r="P723" t="str">
        <f>_xlfn.XLOOKUP(Table1[[#This Row],[Customer ID]],customers!$A$1:$A$1001,customers!$I$1:$I$1001,,0)</f>
        <v>Yes</v>
      </c>
    </row>
    <row r="724" spans="1:16" x14ac:dyDescent="0.3">
      <c r="A724" s="2" t="s">
        <v>4569</v>
      </c>
      <c r="B724" s="8">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_xlfn.XLOOKUP(orders!$D724,products!$A$1:$A$49,products!$B$1:$B$49,,0)</f>
        <v>Exc</v>
      </c>
      <c r="J724" t="str">
        <f t="shared" si="33"/>
        <v>Excelsa</v>
      </c>
      <c r="K724" t="str">
        <f>_xlfn.XLOOKUP($D724,products!$A$1:$A$49,products!$C$1:$C$49,,0)</f>
        <v>D</v>
      </c>
      <c r="L724" t="str">
        <f t="shared" si="34"/>
        <v>Dark</v>
      </c>
      <c r="M724" s="1">
        <f>_xlfn.XLOOKUP($D724,products!$A$1:$A$49,products!$D$1:$D$49,,0)</f>
        <v>1</v>
      </c>
      <c r="N724" s="3">
        <f>_xlfn.XLOOKUP($D724,products!$A$1:$A$49,products!$E$1:$E$49,,0)</f>
        <v>12.15</v>
      </c>
      <c r="O724" s="3">
        <f t="shared" si="35"/>
        <v>24.3</v>
      </c>
      <c r="P724" t="str">
        <f>_xlfn.XLOOKUP(Table1[[#This Row],[Customer ID]],customers!$A$1:$A$1001,customers!$I$1:$I$1001,,0)</f>
        <v>No</v>
      </c>
    </row>
    <row r="725" spans="1:16" x14ac:dyDescent="0.3">
      <c r="A725" s="2" t="s">
        <v>4574</v>
      </c>
      <c r="B725" s="8">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_xlfn.XLOOKUP(orders!$D725,products!$A$1:$A$49,products!$B$1:$B$49,,0)</f>
        <v>Exc</v>
      </c>
      <c r="J725" t="str">
        <f t="shared" si="33"/>
        <v>Excelsa</v>
      </c>
      <c r="K725" t="str">
        <f>_xlfn.XLOOKUP($D725,products!$A$1:$A$49,products!$C$1:$C$49,,0)</f>
        <v>M</v>
      </c>
      <c r="L725" t="str">
        <f t="shared" si="34"/>
        <v>Medium</v>
      </c>
      <c r="M725" s="1">
        <f>_xlfn.XLOOKUP($D725,products!$A$1:$A$49,products!$D$1:$D$49,,0)</f>
        <v>2.5</v>
      </c>
      <c r="N725" s="3">
        <f>_xlfn.XLOOKUP($D725,products!$A$1:$A$49,products!$E$1:$E$49,,0)</f>
        <v>31.624999999999996</v>
      </c>
      <c r="O725" s="3">
        <f t="shared" si="35"/>
        <v>63.249999999999993</v>
      </c>
      <c r="P725" t="str">
        <f>_xlfn.XLOOKUP(Table1[[#This Row],[Customer ID]],customers!$A$1:$A$1001,customers!$I$1:$I$1001,,0)</f>
        <v>No</v>
      </c>
    </row>
    <row r="726" spans="1:16" x14ac:dyDescent="0.3">
      <c r="A726" s="2" t="s">
        <v>4580</v>
      </c>
      <c r="B726" s="8">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_xlfn.XLOOKUP(orders!$D726,products!$A$1:$A$49,products!$B$1:$B$49,,0)</f>
        <v>Ara</v>
      </c>
      <c r="J726" t="str">
        <f t="shared" si="33"/>
        <v>Arabica</v>
      </c>
      <c r="K726" t="str">
        <f>_xlfn.XLOOKUP($D726,products!$A$1:$A$49,products!$C$1:$C$49,,0)</f>
        <v>M</v>
      </c>
      <c r="L726" t="str">
        <f t="shared" si="34"/>
        <v>Medium</v>
      </c>
      <c r="M726" s="1">
        <f>_xlfn.XLOOKUP($D726,products!$A$1:$A$49,products!$D$1:$D$49,,0)</f>
        <v>0.2</v>
      </c>
      <c r="N726" s="3">
        <f>_xlfn.XLOOKUP($D726,products!$A$1:$A$49,products!$E$1:$E$49,,0)</f>
        <v>3.375</v>
      </c>
      <c r="O726" s="3">
        <f t="shared" si="35"/>
        <v>6.75</v>
      </c>
      <c r="P726" t="str">
        <f>_xlfn.XLOOKUP(Table1[[#This Row],[Customer ID]],customers!$A$1:$A$1001,customers!$I$1:$I$1001,,0)</f>
        <v>Yes</v>
      </c>
    </row>
    <row r="727" spans="1:16" x14ac:dyDescent="0.3">
      <c r="A727" s="2" t="s">
        <v>4585</v>
      </c>
      <c r="B727" s="8">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_xlfn.XLOOKUP(orders!$D727,products!$A$1:$A$49,products!$B$1:$B$49,,0)</f>
        <v>Ara</v>
      </c>
      <c r="J727" t="str">
        <f t="shared" si="33"/>
        <v>Arabica</v>
      </c>
      <c r="K727" t="str">
        <f>_xlfn.XLOOKUP($D727,products!$A$1:$A$49,products!$C$1:$C$49,,0)</f>
        <v>L</v>
      </c>
      <c r="L727" t="str">
        <f t="shared" si="34"/>
        <v>Light</v>
      </c>
      <c r="M727" s="1">
        <f>_xlfn.XLOOKUP($D727,products!$A$1:$A$49,products!$D$1:$D$49,,0)</f>
        <v>0.2</v>
      </c>
      <c r="N727" s="3">
        <f>_xlfn.XLOOKUP($D727,products!$A$1:$A$49,products!$E$1:$E$49,,0)</f>
        <v>3.8849999999999998</v>
      </c>
      <c r="O727" s="3">
        <f t="shared" si="35"/>
        <v>23.31</v>
      </c>
      <c r="P727" t="str">
        <f>_xlfn.XLOOKUP(Table1[[#This Row],[Customer ID]],customers!$A$1:$A$1001,customers!$I$1:$I$1001,,0)</f>
        <v>No</v>
      </c>
    </row>
    <row r="728" spans="1:16" x14ac:dyDescent="0.3">
      <c r="A728" s="2" t="s">
        <v>4591</v>
      </c>
      <c r="B728" s="8">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_xlfn.XLOOKUP(orders!$D728,products!$A$1:$A$49,products!$B$1:$B$49,,0)</f>
        <v>Lib</v>
      </c>
      <c r="J728" t="str">
        <f t="shared" si="33"/>
        <v>Liberica</v>
      </c>
      <c r="K728" t="str">
        <f>_xlfn.XLOOKUP($D728,products!$A$1:$A$49,products!$C$1:$C$49,,0)</f>
        <v>L</v>
      </c>
      <c r="L728" t="str">
        <f t="shared" si="34"/>
        <v>Light</v>
      </c>
      <c r="M728" s="1">
        <f>_xlfn.XLOOKUP($D728,products!$A$1:$A$49,products!$D$1:$D$49,,0)</f>
        <v>2.5</v>
      </c>
      <c r="N728" s="3">
        <f>_xlfn.XLOOKUP($D728,products!$A$1:$A$49,products!$E$1:$E$49,,0)</f>
        <v>36.454999999999998</v>
      </c>
      <c r="O728" s="3">
        <f t="shared" si="35"/>
        <v>145.82</v>
      </c>
      <c r="P728" t="str">
        <f>_xlfn.XLOOKUP(Table1[[#This Row],[Customer ID]],customers!$A$1:$A$1001,customers!$I$1:$I$1001,,0)</f>
        <v>No</v>
      </c>
    </row>
    <row r="729" spans="1:16" x14ac:dyDescent="0.3">
      <c r="A729" s="2" t="s">
        <v>4596</v>
      </c>
      <c r="B729" s="8">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_xlfn.XLOOKUP(orders!$D729,products!$A$1:$A$49,products!$B$1:$B$49,,0)</f>
        <v>Rob</v>
      </c>
      <c r="J729" t="str">
        <f t="shared" si="33"/>
        <v>Robusta</v>
      </c>
      <c r="K729" t="str">
        <f>_xlfn.XLOOKUP($D729,products!$A$1:$A$49,products!$C$1:$C$49,,0)</f>
        <v>M</v>
      </c>
      <c r="L729" t="str">
        <f t="shared" si="34"/>
        <v>Medium</v>
      </c>
      <c r="M729" s="1">
        <f>_xlfn.XLOOKUP($D729,products!$A$1:$A$49,products!$D$1:$D$49,,0)</f>
        <v>0.5</v>
      </c>
      <c r="N729" s="3">
        <f>_xlfn.XLOOKUP($D729,products!$A$1:$A$49,products!$E$1:$E$49,,0)</f>
        <v>5.97</v>
      </c>
      <c r="O729" s="3">
        <f t="shared" si="35"/>
        <v>29.849999999999998</v>
      </c>
      <c r="P729" t="str">
        <f>_xlfn.XLOOKUP(Table1[[#This Row],[Customer ID]],customers!$A$1:$A$1001,customers!$I$1:$I$1001,,0)</f>
        <v>Yes</v>
      </c>
    </row>
    <row r="730" spans="1:16" x14ac:dyDescent="0.3">
      <c r="A730" s="2" t="s">
        <v>4602</v>
      </c>
      <c r="B730" s="8">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_xlfn.XLOOKUP(orders!$D730,products!$A$1:$A$49,products!$B$1:$B$49,,0)</f>
        <v>Exc</v>
      </c>
      <c r="J730" t="str">
        <f t="shared" si="33"/>
        <v>Excelsa</v>
      </c>
      <c r="K730" t="str">
        <f>_xlfn.XLOOKUP($D730,products!$A$1:$A$49,products!$C$1:$C$49,,0)</f>
        <v>D</v>
      </c>
      <c r="L730" t="str">
        <f t="shared" si="34"/>
        <v>Dark</v>
      </c>
      <c r="M730" s="1">
        <f>_xlfn.XLOOKUP($D730,products!$A$1:$A$49,products!$D$1:$D$49,,0)</f>
        <v>0.5</v>
      </c>
      <c r="N730" s="3">
        <f>_xlfn.XLOOKUP($D730,products!$A$1:$A$49,products!$E$1:$E$49,,0)</f>
        <v>7.29</v>
      </c>
      <c r="O730" s="3">
        <f t="shared" si="35"/>
        <v>21.87</v>
      </c>
      <c r="P730" t="str">
        <f>_xlfn.XLOOKUP(Table1[[#This Row],[Customer ID]],customers!$A$1:$A$1001,customers!$I$1:$I$1001,,0)</f>
        <v>Yes</v>
      </c>
    </row>
    <row r="731" spans="1:16" x14ac:dyDescent="0.3">
      <c r="A731" s="2" t="s">
        <v>4608</v>
      </c>
      <c r="B731" s="8">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_xlfn.XLOOKUP(orders!$D731,products!$A$1:$A$49,products!$B$1:$B$49,,0)</f>
        <v>Lib</v>
      </c>
      <c r="J731" t="str">
        <f t="shared" si="33"/>
        <v>Liberica</v>
      </c>
      <c r="K731" t="str">
        <f>_xlfn.XLOOKUP($D731,products!$A$1:$A$49,products!$C$1:$C$49,,0)</f>
        <v>M</v>
      </c>
      <c r="L731" t="str">
        <f t="shared" si="34"/>
        <v>Medium</v>
      </c>
      <c r="M731" s="1">
        <f>_xlfn.XLOOKUP($D731,products!$A$1:$A$49,products!$D$1:$D$49,,0)</f>
        <v>0.2</v>
      </c>
      <c r="N731" s="3">
        <f>_xlfn.XLOOKUP($D731,products!$A$1:$A$49,products!$E$1:$E$49,,0)</f>
        <v>4.3650000000000002</v>
      </c>
      <c r="O731" s="3">
        <f t="shared" si="35"/>
        <v>4.3650000000000002</v>
      </c>
      <c r="P731" t="str">
        <f>_xlfn.XLOOKUP(Table1[[#This Row],[Customer ID]],customers!$A$1:$A$1001,customers!$I$1:$I$1001,,0)</f>
        <v>No</v>
      </c>
    </row>
    <row r="732" spans="1:16" x14ac:dyDescent="0.3">
      <c r="A732" s="2" t="s">
        <v>4614</v>
      </c>
      <c r="B732" s="8">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_xlfn.XLOOKUP(orders!$D732,products!$A$1:$A$49,products!$B$1:$B$49,,0)</f>
        <v>Lib</v>
      </c>
      <c r="J732" t="str">
        <f t="shared" si="33"/>
        <v>Liberica</v>
      </c>
      <c r="K732" t="str">
        <f>_xlfn.XLOOKUP($D732,products!$A$1:$A$49,products!$C$1:$C$49,,0)</f>
        <v>L</v>
      </c>
      <c r="L732" t="str">
        <f t="shared" si="34"/>
        <v>Light</v>
      </c>
      <c r="M732" s="1">
        <f>_xlfn.XLOOKUP($D732,products!$A$1:$A$49,products!$D$1:$D$49,,0)</f>
        <v>2.5</v>
      </c>
      <c r="N732" s="3">
        <f>_xlfn.XLOOKUP($D732,products!$A$1:$A$49,products!$E$1:$E$49,,0)</f>
        <v>36.454999999999998</v>
      </c>
      <c r="O732" s="3">
        <f t="shared" si="35"/>
        <v>36.454999999999998</v>
      </c>
      <c r="P732" t="str">
        <f>_xlfn.XLOOKUP(Table1[[#This Row],[Customer ID]],customers!$A$1:$A$1001,customers!$I$1:$I$1001,,0)</f>
        <v>No</v>
      </c>
    </row>
    <row r="733" spans="1:16" x14ac:dyDescent="0.3">
      <c r="A733" s="2" t="s">
        <v>4620</v>
      </c>
      <c r="B733" s="8">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_xlfn.XLOOKUP(orders!$D733,products!$A$1:$A$49,products!$B$1:$B$49,,0)</f>
        <v>Lib</v>
      </c>
      <c r="J733" t="str">
        <f t="shared" si="33"/>
        <v>Liberica</v>
      </c>
      <c r="K733" t="str">
        <f>_xlfn.XLOOKUP($D733,products!$A$1:$A$49,products!$C$1:$C$49,,0)</f>
        <v>D</v>
      </c>
      <c r="L733" t="str">
        <f t="shared" si="34"/>
        <v>Dark</v>
      </c>
      <c r="M733" s="1">
        <f>_xlfn.XLOOKUP($D733,products!$A$1:$A$49,products!$D$1:$D$49,,0)</f>
        <v>0.2</v>
      </c>
      <c r="N733" s="3">
        <f>_xlfn.XLOOKUP($D733,products!$A$1:$A$49,products!$E$1:$E$49,,0)</f>
        <v>3.8849999999999998</v>
      </c>
      <c r="O733" s="3">
        <f t="shared" si="35"/>
        <v>15.54</v>
      </c>
      <c r="P733" t="str">
        <f>_xlfn.XLOOKUP(Table1[[#This Row],[Customer ID]],customers!$A$1:$A$1001,customers!$I$1:$I$1001,,0)</f>
        <v>Yes</v>
      </c>
    </row>
    <row r="734" spans="1:16" x14ac:dyDescent="0.3">
      <c r="A734" s="2" t="s">
        <v>4625</v>
      </c>
      <c r="B734" s="8">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_xlfn.XLOOKUP(orders!$D734,products!$A$1:$A$49,products!$B$1:$B$49,,0)</f>
        <v>Exc</v>
      </c>
      <c r="J734" t="str">
        <f t="shared" si="33"/>
        <v>Excelsa</v>
      </c>
      <c r="K734" t="str">
        <f>_xlfn.XLOOKUP($D734,products!$A$1:$A$49,products!$C$1:$C$49,,0)</f>
        <v>L</v>
      </c>
      <c r="L734" t="str">
        <f t="shared" si="34"/>
        <v>Light</v>
      </c>
      <c r="M734" s="1">
        <f>_xlfn.XLOOKUP($D734,products!$A$1:$A$49,products!$D$1:$D$49,,0)</f>
        <v>0.2</v>
      </c>
      <c r="N734" s="3">
        <f>_xlfn.XLOOKUP($D734,products!$A$1:$A$49,products!$E$1:$E$49,,0)</f>
        <v>4.4550000000000001</v>
      </c>
      <c r="O734" s="3">
        <f t="shared" si="35"/>
        <v>8.91</v>
      </c>
      <c r="P734" t="str">
        <f>_xlfn.XLOOKUP(Table1[[#This Row],[Customer ID]],customers!$A$1:$A$1001,customers!$I$1:$I$1001,,0)</f>
        <v>No</v>
      </c>
    </row>
    <row r="735" spans="1:16" x14ac:dyDescent="0.3">
      <c r="A735" s="2" t="s">
        <v>4631</v>
      </c>
      <c r="B735" s="8">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_xlfn.XLOOKUP(orders!$D735,products!$A$1:$A$49,products!$B$1:$B$49,,0)</f>
        <v>Lib</v>
      </c>
      <c r="J735" t="str">
        <f t="shared" si="33"/>
        <v>Liberica</v>
      </c>
      <c r="K735" t="str">
        <f>_xlfn.XLOOKUP($D735,products!$A$1:$A$49,products!$C$1:$C$49,,0)</f>
        <v>M</v>
      </c>
      <c r="L735" t="str">
        <f t="shared" si="34"/>
        <v>Medium</v>
      </c>
      <c r="M735" s="1">
        <f>_xlfn.XLOOKUP($D735,products!$A$1:$A$49,products!$D$1:$D$49,,0)</f>
        <v>2.5</v>
      </c>
      <c r="N735" s="3">
        <f>_xlfn.XLOOKUP($D735,products!$A$1:$A$49,products!$E$1:$E$49,,0)</f>
        <v>33.464999999999996</v>
      </c>
      <c r="O735" s="3">
        <f t="shared" si="35"/>
        <v>100.39499999999998</v>
      </c>
      <c r="P735" t="str">
        <f>_xlfn.XLOOKUP(Table1[[#This Row],[Customer ID]],customers!$A$1:$A$1001,customers!$I$1:$I$1001,,0)</f>
        <v>Yes</v>
      </c>
    </row>
    <row r="736" spans="1:16" x14ac:dyDescent="0.3">
      <c r="A736" s="2" t="s">
        <v>4637</v>
      </c>
      <c r="B736" s="8">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_xlfn.XLOOKUP(orders!$D736,products!$A$1:$A$49,products!$B$1:$B$49,,0)</f>
        <v>Rob</v>
      </c>
      <c r="J736" t="str">
        <f t="shared" si="33"/>
        <v>Robusta</v>
      </c>
      <c r="K736" t="str">
        <f>_xlfn.XLOOKUP($D736,products!$A$1:$A$49,products!$C$1:$C$49,,0)</f>
        <v>D</v>
      </c>
      <c r="L736" t="str">
        <f t="shared" si="34"/>
        <v>Dark</v>
      </c>
      <c r="M736" s="1">
        <f>_xlfn.XLOOKUP($D736,products!$A$1:$A$49,products!$D$1:$D$49,,0)</f>
        <v>0.2</v>
      </c>
      <c r="N736" s="3">
        <f>_xlfn.XLOOKUP($D736,products!$A$1:$A$49,products!$E$1:$E$49,,0)</f>
        <v>2.6849999999999996</v>
      </c>
      <c r="O736" s="3">
        <f t="shared" si="35"/>
        <v>13.424999999999997</v>
      </c>
      <c r="P736" t="str">
        <f>_xlfn.XLOOKUP(Table1[[#This Row],[Customer ID]],customers!$A$1:$A$1001,customers!$I$1:$I$1001,,0)</f>
        <v>No</v>
      </c>
    </row>
    <row r="737" spans="1:16" x14ac:dyDescent="0.3">
      <c r="A737" s="2" t="s">
        <v>4642</v>
      </c>
      <c r="B737" s="8">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_xlfn.XLOOKUP(orders!$D737,products!$A$1:$A$49,products!$B$1:$B$49,,0)</f>
        <v>Exc</v>
      </c>
      <c r="J737" t="str">
        <f t="shared" si="33"/>
        <v>Excelsa</v>
      </c>
      <c r="K737" t="str">
        <f>_xlfn.XLOOKUP($D737,products!$A$1:$A$49,products!$C$1:$C$49,,0)</f>
        <v>D</v>
      </c>
      <c r="L737" t="str">
        <f t="shared" si="34"/>
        <v>Dark</v>
      </c>
      <c r="M737" s="1">
        <f>_xlfn.XLOOKUP($D737,products!$A$1:$A$49,products!$D$1:$D$49,,0)</f>
        <v>0.2</v>
      </c>
      <c r="N737" s="3">
        <f>_xlfn.XLOOKUP($D737,products!$A$1:$A$49,products!$E$1:$E$49,,0)</f>
        <v>3.645</v>
      </c>
      <c r="O737" s="3">
        <f t="shared" si="35"/>
        <v>21.87</v>
      </c>
      <c r="P737" t="str">
        <f>_xlfn.XLOOKUP(Table1[[#This Row],[Customer ID]],customers!$A$1:$A$1001,customers!$I$1:$I$1001,,0)</f>
        <v>No</v>
      </c>
    </row>
    <row r="738" spans="1:16" x14ac:dyDescent="0.3">
      <c r="A738" s="2" t="s">
        <v>4647</v>
      </c>
      <c r="B738" s="8">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_xlfn.XLOOKUP(orders!$D738,products!$A$1:$A$49,products!$B$1:$B$49,,0)</f>
        <v>Lib</v>
      </c>
      <c r="J738" t="str">
        <f t="shared" si="33"/>
        <v>Liberica</v>
      </c>
      <c r="K738" t="str">
        <f>_xlfn.XLOOKUP($D738,products!$A$1:$A$49,products!$C$1:$C$49,,0)</f>
        <v>D</v>
      </c>
      <c r="L738" t="str">
        <f t="shared" si="34"/>
        <v>Dark</v>
      </c>
      <c r="M738" s="1">
        <f>_xlfn.XLOOKUP($D738,products!$A$1:$A$49,products!$D$1:$D$49,,0)</f>
        <v>1</v>
      </c>
      <c r="N738" s="3">
        <f>_xlfn.XLOOKUP($D738,products!$A$1:$A$49,products!$E$1:$E$49,,0)</f>
        <v>12.95</v>
      </c>
      <c r="O738" s="3">
        <f t="shared" si="35"/>
        <v>25.9</v>
      </c>
      <c r="P738" t="str">
        <f>_xlfn.XLOOKUP(Table1[[#This Row],[Customer ID]],customers!$A$1:$A$1001,customers!$I$1:$I$1001,,0)</f>
        <v>Yes</v>
      </c>
    </row>
    <row r="739" spans="1:16" x14ac:dyDescent="0.3">
      <c r="A739" s="2" t="s">
        <v>4653</v>
      </c>
      <c r="B739" s="8">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_xlfn.XLOOKUP(orders!$D739,products!$A$1:$A$49,products!$B$1:$B$49,,0)</f>
        <v>Ara</v>
      </c>
      <c r="J739" t="str">
        <f t="shared" si="33"/>
        <v>Arabica</v>
      </c>
      <c r="K739" t="str">
        <f>_xlfn.XLOOKUP($D739,products!$A$1:$A$49,products!$C$1:$C$49,,0)</f>
        <v>M</v>
      </c>
      <c r="L739" t="str">
        <f t="shared" si="34"/>
        <v>Medium</v>
      </c>
      <c r="M739" s="1">
        <f>_xlfn.XLOOKUP($D739,products!$A$1:$A$49,products!$D$1:$D$49,,0)</f>
        <v>1</v>
      </c>
      <c r="N739" s="3">
        <f>_xlfn.XLOOKUP($D739,products!$A$1:$A$49,products!$E$1:$E$49,,0)</f>
        <v>11.25</v>
      </c>
      <c r="O739" s="3">
        <f t="shared" si="35"/>
        <v>56.25</v>
      </c>
      <c r="P739" t="str">
        <f>_xlfn.XLOOKUP(Table1[[#This Row],[Customer ID]],customers!$A$1:$A$1001,customers!$I$1:$I$1001,,0)</f>
        <v>No</v>
      </c>
    </row>
    <row r="740" spans="1:16" x14ac:dyDescent="0.3">
      <c r="A740" s="2" t="s">
        <v>4659</v>
      </c>
      <c r="B740" s="8">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_xlfn.XLOOKUP(orders!$D740,products!$A$1:$A$49,products!$B$1:$B$49,,0)</f>
        <v>Rob</v>
      </c>
      <c r="J740" t="str">
        <f t="shared" si="33"/>
        <v>Robusta</v>
      </c>
      <c r="K740" t="str">
        <f>_xlfn.XLOOKUP($D740,products!$A$1:$A$49,products!$C$1:$C$49,,0)</f>
        <v>L</v>
      </c>
      <c r="L740" t="str">
        <f t="shared" si="34"/>
        <v>Light</v>
      </c>
      <c r="M740" s="1">
        <f>_xlfn.XLOOKUP($D740,products!$A$1:$A$49,products!$D$1:$D$49,,0)</f>
        <v>0.2</v>
      </c>
      <c r="N740" s="3">
        <f>_xlfn.XLOOKUP($D740,products!$A$1:$A$49,products!$E$1:$E$49,,0)</f>
        <v>3.5849999999999995</v>
      </c>
      <c r="O740" s="3">
        <f t="shared" si="35"/>
        <v>10.754999999999999</v>
      </c>
      <c r="P740" t="str">
        <f>_xlfn.XLOOKUP(Table1[[#This Row],[Customer ID]],customers!$A$1:$A$1001,customers!$I$1:$I$1001,,0)</f>
        <v>No</v>
      </c>
    </row>
    <row r="741" spans="1:16" x14ac:dyDescent="0.3">
      <c r="A741" s="2" t="s">
        <v>4665</v>
      </c>
      <c r="B741" s="8">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_xlfn.XLOOKUP(orders!$D741,products!$A$1:$A$49,products!$B$1:$B$49,,0)</f>
        <v>Exc</v>
      </c>
      <c r="J741" t="str">
        <f t="shared" si="33"/>
        <v>Excelsa</v>
      </c>
      <c r="K741" t="str">
        <f>_xlfn.XLOOKUP($D741,products!$A$1:$A$49,products!$C$1:$C$49,,0)</f>
        <v>D</v>
      </c>
      <c r="L741" t="str">
        <f t="shared" si="34"/>
        <v>Dark</v>
      </c>
      <c r="M741" s="1">
        <f>_xlfn.XLOOKUP($D741,products!$A$1:$A$49,products!$D$1:$D$49,,0)</f>
        <v>0.2</v>
      </c>
      <c r="N741" s="3">
        <f>_xlfn.XLOOKUP($D741,products!$A$1:$A$49,products!$E$1:$E$49,,0)</f>
        <v>3.645</v>
      </c>
      <c r="O741" s="3">
        <f t="shared" si="35"/>
        <v>18.225000000000001</v>
      </c>
      <c r="P741" t="str">
        <f>_xlfn.XLOOKUP(Table1[[#This Row],[Customer ID]],customers!$A$1:$A$1001,customers!$I$1:$I$1001,,0)</f>
        <v>No</v>
      </c>
    </row>
    <row r="742" spans="1:16" x14ac:dyDescent="0.3">
      <c r="A742" s="2" t="s">
        <v>4670</v>
      </c>
      <c r="B742" s="8">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_xlfn.XLOOKUP(orders!$D742,products!$A$1:$A$49,products!$B$1:$B$49,,0)</f>
        <v>Rob</v>
      </c>
      <c r="J742" t="str">
        <f t="shared" si="33"/>
        <v>Robusta</v>
      </c>
      <c r="K742" t="str">
        <f>_xlfn.XLOOKUP($D742,products!$A$1:$A$49,products!$C$1:$C$49,,0)</f>
        <v>L</v>
      </c>
      <c r="L742" t="str">
        <f t="shared" si="34"/>
        <v>Light</v>
      </c>
      <c r="M742" s="1">
        <f>_xlfn.XLOOKUP($D742,products!$A$1:$A$49,products!$D$1:$D$49,,0)</f>
        <v>0.5</v>
      </c>
      <c r="N742" s="3">
        <f>_xlfn.XLOOKUP($D742,products!$A$1:$A$49,products!$E$1:$E$49,,0)</f>
        <v>7.169999999999999</v>
      </c>
      <c r="O742" s="3">
        <f t="shared" si="35"/>
        <v>28.679999999999996</v>
      </c>
      <c r="P742" t="str">
        <f>_xlfn.XLOOKUP(Table1[[#This Row],[Customer ID]],customers!$A$1:$A$1001,customers!$I$1:$I$1001,,0)</f>
        <v>No</v>
      </c>
    </row>
    <row r="743" spans="1:16" x14ac:dyDescent="0.3">
      <c r="A743" s="2" t="s">
        <v>4676</v>
      </c>
      <c r="B743" s="8">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_xlfn.XLOOKUP(orders!$D743,products!$A$1:$A$49,products!$B$1:$B$49,,0)</f>
        <v>Lib</v>
      </c>
      <c r="J743" t="str">
        <f t="shared" si="33"/>
        <v>Liberica</v>
      </c>
      <c r="K743" t="str">
        <f>_xlfn.XLOOKUP($D743,products!$A$1:$A$49,products!$C$1:$C$49,,0)</f>
        <v>M</v>
      </c>
      <c r="L743" t="str">
        <f t="shared" si="34"/>
        <v>Medium</v>
      </c>
      <c r="M743" s="1">
        <f>_xlfn.XLOOKUP($D743,products!$A$1:$A$49,products!$D$1:$D$49,,0)</f>
        <v>0.2</v>
      </c>
      <c r="N743" s="3">
        <f>_xlfn.XLOOKUP($D743,products!$A$1:$A$49,products!$E$1:$E$49,,0)</f>
        <v>4.3650000000000002</v>
      </c>
      <c r="O743" s="3">
        <f t="shared" si="35"/>
        <v>8.73</v>
      </c>
      <c r="P743" t="str">
        <f>_xlfn.XLOOKUP(Table1[[#This Row],[Customer ID]],customers!$A$1:$A$1001,customers!$I$1:$I$1001,,0)</f>
        <v>No</v>
      </c>
    </row>
    <row r="744" spans="1:16" x14ac:dyDescent="0.3">
      <c r="A744" s="2" t="s">
        <v>4682</v>
      </c>
      <c r="B744" s="8">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_xlfn.XLOOKUP(orders!$D744,products!$A$1:$A$49,products!$B$1:$B$49,,0)</f>
        <v>Lib</v>
      </c>
      <c r="J744" t="str">
        <f t="shared" si="33"/>
        <v>Liberica</v>
      </c>
      <c r="K744" t="str">
        <f>_xlfn.XLOOKUP($D744,products!$A$1:$A$49,products!$C$1:$C$49,,0)</f>
        <v>M</v>
      </c>
      <c r="L744" t="str">
        <f t="shared" si="34"/>
        <v>Medium</v>
      </c>
      <c r="M744" s="1">
        <f>_xlfn.XLOOKUP($D744,products!$A$1:$A$49,products!$D$1:$D$49,,0)</f>
        <v>1</v>
      </c>
      <c r="N744" s="3">
        <f>_xlfn.XLOOKUP($D744,products!$A$1:$A$49,products!$E$1:$E$49,,0)</f>
        <v>14.55</v>
      </c>
      <c r="O744" s="3">
        <f t="shared" si="35"/>
        <v>58.2</v>
      </c>
      <c r="P744" t="str">
        <f>_xlfn.XLOOKUP(Table1[[#This Row],[Customer ID]],customers!$A$1:$A$1001,customers!$I$1:$I$1001,,0)</f>
        <v>No</v>
      </c>
    </row>
    <row r="745" spans="1:16" x14ac:dyDescent="0.3">
      <c r="A745" s="2" t="s">
        <v>4688</v>
      </c>
      <c r="B745" s="8">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_xlfn.XLOOKUP(orders!$D745,products!$A$1:$A$49,products!$B$1:$B$49,,0)</f>
        <v>Ara</v>
      </c>
      <c r="J745" t="str">
        <f t="shared" si="33"/>
        <v>Arabica</v>
      </c>
      <c r="K745" t="str">
        <f>_xlfn.XLOOKUP($D745,products!$A$1:$A$49,products!$C$1:$C$49,,0)</f>
        <v>D</v>
      </c>
      <c r="L745" t="str">
        <f t="shared" si="34"/>
        <v>Dark</v>
      </c>
      <c r="M745" s="1">
        <f>_xlfn.XLOOKUP($D745,products!$A$1:$A$49,products!$D$1:$D$49,,0)</f>
        <v>0.5</v>
      </c>
      <c r="N745" s="3">
        <f>_xlfn.XLOOKUP($D745,products!$A$1:$A$49,products!$E$1:$E$49,,0)</f>
        <v>5.97</v>
      </c>
      <c r="O745" s="3">
        <f t="shared" si="35"/>
        <v>17.91</v>
      </c>
      <c r="P745" t="str">
        <f>_xlfn.XLOOKUP(Table1[[#This Row],[Customer ID]],customers!$A$1:$A$1001,customers!$I$1:$I$1001,,0)</f>
        <v>No</v>
      </c>
    </row>
    <row r="746" spans="1:16" x14ac:dyDescent="0.3">
      <c r="A746" s="2" t="s">
        <v>4694</v>
      </c>
      <c r="B746" s="8">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_xlfn.XLOOKUP(orders!$D746,products!$A$1:$A$49,products!$B$1:$B$49,,0)</f>
        <v>Rob</v>
      </c>
      <c r="J746" t="str">
        <f t="shared" si="33"/>
        <v>Robusta</v>
      </c>
      <c r="K746" t="str">
        <f>_xlfn.XLOOKUP($D746,products!$A$1:$A$49,products!$C$1:$C$49,,0)</f>
        <v>M</v>
      </c>
      <c r="L746" t="str">
        <f t="shared" si="34"/>
        <v>Medium</v>
      </c>
      <c r="M746" s="1">
        <f>_xlfn.XLOOKUP($D746,products!$A$1:$A$49,products!$D$1:$D$49,,0)</f>
        <v>0.2</v>
      </c>
      <c r="N746" s="3">
        <f>_xlfn.XLOOKUP($D746,products!$A$1:$A$49,products!$E$1:$E$49,,0)</f>
        <v>2.9849999999999999</v>
      </c>
      <c r="O746" s="3">
        <f t="shared" si="35"/>
        <v>17.91</v>
      </c>
      <c r="P746" t="str">
        <f>_xlfn.XLOOKUP(Table1[[#This Row],[Customer ID]],customers!$A$1:$A$1001,customers!$I$1:$I$1001,,0)</f>
        <v>Yes</v>
      </c>
    </row>
    <row r="747" spans="1:16" x14ac:dyDescent="0.3">
      <c r="A747" s="2" t="s">
        <v>4699</v>
      </c>
      <c r="B747" s="8">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_xlfn.XLOOKUP(orders!$D747,products!$A$1:$A$49,products!$B$1:$B$49,,0)</f>
        <v>Exc</v>
      </c>
      <c r="J747" t="str">
        <f t="shared" si="33"/>
        <v>Excelsa</v>
      </c>
      <c r="K747" t="str">
        <f>_xlfn.XLOOKUP($D747,products!$A$1:$A$49,products!$C$1:$C$49,,0)</f>
        <v>D</v>
      </c>
      <c r="L747" t="str">
        <f t="shared" si="34"/>
        <v>Dark</v>
      </c>
      <c r="M747" s="1">
        <f>_xlfn.XLOOKUP($D747,products!$A$1:$A$49,products!$D$1:$D$49,,0)</f>
        <v>0.5</v>
      </c>
      <c r="N747" s="3">
        <f>_xlfn.XLOOKUP($D747,products!$A$1:$A$49,products!$E$1:$E$49,,0)</f>
        <v>7.29</v>
      </c>
      <c r="O747" s="3">
        <f t="shared" si="35"/>
        <v>14.58</v>
      </c>
      <c r="P747" t="str">
        <f>_xlfn.XLOOKUP(Table1[[#This Row],[Customer ID]],customers!$A$1:$A$1001,customers!$I$1:$I$1001,,0)</f>
        <v>No</v>
      </c>
    </row>
    <row r="748" spans="1:16" x14ac:dyDescent="0.3">
      <c r="A748" s="2" t="s">
        <v>4705</v>
      </c>
      <c r="B748" s="8">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_xlfn.XLOOKUP(orders!$D748,products!$A$1:$A$49,products!$B$1:$B$49,,0)</f>
        <v>Ara</v>
      </c>
      <c r="J748" t="str">
        <f t="shared" si="33"/>
        <v>Arabica</v>
      </c>
      <c r="K748" t="str">
        <f>_xlfn.XLOOKUP($D748,products!$A$1:$A$49,products!$C$1:$C$49,,0)</f>
        <v>M</v>
      </c>
      <c r="L748" t="str">
        <f t="shared" si="34"/>
        <v>Medium</v>
      </c>
      <c r="M748" s="1">
        <f>_xlfn.XLOOKUP($D748,products!$A$1:$A$49,products!$D$1:$D$49,,0)</f>
        <v>1</v>
      </c>
      <c r="N748" s="3">
        <f>_xlfn.XLOOKUP($D748,products!$A$1:$A$49,products!$E$1:$E$49,,0)</f>
        <v>11.25</v>
      </c>
      <c r="O748" s="3">
        <f t="shared" si="35"/>
        <v>33.75</v>
      </c>
      <c r="P748" t="str">
        <f>_xlfn.XLOOKUP(Table1[[#This Row],[Customer ID]],customers!$A$1:$A$1001,customers!$I$1:$I$1001,,0)</f>
        <v>No</v>
      </c>
    </row>
    <row r="749" spans="1:16" x14ac:dyDescent="0.3">
      <c r="A749" s="2" t="s">
        <v>4711</v>
      </c>
      <c r="B749" s="8">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_xlfn.XLOOKUP(orders!$D749,products!$A$1:$A$49,products!$B$1:$B$49,,0)</f>
        <v>Lib</v>
      </c>
      <c r="J749" t="str">
        <f t="shared" si="33"/>
        <v>Liberica</v>
      </c>
      <c r="K749" t="str">
        <f>_xlfn.XLOOKUP($D749,products!$A$1:$A$49,products!$C$1:$C$49,,0)</f>
        <v>M</v>
      </c>
      <c r="L749" t="str">
        <f t="shared" si="34"/>
        <v>Medium</v>
      </c>
      <c r="M749" s="1">
        <f>_xlfn.XLOOKUP($D749,products!$A$1:$A$49,products!$D$1:$D$49,,0)</f>
        <v>0.5</v>
      </c>
      <c r="N749" s="3">
        <f>_xlfn.XLOOKUP($D749,products!$A$1:$A$49,products!$E$1:$E$49,,0)</f>
        <v>8.73</v>
      </c>
      <c r="O749" s="3">
        <f t="shared" si="35"/>
        <v>34.92</v>
      </c>
      <c r="P749" t="str">
        <f>_xlfn.XLOOKUP(Table1[[#This Row],[Customer ID]],customers!$A$1:$A$1001,customers!$I$1:$I$1001,,0)</f>
        <v>Yes</v>
      </c>
    </row>
    <row r="750" spans="1:16" x14ac:dyDescent="0.3">
      <c r="A750" s="2" t="s">
        <v>4717</v>
      </c>
      <c r="B750" s="8">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_xlfn.XLOOKUP(orders!$D750,products!$A$1:$A$49,products!$B$1:$B$49,,0)</f>
        <v>Exc</v>
      </c>
      <c r="J750" t="str">
        <f t="shared" si="33"/>
        <v>Excelsa</v>
      </c>
      <c r="K750" t="str">
        <f>_xlfn.XLOOKUP($D750,products!$A$1:$A$49,products!$C$1:$C$49,,0)</f>
        <v>D</v>
      </c>
      <c r="L750" t="str">
        <f t="shared" si="34"/>
        <v>Dark</v>
      </c>
      <c r="M750" s="1">
        <f>_xlfn.XLOOKUP($D750,products!$A$1:$A$49,products!$D$1:$D$49,,0)</f>
        <v>0.5</v>
      </c>
      <c r="N750" s="3">
        <f>_xlfn.XLOOKUP($D750,products!$A$1:$A$49,products!$E$1:$E$49,,0)</f>
        <v>7.29</v>
      </c>
      <c r="O750" s="3">
        <f t="shared" si="35"/>
        <v>14.58</v>
      </c>
      <c r="P750" t="str">
        <f>_xlfn.XLOOKUP(Table1[[#This Row],[Customer ID]],customers!$A$1:$A$1001,customers!$I$1:$I$1001,,0)</f>
        <v>No</v>
      </c>
    </row>
    <row r="751" spans="1:16" x14ac:dyDescent="0.3">
      <c r="A751" s="2" t="s">
        <v>4723</v>
      </c>
      <c r="B751" s="8">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_xlfn.XLOOKUP(orders!$D751,products!$A$1:$A$49,products!$B$1:$B$49,,0)</f>
        <v>Rob</v>
      </c>
      <c r="J751" t="str">
        <f t="shared" si="33"/>
        <v>Robusta</v>
      </c>
      <c r="K751" t="str">
        <f>_xlfn.XLOOKUP($D751,products!$A$1:$A$49,products!$C$1:$C$49,,0)</f>
        <v>D</v>
      </c>
      <c r="L751" t="str">
        <f t="shared" si="34"/>
        <v>Dark</v>
      </c>
      <c r="M751" s="1">
        <f>_xlfn.XLOOKUP($D751,products!$A$1:$A$49,products!$D$1:$D$49,,0)</f>
        <v>0.2</v>
      </c>
      <c r="N751" s="3">
        <f>_xlfn.XLOOKUP($D751,products!$A$1:$A$49,products!$E$1:$E$49,,0)</f>
        <v>2.6849999999999996</v>
      </c>
      <c r="O751" s="3">
        <f t="shared" si="35"/>
        <v>5.3699999999999992</v>
      </c>
      <c r="P751" t="str">
        <f>_xlfn.XLOOKUP(Table1[[#This Row],[Customer ID]],customers!$A$1:$A$1001,customers!$I$1:$I$1001,,0)</f>
        <v>Yes</v>
      </c>
    </row>
    <row r="752" spans="1:16" x14ac:dyDescent="0.3">
      <c r="A752" s="2" t="s">
        <v>4730</v>
      </c>
      <c r="B752" s="8">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_xlfn.XLOOKUP(orders!$D752,products!$A$1:$A$49,products!$B$1:$B$49,,0)</f>
        <v>Rob</v>
      </c>
      <c r="J752" t="str">
        <f t="shared" si="33"/>
        <v>Robusta</v>
      </c>
      <c r="K752" t="str">
        <f>_xlfn.XLOOKUP($D752,products!$A$1:$A$49,products!$C$1:$C$49,,0)</f>
        <v>M</v>
      </c>
      <c r="L752" t="str">
        <f t="shared" si="34"/>
        <v>Medium</v>
      </c>
      <c r="M752" s="1">
        <f>_xlfn.XLOOKUP($D752,products!$A$1:$A$49,products!$D$1:$D$49,,0)</f>
        <v>0.5</v>
      </c>
      <c r="N752" s="3">
        <f>_xlfn.XLOOKUP($D752,products!$A$1:$A$49,products!$E$1:$E$49,,0)</f>
        <v>5.97</v>
      </c>
      <c r="O752" s="3">
        <f t="shared" si="35"/>
        <v>5.97</v>
      </c>
      <c r="P752" t="str">
        <f>_xlfn.XLOOKUP(Table1[[#This Row],[Customer ID]],customers!$A$1:$A$1001,customers!$I$1:$I$1001,,0)</f>
        <v>Yes</v>
      </c>
    </row>
    <row r="753" spans="1:16" x14ac:dyDescent="0.3">
      <c r="A753" s="2" t="s">
        <v>4735</v>
      </c>
      <c r="B753" s="8">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_xlfn.XLOOKUP(orders!$D753,products!$A$1:$A$49,products!$B$1:$B$49,,0)</f>
        <v>Lib</v>
      </c>
      <c r="J753" t="str">
        <f t="shared" si="33"/>
        <v>Liberica</v>
      </c>
      <c r="K753" t="str">
        <f>_xlfn.XLOOKUP($D753,products!$A$1:$A$49,products!$C$1:$C$49,,0)</f>
        <v>L</v>
      </c>
      <c r="L753" t="str">
        <f t="shared" si="34"/>
        <v>Light</v>
      </c>
      <c r="M753" s="1">
        <f>_xlfn.XLOOKUP($D753,products!$A$1:$A$49,products!$D$1:$D$49,,0)</f>
        <v>0.5</v>
      </c>
      <c r="N753" s="3">
        <f>_xlfn.XLOOKUP($D753,products!$A$1:$A$49,products!$E$1:$E$49,,0)</f>
        <v>9.51</v>
      </c>
      <c r="O753" s="3">
        <f t="shared" si="35"/>
        <v>19.02</v>
      </c>
      <c r="P753" t="str">
        <f>_xlfn.XLOOKUP(Table1[[#This Row],[Customer ID]],customers!$A$1:$A$1001,customers!$I$1:$I$1001,,0)</f>
        <v>No</v>
      </c>
    </row>
    <row r="754" spans="1:16" x14ac:dyDescent="0.3">
      <c r="A754" s="2" t="s">
        <v>4741</v>
      </c>
      <c r="B754" s="8">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_xlfn.XLOOKUP(orders!$D754,products!$A$1:$A$49,products!$B$1:$B$49,,0)</f>
        <v>Exc</v>
      </c>
      <c r="J754" t="str">
        <f t="shared" si="33"/>
        <v>Excelsa</v>
      </c>
      <c r="K754" t="str">
        <f>_xlfn.XLOOKUP($D754,products!$A$1:$A$49,products!$C$1:$C$49,,0)</f>
        <v>M</v>
      </c>
      <c r="L754" t="str">
        <f t="shared" si="34"/>
        <v>Medium</v>
      </c>
      <c r="M754" s="1">
        <f>_xlfn.XLOOKUP($D754,products!$A$1:$A$49,products!$D$1:$D$49,,0)</f>
        <v>1</v>
      </c>
      <c r="N754" s="3">
        <f>_xlfn.XLOOKUP($D754,products!$A$1:$A$49,products!$E$1:$E$49,,0)</f>
        <v>13.75</v>
      </c>
      <c r="O754" s="3">
        <f t="shared" si="35"/>
        <v>27.5</v>
      </c>
      <c r="P754" t="str">
        <f>_xlfn.XLOOKUP(Table1[[#This Row],[Customer ID]],customers!$A$1:$A$1001,customers!$I$1:$I$1001,,0)</f>
        <v>Yes</v>
      </c>
    </row>
    <row r="755" spans="1:16" x14ac:dyDescent="0.3">
      <c r="A755" s="2" t="s">
        <v>4747</v>
      </c>
      <c r="B755" s="8">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_xlfn.XLOOKUP(orders!$D755,products!$A$1:$A$49,products!$B$1:$B$49,,0)</f>
        <v>Ara</v>
      </c>
      <c r="J755" t="str">
        <f t="shared" si="33"/>
        <v>Arabica</v>
      </c>
      <c r="K755" t="str">
        <f>_xlfn.XLOOKUP($D755,products!$A$1:$A$49,products!$C$1:$C$49,,0)</f>
        <v>D</v>
      </c>
      <c r="L755" t="str">
        <f t="shared" si="34"/>
        <v>Dark</v>
      </c>
      <c r="M755" s="1">
        <f>_xlfn.XLOOKUP($D755,products!$A$1:$A$49,products!$D$1:$D$49,,0)</f>
        <v>0.5</v>
      </c>
      <c r="N755" s="3">
        <f>_xlfn.XLOOKUP($D755,products!$A$1:$A$49,products!$E$1:$E$49,,0)</f>
        <v>5.97</v>
      </c>
      <c r="O755" s="3">
        <f t="shared" si="35"/>
        <v>29.849999999999998</v>
      </c>
      <c r="P755" t="str">
        <f>_xlfn.XLOOKUP(Table1[[#This Row],[Customer ID]],customers!$A$1:$A$1001,customers!$I$1:$I$1001,,0)</f>
        <v>No</v>
      </c>
    </row>
    <row r="756" spans="1:16" x14ac:dyDescent="0.3">
      <c r="A756" s="2" t="s">
        <v>4753</v>
      </c>
      <c r="B756" s="8">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_xlfn.XLOOKUP(orders!$D756,products!$A$1:$A$49,products!$B$1:$B$49,,0)</f>
        <v>Ara</v>
      </c>
      <c r="J756" t="str">
        <f t="shared" si="33"/>
        <v>Arabica</v>
      </c>
      <c r="K756" t="str">
        <f>_xlfn.XLOOKUP($D756,products!$A$1:$A$49,products!$C$1:$C$49,,0)</f>
        <v>D</v>
      </c>
      <c r="L756" t="str">
        <f t="shared" si="34"/>
        <v>Dark</v>
      </c>
      <c r="M756" s="1">
        <f>_xlfn.XLOOKUP($D756,products!$A$1:$A$49,products!$D$1:$D$49,,0)</f>
        <v>0.2</v>
      </c>
      <c r="N756" s="3">
        <f>_xlfn.XLOOKUP($D756,products!$A$1:$A$49,products!$E$1:$E$49,,0)</f>
        <v>2.9849999999999999</v>
      </c>
      <c r="O756" s="3">
        <f t="shared" si="35"/>
        <v>17.91</v>
      </c>
      <c r="P756" t="str">
        <f>_xlfn.XLOOKUP(Table1[[#This Row],[Customer ID]],customers!$A$1:$A$1001,customers!$I$1:$I$1001,,0)</f>
        <v>No</v>
      </c>
    </row>
    <row r="757" spans="1:16" x14ac:dyDescent="0.3">
      <c r="A757" s="2" t="s">
        <v>4758</v>
      </c>
      <c r="B757" s="8">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_xlfn.XLOOKUP(orders!$D757,products!$A$1:$A$49,products!$B$1:$B$49,,0)</f>
        <v>Lib</v>
      </c>
      <c r="J757" t="str">
        <f t="shared" si="33"/>
        <v>Liberica</v>
      </c>
      <c r="K757" t="str">
        <f>_xlfn.XLOOKUP($D757,products!$A$1:$A$49,products!$C$1:$C$49,,0)</f>
        <v>L</v>
      </c>
      <c r="L757" t="str">
        <f t="shared" si="34"/>
        <v>Light</v>
      </c>
      <c r="M757" s="1">
        <f>_xlfn.XLOOKUP($D757,products!$A$1:$A$49,products!$D$1:$D$49,,0)</f>
        <v>0.2</v>
      </c>
      <c r="N757" s="3">
        <f>_xlfn.XLOOKUP($D757,products!$A$1:$A$49,products!$E$1:$E$49,,0)</f>
        <v>4.7549999999999999</v>
      </c>
      <c r="O757" s="3">
        <f t="shared" si="35"/>
        <v>28.53</v>
      </c>
      <c r="P757" t="str">
        <f>_xlfn.XLOOKUP(Table1[[#This Row],[Customer ID]],customers!$A$1:$A$1001,customers!$I$1:$I$1001,,0)</f>
        <v>No</v>
      </c>
    </row>
    <row r="758" spans="1:16" x14ac:dyDescent="0.3">
      <c r="A758" s="2" t="s">
        <v>4764</v>
      </c>
      <c r="B758" s="8">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_xlfn.XLOOKUP(orders!$D758,products!$A$1:$A$49,products!$B$1:$B$49,,0)</f>
        <v>Rob</v>
      </c>
      <c r="J758" t="str">
        <f t="shared" si="33"/>
        <v>Robusta</v>
      </c>
      <c r="K758" t="str">
        <f>_xlfn.XLOOKUP($D758,products!$A$1:$A$49,products!$C$1:$C$49,,0)</f>
        <v>D</v>
      </c>
      <c r="L758" t="str">
        <f t="shared" si="34"/>
        <v>Dark</v>
      </c>
      <c r="M758" s="1">
        <f>_xlfn.XLOOKUP($D758,products!$A$1:$A$49,products!$D$1:$D$49,,0)</f>
        <v>1</v>
      </c>
      <c r="N758" s="3">
        <f>_xlfn.XLOOKUP($D758,products!$A$1:$A$49,products!$E$1:$E$49,,0)</f>
        <v>8.9499999999999993</v>
      </c>
      <c r="O758" s="3">
        <f t="shared" si="35"/>
        <v>35.799999999999997</v>
      </c>
      <c r="P758" t="str">
        <f>_xlfn.XLOOKUP(Table1[[#This Row],[Customer ID]],customers!$A$1:$A$1001,customers!$I$1:$I$1001,,0)</f>
        <v>Yes</v>
      </c>
    </row>
    <row r="759" spans="1:16" x14ac:dyDescent="0.3">
      <c r="A759" s="2" t="s">
        <v>4770</v>
      </c>
      <c r="B759" s="8">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_xlfn.XLOOKUP(orders!$D759,products!$A$1:$A$49,products!$B$1:$B$49,,0)</f>
        <v>Ara</v>
      </c>
      <c r="J759" t="str">
        <f t="shared" si="33"/>
        <v>Arabica</v>
      </c>
      <c r="K759" t="str">
        <f>_xlfn.XLOOKUP($D759,products!$A$1:$A$49,products!$C$1:$C$49,,0)</f>
        <v>D</v>
      </c>
      <c r="L759" t="str">
        <f t="shared" si="34"/>
        <v>Dark</v>
      </c>
      <c r="M759" s="1">
        <f>_xlfn.XLOOKUP($D759,products!$A$1:$A$49,products!$D$1:$D$49,,0)</f>
        <v>0.5</v>
      </c>
      <c r="N759" s="3">
        <f>_xlfn.XLOOKUP($D759,products!$A$1:$A$49,products!$E$1:$E$49,,0)</f>
        <v>5.97</v>
      </c>
      <c r="O759" s="3">
        <f t="shared" si="35"/>
        <v>17.91</v>
      </c>
      <c r="P759" t="str">
        <f>_xlfn.XLOOKUP(Table1[[#This Row],[Customer ID]],customers!$A$1:$A$1001,customers!$I$1:$I$1001,,0)</f>
        <v>Yes</v>
      </c>
    </row>
    <row r="760" spans="1:16" x14ac:dyDescent="0.3">
      <c r="A760" s="2" t="s">
        <v>4776</v>
      </c>
      <c r="B760" s="8">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_xlfn.XLOOKUP(orders!$D760,products!$A$1:$A$49,products!$B$1:$B$49,,0)</f>
        <v>Rob</v>
      </c>
      <c r="J760" t="str">
        <f t="shared" si="33"/>
        <v>Robusta</v>
      </c>
      <c r="K760" t="str">
        <f>_xlfn.XLOOKUP($D760,products!$A$1:$A$49,products!$C$1:$C$49,,0)</f>
        <v>D</v>
      </c>
      <c r="L760" t="str">
        <f t="shared" si="34"/>
        <v>Dark</v>
      </c>
      <c r="M760" s="1">
        <f>_xlfn.XLOOKUP($D760,products!$A$1:$A$49,products!$D$1:$D$49,,0)</f>
        <v>1</v>
      </c>
      <c r="N760" s="3">
        <f>_xlfn.XLOOKUP($D760,products!$A$1:$A$49,products!$E$1:$E$49,,0)</f>
        <v>8.9499999999999993</v>
      </c>
      <c r="O760" s="3">
        <f t="shared" si="35"/>
        <v>8.9499999999999993</v>
      </c>
      <c r="P760" t="str">
        <f>_xlfn.XLOOKUP(Table1[[#This Row],[Customer ID]],customers!$A$1:$A$1001,customers!$I$1:$I$1001,,0)</f>
        <v>No</v>
      </c>
    </row>
    <row r="761" spans="1:16" x14ac:dyDescent="0.3">
      <c r="A761" s="2" t="s">
        <v>4781</v>
      </c>
      <c r="B761" s="8">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_xlfn.XLOOKUP(orders!$D761,products!$A$1:$A$49,products!$B$1:$B$49,,0)</f>
        <v>Lib</v>
      </c>
      <c r="J761" t="str">
        <f t="shared" si="33"/>
        <v>Liberica</v>
      </c>
      <c r="K761" t="str">
        <f>_xlfn.XLOOKUP($D761,products!$A$1:$A$49,products!$C$1:$C$49,,0)</f>
        <v>D</v>
      </c>
      <c r="L761" t="str">
        <f t="shared" si="34"/>
        <v>Dark</v>
      </c>
      <c r="M761" s="1">
        <f>_xlfn.XLOOKUP($D761,products!$A$1:$A$49,products!$D$1:$D$49,,0)</f>
        <v>2.5</v>
      </c>
      <c r="N761" s="3">
        <f>_xlfn.XLOOKUP($D761,products!$A$1:$A$49,products!$E$1:$E$49,,0)</f>
        <v>29.784999999999997</v>
      </c>
      <c r="O761" s="3">
        <f t="shared" si="35"/>
        <v>29.784999999999997</v>
      </c>
      <c r="P761" t="str">
        <f>_xlfn.XLOOKUP(Table1[[#This Row],[Customer ID]],customers!$A$1:$A$1001,customers!$I$1:$I$1001,,0)</f>
        <v>Yes</v>
      </c>
    </row>
    <row r="762" spans="1:16" x14ac:dyDescent="0.3">
      <c r="A762" s="2" t="s">
        <v>4787</v>
      </c>
      <c r="B762" s="8">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_xlfn.XLOOKUP(orders!$D762,products!$A$1:$A$49,products!$B$1:$B$49,,0)</f>
        <v>Exc</v>
      </c>
      <c r="J762" t="str">
        <f t="shared" si="33"/>
        <v>Excelsa</v>
      </c>
      <c r="K762" t="str">
        <f>_xlfn.XLOOKUP($D762,products!$A$1:$A$49,products!$C$1:$C$49,,0)</f>
        <v>L</v>
      </c>
      <c r="L762" t="str">
        <f t="shared" si="34"/>
        <v>Light</v>
      </c>
      <c r="M762" s="1">
        <f>_xlfn.XLOOKUP($D762,products!$A$1:$A$49,products!$D$1:$D$49,,0)</f>
        <v>0.5</v>
      </c>
      <c r="N762" s="3">
        <f>_xlfn.XLOOKUP($D762,products!$A$1:$A$49,products!$E$1:$E$49,,0)</f>
        <v>8.91</v>
      </c>
      <c r="O762" s="3">
        <f t="shared" si="35"/>
        <v>44.55</v>
      </c>
      <c r="P762" t="str">
        <f>_xlfn.XLOOKUP(Table1[[#This Row],[Customer ID]],customers!$A$1:$A$1001,customers!$I$1:$I$1001,,0)</f>
        <v>No</v>
      </c>
    </row>
    <row r="763" spans="1:16" x14ac:dyDescent="0.3">
      <c r="A763" s="2" t="s">
        <v>4792</v>
      </c>
      <c r="B763" s="8">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_xlfn.XLOOKUP(orders!$D763,products!$A$1:$A$49,products!$B$1:$B$49,,0)</f>
        <v>Exc</v>
      </c>
      <c r="J763" t="str">
        <f t="shared" si="33"/>
        <v>Excelsa</v>
      </c>
      <c r="K763" t="str">
        <f>_xlfn.XLOOKUP($D763,products!$A$1:$A$49,products!$C$1:$C$49,,0)</f>
        <v>L</v>
      </c>
      <c r="L763" t="str">
        <f t="shared" si="34"/>
        <v>Light</v>
      </c>
      <c r="M763" s="1">
        <f>_xlfn.XLOOKUP($D763,products!$A$1:$A$49,products!$D$1:$D$49,,0)</f>
        <v>1</v>
      </c>
      <c r="N763" s="3">
        <f>_xlfn.XLOOKUP($D763,products!$A$1:$A$49,products!$E$1:$E$49,,0)</f>
        <v>14.85</v>
      </c>
      <c r="O763" s="3">
        <f t="shared" si="35"/>
        <v>89.1</v>
      </c>
      <c r="P763" t="str">
        <f>_xlfn.XLOOKUP(Table1[[#This Row],[Customer ID]],customers!$A$1:$A$1001,customers!$I$1:$I$1001,,0)</f>
        <v>Yes</v>
      </c>
    </row>
    <row r="764" spans="1:16" x14ac:dyDescent="0.3">
      <c r="A764" s="2" t="s">
        <v>4797</v>
      </c>
      <c r="B764" s="8">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_xlfn.XLOOKUP(orders!$D764,products!$A$1:$A$49,products!$B$1:$B$49,,0)</f>
        <v>Lib</v>
      </c>
      <c r="J764" t="str">
        <f t="shared" si="33"/>
        <v>Liberica</v>
      </c>
      <c r="K764" t="str">
        <f>_xlfn.XLOOKUP($D764,products!$A$1:$A$49,products!$C$1:$C$49,,0)</f>
        <v>M</v>
      </c>
      <c r="L764" t="str">
        <f t="shared" si="34"/>
        <v>Medium</v>
      </c>
      <c r="M764" s="1">
        <f>_xlfn.XLOOKUP($D764,products!$A$1:$A$49,products!$D$1:$D$49,,0)</f>
        <v>0.5</v>
      </c>
      <c r="N764" s="3">
        <f>_xlfn.XLOOKUP($D764,products!$A$1:$A$49,products!$E$1:$E$49,,0)</f>
        <v>8.73</v>
      </c>
      <c r="O764" s="3">
        <f t="shared" si="35"/>
        <v>43.650000000000006</v>
      </c>
      <c r="P764" t="str">
        <f>_xlfn.XLOOKUP(Table1[[#This Row],[Customer ID]],customers!$A$1:$A$1001,customers!$I$1:$I$1001,,0)</f>
        <v>No</v>
      </c>
    </row>
    <row r="765" spans="1:16" x14ac:dyDescent="0.3">
      <c r="A765" s="2" t="s">
        <v>4803</v>
      </c>
      <c r="B765" s="8">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_xlfn.XLOOKUP(orders!$D765,products!$A$1:$A$49,products!$B$1:$B$49,,0)</f>
        <v>Ara</v>
      </c>
      <c r="J765" t="str">
        <f t="shared" si="33"/>
        <v>Arabica</v>
      </c>
      <c r="K765" t="str">
        <f>_xlfn.XLOOKUP($D765,products!$A$1:$A$49,products!$C$1:$C$49,,0)</f>
        <v>L</v>
      </c>
      <c r="L765" t="str">
        <f t="shared" si="34"/>
        <v>Light</v>
      </c>
      <c r="M765" s="1">
        <f>_xlfn.XLOOKUP($D765,products!$A$1:$A$49,products!$D$1:$D$49,,0)</f>
        <v>0.5</v>
      </c>
      <c r="N765" s="3">
        <f>_xlfn.XLOOKUP($D765,products!$A$1:$A$49,products!$E$1:$E$49,,0)</f>
        <v>7.77</v>
      </c>
      <c r="O765" s="3">
        <f t="shared" si="35"/>
        <v>23.31</v>
      </c>
      <c r="P765" t="str">
        <f>_xlfn.XLOOKUP(Table1[[#This Row],[Customer ID]],customers!$A$1:$A$1001,customers!$I$1:$I$1001,,0)</f>
        <v>No</v>
      </c>
    </row>
    <row r="766" spans="1:16" x14ac:dyDescent="0.3">
      <c r="A766" s="2" t="s">
        <v>4808</v>
      </c>
      <c r="B766" s="8">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_xlfn.XLOOKUP(orders!$D766,products!$A$1:$A$49,products!$B$1:$B$49,,0)</f>
        <v>Ara</v>
      </c>
      <c r="J766" t="str">
        <f t="shared" si="33"/>
        <v>Arabica</v>
      </c>
      <c r="K766" t="str">
        <f>_xlfn.XLOOKUP($D766,products!$A$1:$A$49,products!$C$1:$C$49,,0)</f>
        <v>L</v>
      </c>
      <c r="L766" t="str">
        <f t="shared" si="34"/>
        <v>Light</v>
      </c>
      <c r="M766" s="1">
        <f>_xlfn.XLOOKUP($D766,products!$A$1:$A$49,products!$D$1:$D$49,,0)</f>
        <v>2.5</v>
      </c>
      <c r="N766" s="3">
        <f>_xlfn.XLOOKUP($D766,products!$A$1:$A$49,products!$E$1:$E$49,,0)</f>
        <v>29.784999999999997</v>
      </c>
      <c r="O766" s="3">
        <f t="shared" si="35"/>
        <v>178.70999999999998</v>
      </c>
      <c r="P766" t="str">
        <f>_xlfn.XLOOKUP(Table1[[#This Row],[Customer ID]],customers!$A$1:$A$1001,customers!$I$1:$I$1001,,0)</f>
        <v>Yes</v>
      </c>
    </row>
    <row r="767" spans="1:16" x14ac:dyDescent="0.3">
      <c r="A767" s="2" t="s">
        <v>4814</v>
      </c>
      <c r="B767" s="8">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_xlfn.XLOOKUP(orders!$D767,products!$A$1:$A$49,products!$B$1:$B$49,,0)</f>
        <v>Rob</v>
      </c>
      <c r="J767" t="str">
        <f t="shared" si="33"/>
        <v>Robusta</v>
      </c>
      <c r="K767" t="str">
        <f>_xlfn.XLOOKUP($D767,products!$A$1:$A$49,products!$C$1:$C$49,,0)</f>
        <v>M</v>
      </c>
      <c r="L767" t="str">
        <f t="shared" si="34"/>
        <v>Medium</v>
      </c>
      <c r="M767" s="1">
        <f>_xlfn.XLOOKUP($D767,products!$A$1:$A$49,products!$D$1:$D$49,,0)</f>
        <v>1</v>
      </c>
      <c r="N767" s="3">
        <f>_xlfn.XLOOKUP($D767,products!$A$1:$A$49,products!$E$1:$E$49,,0)</f>
        <v>9.9499999999999993</v>
      </c>
      <c r="O767" s="3">
        <f t="shared" si="35"/>
        <v>59.699999999999996</v>
      </c>
      <c r="P767" t="str">
        <f>_xlfn.XLOOKUP(Table1[[#This Row],[Customer ID]],customers!$A$1:$A$1001,customers!$I$1:$I$1001,,0)</f>
        <v>Yes</v>
      </c>
    </row>
    <row r="768" spans="1:16" x14ac:dyDescent="0.3">
      <c r="A768" s="2" t="s">
        <v>4814</v>
      </c>
      <c r="B768" s="8">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_xlfn.XLOOKUP(orders!$D768,products!$A$1:$A$49,products!$B$1:$B$49,,0)</f>
        <v>Ara</v>
      </c>
      <c r="J768" t="str">
        <f t="shared" si="33"/>
        <v>Arabica</v>
      </c>
      <c r="K768" t="str">
        <f>_xlfn.XLOOKUP($D768,products!$A$1:$A$49,products!$C$1:$C$49,,0)</f>
        <v>L</v>
      </c>
      <c r="L768" t="str">
        <f t="shared" si="34"/>
        <v>Light</v>
      </c>
      <c r="M768" s="1">
        <f>_xlfn.XLOOKUP($D768,products!$A$1:$A$49,products!$D$1:$D$49,,0)</f>
        <v>0.5</v>
      </c>
      <c r="N768" s="3">
        <f>_xlfn.XLOOKUP($D768,products!$A$1:$A$49,products!$E$1:$E$49,,0)</f>
        <v>7.77</v>
      </c>
      <c r="O768" s="3">
        <f t="shared" si="35"/>
        <v>15.54</v>
      </c>
      <c r="P768" t="str">
        <f>_xlfn.XLOOKUP(Table1[[#This Row],[Customer ID]],customers!$A$1:$A$1001,customers!$I$1:$I$1001,,0)</f>
        <v>Yes</v>
      </c>
    </row>
    <row r="769" spans="1:16" x14ac:dyDescent="0.3">
      <c r="A769" s="2" t="s">
        <v>4825</v>
      </c>
      <c r="B769" s="8">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_xlfn.XLOOKUP(orders!$D769,products!$A$1:$A$49,products!$B$1:$B$49,,0)</f>
        <v>Ara</v>
      </c>
      <c r="J769" t="str">
        <f t="shared" si="33"/>
        <v>Arabica</v>
      </c>
      <c r="K769" t="str">
        <f>_xlfn.XLOOKUP($D769,products!$A$1:$A$49,products!$C$1:$C$49,,0)</f>
        <v>L</v>
      </c>
      <c r="L769" t="str">
        <f t="shared" si="34"/>
        <v>Light</v>
      </c>
      <c r="M769" s="1">
        <f>_xlfn.XLOOKUP($D769,products!$A$1:$A$49,products!$D$1:$D$49,,0)</f>
        <v>2.5</v>
      </c>
      <c r="N769" s="3">
        <f>_xlfn.XLOOKUP($D769,products!$A$1:$A$49,products!$E$1:$E$49,,0)</f>
        <v>29.784999999999997</v>
      </c>
      <c r="O769" s="3">
        <f t="shared" si="35"/>
        <v>89.35499999999999</v>
      </c>
      <c r="P769" t="str">
        <f>_xlfn.XLOOKUP(Table1[[#This Row],[Customer ID]],customers!$A$1:$A$1001,customers!$I$1:$I$1001,,0)</f>
        <v>No</v>
      </c>
    </row>
    <row r="770" spans="1:16" x14ac:dyDescent="0.3">
      <c r="A770" s="2" t="s">
        <v>4831</v>
      </c>
      <c r="B770" s="8">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_xlfn.XLOOKUP(orders!$D770,products!$A$1:$A$49,products!$B$1:$B$49,,0)</f>
        <v>Rob</v>
      </c>
      <c r="J770" t="str">
        <f t="shared" si="33"/>
        <v>Robusta</v>
      </c>
      <c r="K770" t="str">
        <f>_xlfn.XLOOKUP($D770,products!$A$1:$A$49,products!$C$1:$C$49,,0)</f>
        <v>L</v>
      </c>
      <c r="L770" t="str">
        <f t="shared" si="34"/>
        <v>Light</v>
      </c>
      <c r="M770" s="1">
        <f>_xlfn.XLOOKUP($D770,products!$A$1:$A$49,products!$D$1:$D$49,,0)</f>
        <v>1</v>
      </c>
      <c r="N770" s="3">
        <f>_xlfn.XLOOKUP($D770,products!$A$1:$A$49,products!$E$1:$E$49,,0)</f>
        <v>11.95</v>
      </c>
      <c r="O770" s="3">
        <f t="shared" si="35"/>
        <v>23.9</v>
      </c>
      <c r="P770" t="str">
        <f>_xlfn.XLOOKUP(Table1[[#This Row],[Customer ID]],customers!$A$1:$A$1001,customers!$I$1:$I$1001,,0)</f>
        <v>No</v>
      </c>
    </row>
    <row r="771" spans="1:16" x14ac:dyDescent="0.3">
      <c r="A771" s="2" t="s">
        <v>4836</v>
      </c>
      <c r="B771" s="8">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_xlfn.XLOOKUP(orders!$D771,products!$A$1:$A$49,products!$B$1:$B$49,,0)</f>
        <v>Rob</v>
      </c>
      <c r="J771" t="str">
        <f t="shared" ref="J771:J834" si="36">IF(I771="Rob","Robusta",IF(I771="Exc","Excelsa",IF(I771="Ara","Arabica",IF(I771="Lib","Liberica","Not Valid"))))</f>
        <v>Robusta</v>
      </c>
      <c r="K771" t="str">
        <f>_xlfn.XLOOKUP($D771,products!$A$1:$A$49,products!$C$1:$C$49,,0)</f>
        <v>M</v>
      </c>
      <c r="L771" t="str">
        <f t="shared" ref="L771:L834" si="37">IF(K771="M","Medium",IF(K771="L","Light",IF(K771="D","Dark","Not Valid")))</f>
        <v>Medium</v>
      </c>
      <c r="M771" s="1">
        <f>_xlfn.XLOOKUP($D771,products!$A$1:$A$49,products!$D$1:$D$49,,0)</f>
        <v>2.5</v>
      </c>
      <c r="N771" s="3">
        <f>_xlfn.XLOOKUP($D771,products!$A$1:$A$49,products!$E$1:$E$49,,0)</f>
        <v>22.884999999999998</v>
      </c>
      <c r="O771" s="3">
        <f t="shared" ref="O771:O834" si="38">N771*E771</f>
        <v>137.31</v>
      </c>
      <c r="P771" t="str">
        <f>_xlfn.XLOOKUP(Table1[[#This Row],[Customer ID]],customers!$A$1:$A$1001,customers!$I$1:$I$1001,,0)</f>
        <v>No</v>
      </c>
    </row>
    <row r="772" spans="1:16" x14ac:dyDescent="0.3">
      <c r="A772" s="2" t="s">
        <v>4842</v>
      </c>
      <c r="B772" s="8">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_xlfn.XLOOKUP(orders!$D772,products!$A$1:$A$49,products!$B$1:$B$49,,0)</f>
        <v>Ara</v>
      </c>
      <c r="J772" t="str">
        <f t="shared" si="36"/>
        <v>Arabica</v>
      </c>
      <c r="K772" t="str">
        <f>_xlfn.XLOOKUP($D772,products!$A$1:$A$49,products!$C$1:$C$49,,0)</f>
        <v>D</v>
      </c>
      <c r="L772" t="str">
        <f t="shared" si="37"/>
        <v>Dark</v>
      </c>
      <c r="M772" s="1">
        <f>_xlfn.XLOOKUP($D772,products!$A$1:$A$49,products!$D$1:$D$49,,0)</f>
        <v>1</v>
      </c>
      <c r="N772" s="3">
        <f>_xlfn.XLOOKUP($D772,products!$A$1:$A$49,products!$E$1:$E$49,,0)</f>
        <v>9.9499999999999993</v>
      </c>
      <c r="O772" s="3">
        <f t="shared" si="38"/>
        <v>9.9499999999999993</v>
      </c>
      <c r="P772" t="str">
        <f>_xlfn.XLOOKUP(Table1[[#This Row],[Customer ID]],customers!$A$1:$A$1001,customers!$I$1:$I$1001,,0)</f>
        <v>No</v>
      </c>
    </row>
    <row r="773" spans="1:16" x14ac:dyDescent="0.3">
      <c r="A773" s="2" t="s">
        <v>4847</v>
      </c>
      <c r="B773" s="8">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_xlfn.XLOOKUP(orders!$D773,products!$A$1:$A$49,products!$B$1:$B$49,,0)</f>
        <v>Rob</v>
      </c>
      <c r="J773" t="str">
        <f t="shared" si="36"/>
        <v>Robusta</v>
      </c>
      <c r="K773" t="str">
        <f>_xlfn.XLOOKUP($D773,products!$A$1:$A$49,products!$C$1:$C$49,,0)</f>
        <v>L</v>
      </c>
      <c r="L773" t="str">
        <f t="shared" si="37"/>
        <v>Light</v>
      </c>
      <c r="M773" s="1">
        <f>_xlfn.XLOOKUP($D773,products!$A$1:$A$49,products!$D$1:$D$49,,0)</f>
        <v>0.5</v>
      </c>
      <c r="N773" s="3">
        <f>_xlfn.XLOOKUP($D773,products!$A$1:$A$49,products!$E$1:$E$49,,0)</f>
        <v>7.169999999999999</v>
      </c>
      <c r="O773" s="3">
        <f t="shared" si="38"/>
        <v>21.509999999999998</v>
      </c>
      <c r="P773" t="str">
        <f>_xlfn.XLOOKUP(Table1[[#This Row],[Customer ID]],customers!$A$1:$A$1001,customers!$I$1:$I$1001,,0)</f>
        <v>No</v>
      </c>
    </row>
    <row r="774" spans="1:16" x14ac:dyDescent="0.3">
      <c r="A774" s="2" t="s">
        <v>4853</v>
      </c>
      <c r="B774" s="8">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_xlfn.XLOOKUP(orders!$D774,products!$A$1:$A$49,products!$B$1:$B$49,,0)</f>
        <v>Exc</v>
      </c>
      <c r="J774" t="str">
        <f t="shared" si="36"/>
        <v>Excelsa</v>
      </c>
      <c r="K774" t="str">
        <f>_xlfn.XLOOKUP($D774,products!$A$1:$A$49,products!$C$1:$C$49,,0)</f>
        <v>M</v>
      </c>
      <c r="L774" t="str">
        <f t="shared" si="37"/>
        <v>Medium</v>
      </c>
      <c r="M774" s="1">
        <f>_xlfn.XLOOKUP($D774,products!$A$1:$A$49,products!$D$1:$D$49,,0)</f>
        <v>1</v>
      </c>
      <c r="N774" s="3">
        <f>_xlfn.XLOOKUP($D774,products!$A$1:$A$49,products!$E$1:$E$49,,0)</f>
        <v>13.75</v>
      </c>
      <c r="O774" s="3">
        <f t="shared" si="38"/>
        <v>82.5</v>
      </c>
      <c r="P774" t="str">
        <f>_xlfn.XLOOKUP(Table1[[#This Row],[Customer ID]],customers!$A$1:$A$1001,customers!$I$1:$I$1001,,0)</f>
        <v>No</v>
      </c>
    </row>
    <row r="775" spans="1:16" x14ac:dyDescent="0.3">
      <c r="A775" s="2" t="s">
        <v>4858</v>
      </c>
      <c r="B775" s="8">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_xlfn.XLOOKUP(orders!$D775,products!$A$1:$A$49,products!$B$1:$B$49,,0)</f>
        <v>Lib</v>
      </c>
      <c r="J775" t="str">
        <f t="shared" si="36"/>
        <v>Liberica</v>
      </c>
      <c r="K775" t="str">
        <f>_xlfn.XLOOKUP($D775,products!$A$1:$A$49,products!$C$1:$C$49,,0)</f>
        <v>M</v>
      </c>
      <c r="L775" t="str">
        <f t="shared" si="37"/>
        <v>Medium</v>
      </c>
      <c r="M775" s="1">
        <f>_xlfn.XLOOKUP($D775,products!$A$1:$A$49,products!$D$1:$D$49,,0)</f>
        <v>0.2</v>
      </c>
      <c r="N775" s="3">
        <f>_xlfn.XLOOKUP($D775,products!$A$1:$A$49,products!$E$1:$E$49,,0)</f>
        <v>4.3650000000000002</v>
      </c>
      <c r="O775" s="3">
        <f t="shared" si="38"/>
        <v>8.73</v>
      </c>
      <c r="P775" t="str">
        <f>_xlfn.XLOOKUP(Table1[[#This Row],[Customer ID]],customers!$A$1:$A$1001,customers!$I$1:$I$1001,,0)</f>
        <v>No</v>
      </c>
    </row>
    <row r="776" spans="1:16" x14ac:dyDescent="0.3">
      <c r="A776" s="2" t="s">
        <v>4864</v>
      </c>
      <c r="B776" s="8">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_xlfn.XLOOKUP(orders!$D776,products!$A$1:$A$49,products!$B$1:$B$49,,0)</f>
        <v>Rob</v>
      </c>
      <c r="J776" t="str">
        <f t="shared" si="36"/>
        <v>Robusta</v>
      </c>
      <c r="K776" t="str">
        <f>_xlfn.XLOOKUP($D776,products!$A$1:$A$49,products!$C$1:$C$49,,0)</f>
        <v>M</v>
      </c>
      <c r="L776" t="str">
        <f t="shared" si="37"/>
        <v>Medium</v>
      </c>
      <c r="M776" s="1">
        <f>_xlfn.XLOOKUP($D776,products!$A$1:$A$49,products!$D$1:$D$49,,0)</f>
        <v>1</v>
      </c>
      <c r="N776" s="3">
        <f>_xlfn.XLOOKUP($D776,products!$A$1:$A$49,products!$E$1:$E$49,,0)</f>
        <v>9.9499999999999993</v>
      </c>
      <c r="O776" s="3">
        <f t="shared" si="38"/>
        <v>19.899999999999999</v>
      </c>
      <c r="P776" t="str">
        <f>_xlfn.XLOOKUP(Table1[[#This Row],[Customer ID]],customers!$A$1:$A$1001,customers!$I$1:$I$1001,,0)</f>
        <v>Yes</v>
      </c>
    </row>
    <row r="777" spans="1:16" x14ac:dyDescent="0.3">
      <c r="A777" s="2" t="s">
        <v>4869</v>
      </c>
      <c r="B777" s="8">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_xlfn.XLOOKUP(orders!$D777,products!$A$1:$A$49,products!$B$1:$B$49,,0)</f>
        <v>Exc</v>
      </c>
      <c r="J777" t="str">
        <f t="shared" si="36"/>
        <v>Excelsa</v>
      </c>
      <c r="K777" t="str">
        <f>_xlfn.XLOOKUP($D777,products!$A$1:$A$49,products!$C$1:$C$49,,0)</f>
        <v>L</v>
      </c>
      <c r="L777" t="str">
        <f t="shared" si="37"/>
        <v>Light</v>
      </c>
      <c r="M777" s="1">
        <f>_xlfn.XLOOKUP($D777,products!$A$1:$A$49,products!$D$1:$D$49,,0)</f>
        <v>0.5</v>
      </c>
      <c r="N777" s="3">
        <f>_xlfn.XLOOKUP($D777,products!$A$1:$A$49,products!$E$1:$E$49,,0)</f>
        <v>8.91</v>
      </c>
      <c r="O777" s="3">
        <f t="shared" si="38"/>
        <v>17.82</v>
      </c>
      <c r="P777" t="str">
        <f>_xlfn.XLOOKUP(Table1[[#This Row],[Customer ID]],customers!$A$1:$A$1001,customers!$I$1:$I$1001,,0)</f>
        <v>Yes</v>
      </c>
    </row>
    <row r="778" spans="1:16" x14ac:dyDescent="0.3">
      <c r="A778" s="2" t="s">
        <v>4875</v>
      </c>
      <c r="B778" s="8">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_xlfn.XLOOKUP(orders!$D778,products!$A$1:$A$49,products!$B$1:$B$49,,0)</f>
        <v>Ara</v>
      </c>
      <c r="J778" t="str">
        <f t="shared" si="36"/>
        <v>Arabica</v>
      </c>
      <c r="K778" t="str">
        <f>_xlfn.XLOOKUP($D778,products!$A$1:$A$49,products!$C$1:$C$49,,0)</f>
        <v>M</v>
      </c>
      <c r="L778" t="str">
        <f t="shared" si="37"/>
        <v>Medium</v>
      </c>
      <c r="M778" s="1">
        <f>_xlfn.XLOOKUP($D778,products!$A$1:$A$49,products!$D$1:$D$49,,0)</f>
        <v>0.5</v>
      </c>
      <c r="N778" s="3">
        <f>_xlfn.XLOOKUP($D778,products!$A$1:$A$49,products!$E$1:$E$49,,0)</f>
        <v>6.75</v>
      </c>
      <c r="O778" s="3">
        <f t="shared" si="38"/>
        <v>20.25</v>
      </c>
      <c r="P778" t="str">
        <f>_xlfn.XLOOKUP(Table1[[#This Row],[Customer ID]],customers!$A$1:$A$1001,customers!$I$1:$I$1001,,0)</f>
        <v>No</v>
      </c>
    </row>
    <row r="779" spans="1:16" x14ac:dyDescent="0.3">
      <c r="A779" s="2" t="s">
        <v>4881</v>
      </c>
      <c r="B779" s="8">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_xlfn.XLOOKUP(orders!$D779,products!$A$1:$A$49,products!$B$1:$B$49,,0)</f>
        <v>Ara</v>
      </c>
      <c r="J779" t="str">
        <f t="shared" si="36"/>
        <v>Arabica</v>
      </c>
      <c r="K779" t="str">
        <f>_xlfn.XLOOKUP($D779,products!$A$1:$A$49,products!$C$1:$C$49,,0)</f>
        <v>L</v>
      </c>
      <c r="L779" t="str">
        <f t="shared" si="37"/>
        <v>Light</v>
      </c>
      <c r="M779" s="1">
        <f>_xlfn.XLOOKUP($D779,products!$A$1:$A$49,products!$D$1:$D$49,,0)</f>
        <v>2.5</v>
      </c>
      <c r="N779" s="3">
        <f>_xlfn.XLOOKUP($D779,products!$A$1:$A$49,products!$E$1:$E$49,,0)</f>
        <v>29.784999999999997</v>
      </c>
      <c r="O779" s="3">
        <f t="shared" si="38"/>
        <v>59.569999999999993</v>
      </c>
      <c r="P779" t="str">
        <f>_xlfn.XLOOKUP(Table1[[#This Row],[Customer ID]],customers!$A$1:$A$1001,customers!$I$1:$I$1001,,0)</f>
        <v>No</v>
      </c>
    </row>
    <row r="780" spans="1:16" x14ac:dyDescent="0.3">
      <c r="A780" s="2" t="s">
        <v>4886</v>
      </c>
      <c r="B780" s="8">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_xlfn.XLOOKUP(orders!$D780,products!$A$1:$A$49,products!$B$1:$B$49,,0)</f>
        <v>Lib</v>
      </c>
      <c r="J780" t="str">
        <f t="shared" si="36"/>
        <v>Liberica</v>
      </c>
      <c r="K780" t="str">
        <f>_xlfn.XLOOKUP($D780,products!$A$1:$A$49,products!$C$1:$C$49,,0)</f>
        <v>L</v>
      </c>
      <c r="L780" t="str">
        <f t="shared" si="37"/>
        <v>Light</v>
      </c>
      <c r="M780" s="1">
        <f>_xlfn.XLOOKUP($D780,products!$A$1:$A$49,products!$D$1:$D$49,,0)</f>
        <v>0.5</v>
      </c>
      <c r="N780" s="3">
        <f>_xlfn.XLOOKUP($D780,products!$A$1:$A$49,products!$E$1:$E$49,,0)</f>
        <v>9.51</v>
      </c>
      <c r="O780" s="3">
        <f t="shared" si="38"/>
        <v>19.02</v>
      </c>
      <c r="P780" t="str">
        <f>_xlfn.XLOOKUP(Table1[[#This Row],[Customer ID]],customers!$A$1:$A$1001,customers!$I$1:$I$1001,,0)</f>
        <v>Yes</v>
      </c>
    </row>
    <row r="781" spans="1:16" x14ac:dyDescent="0.3">
      <c r="A781" s="2" t="s">
        <v>4892</v>
      </c>
      <c r="B781" s="8">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_xlfn.XLOOKUP(orders!$D781,products!$A$1:$A$49,products!$B$1:$B$49,,0)</f>
        <v>Lib</v>
      </c>
      <c r="J781" t="str">
        <f t="shared" si="36"/>
        <v>Liberica</v>
      </c>
      <c r="K781" t="str">
        <f>_xlfn.XLOOKUP($D781,products!$A$1:$A$49,products!$C$1:$C$49,,0)</f>
        <v>D</v>
      </c>
      <c r="L781" t="str">
        <f t="shared" si="37"/>
        <v>Dark</v>
      </c>
      <c r="M781" s="1">
        <f>_xlfn.XLOOKUP($D781,products!$A$1:$A$49,products!$D$1:$D$49,,0)</f>
        <v>1</v>
      </c>
      <c r="N781" s="3">
        <f>_xlfn.XLOOKUP($D781,products!$A$1:$A$49,products!$E$1:$E$49,,0)</f>
        <v>12.95</v>
      </c>
      <c r="O781" s="3">
        <f t="shared" si="38"/>
        <v>77.699999999999989</v>
      </c>
      <c r="P781" t="str">
        <f>_xlfn.XLOOKUP(Table1[[#This Row],[Customer ID]],customers!$A$1:$A$1001,customers!$I$1:$I$1001,,0)</f>
        <v>Yes</v>
      </c>
    </row>
    <row r="782" spans="1:16" x14ac:dyDescent="0.3">
      <c r="A782" s="2" t="s">
        <v>4898</v>
      </c>
      <c r="B782" s="8">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_xlfn.XLOOKUP(orders!$D782,products!$A$1:$A$49,products!$B$1:$B$49,,0)</f>
        <v>Exc</v>
      </c>
      <c r="J782" t="str">
        <f t="shared" si="36"/>
        <v>Excelsa</v>
      </c>
      <c r="K782" t="str">
        <f>_xlfn.XLOOKUP($D782,products!$A$1:$A$49,products!$C$1:$C$49,,0)</f>
        <v>M</v>
      </c>
      <c r="L782" t="str">
        <f t="shared" si="37"/>
        <v>Medium</v>
      </c>
      <c r="M782" s="1">
        <f>_xlfn.XLOOKUP($D782,products!$A$1:$A$49,products!$D$1:$D$49,,0)</f>
        <v>1</v>
      </c>
      <c r="N782" s="3">
        <f>_xlfn.XLOOKUP($D782,products!$A$1:$A$49,products!$E$1:$E$49,,0)</f>
        <v>13.75</v>
      </c>
      <c r="O782" s="3">
        <f t="shared" si="38"/>
        <v>41.25</v>
      </c>
      <c r="P782" t="str">
        <f>_xlfn.XLOOKUP(Table1[[#This Row],[Customer ID]],customers!$A$1:$A$1001,customers!$I$1:$I$1001,,0)</f>
        <v>No</v>
      </c>
    </row>
    <row r="783" spans="1:16" x14ac:dyDescent="0.3">
      <c r="A783" s="2" t="s">
        <v>4903</v>
      </c>
      <c r="B783" s="8">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_xlfn.XLOOKUP(orders!$D783,products!$A$1:$A$49,products!$B$1:$B$49,,0)</f>
        <v>Lib</v>
      </c>
      <c r="J783" t="str">
        <f t="shared" si="36"/>
        <v>Liberica</v>
      </c>
      <c r="K783" t="str">
        <f>_xlfn.XLOOKUP($D783,products!$A$1:$A$49,products!$C$1:$C$49,,0)</f>
        <v>L</v>
      </c>
      <c r="L783" t="str">
        <f t="shared" si="37"/>
        <v>Light</v>
      </c>
      <c r="M783" s="1">
        <f>_xlfn.XLOOKUP($D783,products!$A$1:$A$49,products!$D$1:$D$49,,0)</f>
        <v>2.5</v>
      </c>
      <c r="N783" s="3">
        <f>_xlfn.XLOOKUP($D783,products!$A$1:$A$49,products!$E$1:$E$49,,0)</f>
        <v>36.454999999999998</v>
      </c>
      <c r="O783" s="3">
        <f t="shared" si="38"/>
        <v>145.82</v>
      </c>
      <c r="P783" t="str">
        <f>_xlfn.XLOOKUP(Table1[[#This Row],[Customer ID]],customers!$A$1:$A$1001,customers!$I$1:$I$1001,,0)</f>
        <v>No</v>
      </c>
    </row>
    <row r="784" spans="1:16" x14ac:dyDescent="0.3">
      <c r="A784" s="2" t="s">
        <v>4909</v>
      </c>
      <c r="B784" s="8">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_xlfn.XLOOKUP(orders!$D784,products!$A$1:$A$49,products!$B$1:$B$49,,0)</f>
        <v>Exc</v>
      </c>
      <c r="J784" t="str">
        <f t="shared" si="36"/>
        <v>Excelsa</v>
      </c>
      <c r="K784" t="str">
        <f>_xlfn.XLOOKUP($D784,products!$A$1:$A$49,products!$C$1:$C$49,,0)</f>
        <v>L</v>
      </c>
      <c r="L784" t="str">
        <f t="shared" si="37"/>
        <v>Light</v>
      </c>
      <c r="M784" s="1">
        <f>_xlfn.XLOOKUP($D784,products!$A$1:$A$49,products!$D$1:$D$49,,0)</f>
        <v>0.2</v>
      </c>
      <c r="N784" s="3">
        <f>_xlfn.XLOOKUP($D784,products!$A$1:$A$49,products!$E$1:$E$49,,0)</f>
        <v>4.4550000000000001</v>
      </c>
      <c r="O784" s="3">
        <f t="shared" si="38"/>
        <v>26.73</v>
      </c>
      <c r="P784" t="str">
        <f>_xlfn.XLOOKUP(Table1[[#This Row],[Customer ID]],customers!$A$1:$A$1001,customers!$I$1:$I$1001,,0)</f>
        <v>No</v>
      </c>
    </row>
    <row r="785" spans="1:16" x14ac:dyDescent="0.3">
      <c r="A785" s="2" t="s">
        <v>4915</v>
      </c>
      <c r="B785" s="8">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_xlfn.XLOOKUP(orders!$D785,products!$A$1:$A$49,products!$B$1:$B$49,,0)</f>
        <v>Lib</v>
      </c>
      <c r="J785" t="str">
        <f t="shared" si="36"/>
        <v>Liberica</v>
      </c>
      <c r="K785" t="str">
        <f>_xlfn.XLOOKUP($D785,products!$A$1:$A$49,products!$C$1:$C$49,,0)</f>
        <v>M</v>
      </c>
      <c r="L785" t="str">
        <f t="shared" si="37"/>
        <v>Medium</v>
      </c>
      <c r="M785" s="1">
        <f>_xlfn.XLOOKUP($D785,products!$A$1:$A$49,products!$D$1:$D$49,,0)</f>
        <v>0.5</v>
      </c>
      <c r="N785" s="3">
        <f>_xlfn.XLOOKUP($D785,products!$A$1:$A$49,products!$E$1:$E$49,,0)</f>
        <v>8.73</v>
      </c>
      <c r="O785" s="3">
        <f t="shared" si="38"/>
        <v>43.650000000000006</v>
      </c>
      <c r="P785" t="str">
        <f>_xlfn.XLOOKUP(Table1[[#This Row],[Customer ID]],customers!$A$1:$A$1001,customers!$I$1:$I$1001,,0)</f>
        <v>Yes</v>
      </c>
    </row>
    <row r="786" spans="1:16" x14ac:dyDescent="0.3">
      <c r="A786" s="2" t="s">
        <v>4921</v>
      </c>
      <c r="B786" s="8">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_xlfn.XLOOKUP(orders!$D786,products!$A$1:$A$49,products!$B$1:$B$49,,0)</f>
        <v>Lib</v>
      </c>
      <c r="J786" t="str">
        <f t="shared" si="36"/>
        <v>Liberica</v>
      </c>
      <c r="K786" t="str">
        <f>_xlfn.XLOOKUP($D786,products!$A$1:$A$49,products!$C$1:$C$49,,0)</f>
        <v>L</v>
      </c>
      <c r="L786" t="str">
        <f t="shared" si="37"/>
        <v>Light</v>
      </c>
      <c r="M786" s="1">
        <f>_xlfn.XLOOKUP($D786,products!$A$1:$A$49,products!$D$1:$D$49,,0)</f>
        <v>1</v>
      </c>
      <c r="N786" s="3">
        <f>_xlfn.XLOOKUP($D786,products!$A$1:$A$49,products!$E$1:$E$49,,0)</f>
        <v>15.85</v>
      </c>
      <c r="O786" s="3">
        <f t="shared" si="38"/>
        <v>31.7</v>
      </c>
      <c r="P786" t="str">
        <f>_xlfn.XLOOKUP(Table1[[#This Row],[Customer ID]],customers!$A$1:$A$1001,customers!$I$1:$I$1001,,0)</f>
        <v>No</v>
      </c>
    </row>
    <row r="787" spans="1:16" x14ac:dyDescent="0.3">
      <c r="A787" s="2" t="s">
        <v>4926</v>
      </c>
      <c r="B787" s="8">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_xlfn.XLOOKUP(orders!$D787,products!$A$1:$A$49,products!$B$1:$B$49,,0)</f>
        <v>Ara</v>
      </c>
      <c r="J787" t="str">
        <f t="shared" si="36"/>
        <v>Arabica</v>
      </c>
      <c r="K787" t="str">
        <f>_xlfn.XLOOKUP($D787,products!$A$1:$A$49,products!$C$1:$C$49,,0)</f>
        <v>D</v>
      </c>
      <c r="L787" t="str">
        <f t="shared" si="37"/>
        <v>Dark</v>
      </c>
      <c r="M787" s="1">
        <f>_xlfn.XLOOKUP($D787,products!$A$1:$A$49,products!$D$1:$D$49,,0)</f>
        <v>2.5</v>
      </c>
      <c r="N787" s="3">
        <f>_xlfn.XLOOKUP($D787,products!$A$1:$A$49,products!$E$1:$E$49,,0)</f>
        <v>22.884999999999998</v>
      </c>
      <c r="O787" s="3">
        <f t="shared" si="38"/>
        <v>22.884999999999998</v>
      </c>
      <c r="P787" t="str">
        <f>_xlfn.XLOOKUP(Table1[[#This Row],[Customer ID]],customers!$A$1:$A$1001,customers!$I$1:$I$1001,,0)</f>
        <v>No</v>
      </c>
    </row>
    <row r="788" spans="1:16" x14ac:dyDescent="0.3">
      <c r="A788" s="2" t="s">
        <v>4932</v>
      </c>
      <c r="B788" s="8">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_xlfn.XLOOKUP(orders!$D788,products!$A$1:$A$49,products!$B$1:$B$49,,0)</f>
        <v>Exc</v>
      </c>
      <c r="J788" t="str">
        <f t="shared" si="36"/>
        <v>Excelsa</v>
      </c>
      <c r="K788" t="str">
        <f>_xlfn.XLOOKUP($D788,products!$A$1:$A$49,products!$C$1:$C$49,,0)</f>
        <v>D</v>
      </c>
      <c r="L788" t="str">
        <f t="shared" si="37"/>
        <v>Dark</v>
      </c>
      <c r="M788" s="1">
        <f>_xlfn.XLOOKUP($D788,products!$A$1:$A$49,products!$D$1:$D$49,,0)</f>
        <v>2.5</v>
      </c>
      <c r="N788" s="3">
        <f>_xlfn.XLOOKUP($D788,products!$A$1:$A$49,products!$E$1:$E$49,,0)</f>
        <v>27.945</v>
      </c>
      <c r="O788" s="3">
        <f t="shared" si="38"/>
        <v>27.945</v>
      </c>
      <c r="P788" t="str">
        <f>_xlfn.XLOOKUP(Table1[[#This Row],[Customer ID]],customers!$A$1:$A$1001,customers!$I$1:$I$1001,,0)</f>
        <v>Yes</v>
      </c>
    </row>
    <row r="789" spans="1:16" x14ac:dyDescent="0.3">
      <c r="A789" s="2" t="s">
        <v>4938</v>
      </c>
      <c r="B789" s="8">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_xlfn.XLOOKUP(orders!$D789,products!$A$1:$A$49,products!$B$1:$B$49,,0)</f>
        <v>Exc</v>
      </c>
      <c r="J789" t="str">
        <f t="shared" si="36"/>
        <v>Excelsa</v>
      </c>
      <c r="K789" t="str">
        <f>_xlfn.XLOOKUP($D789,products!$A$1:$A$49,products!$C$1:$C$49,,0)</f>
        <v>M</v>
      </c>
      <c r="L789" t="str">
        <f t="shared" si="37"/>
        <v>Medium</v>
      </c>
      <c r="M789" s="1">
        <f>_xlfn.XLOOKUP($D789,products!$A$1:$A$49,products!$D$1:$D$49,,0)</f>
        <v>1</v>
      </c>
      <c r="N789" s="3">
        <f>_xlfn.XLOOKUP($D789,products!$A$1:$A$49,products!$E$1:$E$49,,0)</f>
        <v>13.75</v>
      </c>
      <c r="O789" s="3">
        <f t="shared" si="38"/>
        <v>82.5</v>
      </c>
      <c r="P789" t="str">
        <f>_xlfn.XLOOKUP(Table1[[#This Row],[Customer ID]],customers!$A$1:$A$1001,customers!$I$1:$I$1001,,0)</f>
        <v>Yes</v>
      </c>
    </row>
    <row r="790" spans="1:16" x14ac:dyDescent="0.3">
      <c r="A790" s="2" t="s">
        <v>4943</v>
      </c>
      <c r="B790" s="8">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_xlfn.XLOOKUP(orders!$D790,products!$A$1:$A$49,products!$B$1:$B$49,,0)</f>
        <v>Rob</v>
      </c>
      <c r="J790" t="str">
        <f t="shared" si="36"/>
        <v>Robusta</v>
      </c>
      <c r="K790" t="str">
        <f>_xlfn.XLOOKUP($D790,products!$A$1:$A$49,products!$C$1:$C$49,,0)</f>
        <v>M</v>
      </c>
      <c r="L790" t="str">
        <f t="shared" si="37"/>
        <v>Medium</v>
      </c>
      <c r="M790" s="1">
        <f>_xlfn.XLOOKUP($D790,products!$A$1:$A$49,products!$D$1:$D$49,,0)</f>
        <v>2.5</v>
      </c>
      <c r="N790" s="3">
        <f>_xlfn.XLOOKUP($D790,products!$A$1:$A$49,products!$E$1:$E$49,,0)</f>
        <v>22.884999999999998</v>
      </c>
      <c r="O790" s="3">
        <f t="shared" si="38"/>
        <v>45.769999999999996</v>
      </c>
      <c r="P790" t="str">
        <f>_xlfn.XLOOKUP(Table1[[#This Row],[Customer ID]],customers!$A$1:$A$1001,customers!$I$1:$I$1001,,0)</f>
        <v>Yes</v>
      </c>
    </row>
    <row r="791" spans="1:16" x14ac:dyDescent="0.3">
      <c r="A791" s="2" t="s">
        <v>4949</v>
      </c>
      <c r="B791" s="8">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_xlfn.XLOOKUP(orders!$D791,products!$A$1:$A$49,products!$B$1:$B$49,,0)</f>
        <v>Ara</v>
      </c>
      <c r="J791" t="str">
        <f t="shared" si="36"/>
        <v>Arabica</v>
      </c>
      <c r="K791" t="str">
        <f>_xlfn.XLOOKUP($D791,products!$A$1:$A$49,products!$C$1:$C$49,,0)</f>
        <v>L</v>
      </c>
      <c r="L791" t="str">
        <f t="shared" si="37"/>
        <v>Light</v>
      </c>
      <c r="M791" s="1">
        <f>_xlfn.XLOOKUP($D791,products!$A$1:$A$49,products!$D$1:$D$49,,0)</f>
        <v>1</v>
      </c>
      <c r="N791" s="3">
        <f>_xlfn.XLOOKUP($D791,products!$A$1:$A$49,products!$E$1:$E$49,,0)</f>
        <v>12.95</v>
      </c>
      <c r="O791" s="3">
        <f t="shared" si="38"/>
        <v>77.699999999999989</v>
      </c>
      <c r="P791" t="str">
        <f>_xlfn.XLOOKUP(Table1[[#This Row],[Customer ID]],customers!$A$1:$A$1001,customers!$I$1:$I$1001,,0)</f>
        <v>No</v>
      </c>
    </row>
    <row r="792" spans="1:16" x14ac:dyDescent="0.3">
      <c r="A792" s="2" t="s">
        <v>4955</v>
      </c>
      <c r="B792" s="8">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_xlfn.XLOOKUP(orders!$D792,products!$A$1:$A$49,products!$B$1:$B$49,,0)</f>
        <v>Ara</v>
      </c>
      <c r="J792" t="str">
        <f t="shared" si="36"/>
        <v>Arabica</v>
      </c>
      <c r="K792" t="str">
        <f>_xlfn.XLOOKUP($D792,products!$A$1:$A$49,products!$C$1:$C$49,,0)</f>
        <v>L</v>
      </c>
      <c r="L792" t="str">
        <f t="shared" si="37"/>
        <v>Light</v>
      </c>
      <c r="M792" s="1">
        <f>_xlfn.XLOOKUP($D792,products!$A$1:$A$49,products!$D$1:$D$49,,0)</f>
        <v>0.5</v>
      </c>
      <c r="N792" s="3">
        <f>_xlfn.XLOOKUP($D792,products!$A$1:$A$49,products!$E$1:$E$49,,0)</f>
        <v>7.77</v>
      </c>
      <c r="O792" s="3">
        <f t="shared" si="38"/>
        <v>23.31</v>
      </c>
      <c r="P792" t="str">
        <f>_xlfn.XLOOKUP(Table1[[#This Row],[Customer ID]],customers!$A$1:$A$1001,customers!$I$1:$I$1001,,0)</f>
        <v>No</v>
      </c>
    </row>
    <row r="793" spans="1:16" x14ac:dyDescent="0.3">
      <c r="A793" s="2" t="s">
        <v>4961</v>
      </c>
      <c r="B793" s="8">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_xlfn.XLOOKUP(orders!$D793,products!$A$1:$A$49,products!$B$1:$B$49,,0)</f>
        <v>Lib</v>
      </c>
      <c r="J793" t="str">
        <f t="shared" si="36"/>
        <v>Liberica</v>
      </c>
      <c r="K793" t="str">
        <f>_xlfn.XLOOKUP($D793,products!$A$1:$A$49,products!$C$1:$C$49,,0)</f>
        <v>L</v>
      </c>
      <c r="L793" t="str">
        <f t="shared" si="37"/>
        <v>Light</v>
      </c>
      <c r="M793" s="1">
        <f>_xlfn.XLOOKUP($D793,products!$A$1:$A$49,products!$D$1:$D$49,,0)</f>
        <v>0.2</v>
      </c>
      <c r="N793" s="3">
        <f>_xlfn.XLOOKUP($D793,products!$A$1:$A$49,products!$E$1:$E$49,,0)</f>
        <v>4.7549999999999999</v>
      </c>
      <c r="O793" s="3">
        <f t="shared" si="38"/>
        <v>23.774999999999999</v>
      </c>
      <c r="P793" t="str">
        <f>_xlfn.XLOOKUP(Table1[[#This Row],[Customer ID]],customers!$A$1:$A$1001,customers!$I$1:$I$1001,,0)</f>
        <v>Yes</v>
      </c>
    </row>
    <row r="794" spans="1:16" x14ac:dyDescent="0.3">
      <c r="A794" s="2" t="s">
        <v>4967</v>
      </c>
      <c r="B794" s="8">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_xlfn.XLOOKUP(orders!$D794,products!$A$1:$A$49,products!$B$1:$B$49,,0)</f>
        <v>Lib</v>
      </c>
      <c r="J794" t="str">
        <f t="shared" si="36"/>
        <v>Liberica</v>
      </c>
      <c r="K794" t="str">
        <f>_xlfn.XLOOKUP($D794,products!$A$1:$A$49,products!$C$1:$C$49,,0)</f>
        <v>M</v>
      </c>
      <c r="L794" t="str">
        <f t="shared" si="37"/>
        <v>Medium</v>
      </c>
      <c r="M794" s="1">
        <f>_xlfn.XLOOKUP($D794,products!$A$1:$A$49,products!$D$1:$D$49,,0)</f>
        <v>0.5</v>
      </c>
      <c r="N794" s="3">
        <f>_xlfn.XLOOKUP($D794,products!$A$1:$A$49,products!$E$1:$E$49,,0)</f>
        <v>8.73</v>
      </c>
      <c r="O794" s="3">
        <f t="shared" si="38"/>
        <v>52.38</v>
      </c>
      <c r="P794" t="str">
        <f>_xlfn.XLOOKUP(Table1[[#This Row],[Customer ID]],customers!$A$1:$A$1001,customers!$I$1:$I$1001,,0)</f>
        <v>Yes</v>
      </c>
    </row>
    <row r="795" spans="1:16" x14ac:dyDescent="0.3">
      <c r="A795" s="2" t="s">
        <v>4973</v>
      </c>
      <c r="B795" s="8">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_xlfn.XLOOKUP(orders!$D795,products!$A$1:$A$49,products!$B$1:$B$49,,0)</f>
        <v>Rob</v>
      </c>
      <c r="J795" t="str">
        <f t="shared" si="36"/>
        <v>Robusta</v>
      </c>
      <c r="K795" t="str">
        <f>_xlfn.XLOOKUP($D795,products!$A$1:$A$49,products!$C$1:$C$49,,0)</f>
        <v>L</v>
      </c>
      <c r="L795" t="str">
        <f t="shared" si="37"/>
        <v>Light</v>
      </c>
      <c r="M795" s="1">
        <f>_xlfn.XLOOKUP($D795,products!$A$1:$A$49,products!$D$1:$D$49,,0)</f>
        <v>0.2</v>
      </c>
      <c r="N795" s="3">
        <f>_xlfn.XLOOKUP($D795,products!$A$1:$A$49,products!$E$1:$E$49,,0)</f>
        <v>3.5849999999999995</v>
      </c>
      <c r="O795" s="3">
        <f t="shared" si="38"/>
        <v>17.924999999999997</v>
      </c>
      <c r="P795" t="str">
        <f>_xlfn.XLOOKUP(Table1[[#This Row],[Customer ID]],customers!$A$1:$A$1001,customers!$I$1:$I$1001,,0)</f>
        <v>No</v>
      </c>
    </row>
    <row r="796" spans="1:16" x14ac:dyDescent="0.3">
      <c r="A796" s="2" t="s">
        <v>4979</v>
      </c>
      <c r="B796" s="8">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_xlfn.XLOOKUP(orders!$D796,products!$A$1:$A$49,products!$B$1:$B$49,,0)</f>
        <v>Ara</v>
      </c>
      <c r="J796" t="str">
        <f t="shared" si="36"/>
        <v>Arabica</v>
      </c>
      <c r="K796" t="str">
        <f>_xlfn.XLOOKUP($D796,products!$A$1:$A$49,products!$C$1:$C$49,,0)</f>
        <v>L</v>
      </c>
      <c r="L796" t="str">
        <f t="shared" si="37"/>
        <v>Light</v>
      </c>
      <c r="M796" s="1">
        <f>_xlfn.XLOOKUP($D796,products!$A$1:$A$49,products!$D$1:$D$49,,0)</f>
        <v>2.5</v>
      </c>
      <c r="N796" s="3">
        <f>_xlfn.XLOOKUP($D796,products!$A$1:$A$49,products!$E$1:$E$49,,0)</f>
        <v>29.784999999999997</v>
      </c>
      <c r="O796" s="3">
        <f t="shared" si="38"/>
        <v>148.92499999999998</v>
      </c>
      <c r="P796" t="str">
        <f>_xlfn.XLOOKUP(Table1[[#This Row],[Customer ID]],customers!$A$1:$A$1001,customers!$I$1:$I$1001,,0)</f>
        <v>No</v>
      </c>
    </row>
    <row r="797" spans="1:16" x14ac:dyDescent="0.3">
      <c r="A797" s="2" t="s">
        <v>4985</v>
      </c>
      <c r="B797" s="8">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_xlfn.XLOOKUP(orders!$D797,products!$A$1:$A$49,products!$B$1:$B$49,,0)</f>
        <v>Rob</v>
      </c>
      <c r="J797" t="str">
        <f t="shared" si="36"/>
        <v>Robusta</v>
      </c>
      <c r="K797" t="str">
        <f>_xlfn.XLOOKUP($D797,products!$A$1:$A$49,products!$C$1:$C$49,,0)</f>
        <v>L</v>
      </c>
      <c r="L797" t="str">
        <f t="shared" si="37"/>
        <v>Light</v>
      </c>
      <c r="M797" s="1">
        <f>_xlfn.XLOOKUP($D797,products!$A$1:$A$49,products!$D$1:$D$49,,0)</f>
        <v>0.5</v>
      </c>
      <c r="N797" s="3">
        <f>_xlfn.XLOOKUP($D797,products!$A$1:$A$49,products!$E$1:$E$49,,0)</f>
        <v>7.169999999999999</v>
      </c>
      <c r="O797" s="3">
        <f t="shared" si="38"/>
        <v>28.679999999999996</v>
      </c>
      <c r="P797" t="str">
        <f>_xlfn.XLOOKUP(Table1[[#This Row],[Customer ID]],customers!$A$1:$A$1001,customers!$I$1:$I$1001,,0)</f>
        <v>No</v>
      </c>
    </row>
    <row r="798" spans="1:16" x14ac:dyDescent="0.3">
      <c r="A798" s="2" t="s">
        <v>4991</v>
      </c>
      <c r="B798" s="8">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_xlfn.XLOOKUP(orders!$D798,products!$A$1:$A$49,products!$B$1:$B$49,,0)</f>
        <v>Lib</v>
      </c>
      <c r="J798" t="str">
        <f t="shared" si="36"/>
        <v>Liberica</v>
      </c>
      <c r="K798" t="str">
        <f>_xlfn.XLOOKUP($D798,products!$A$1:$A$49,products!$C$1:$C$49,,0)</f>
        <v>L</v>
      </c>
      <c r="L798" t="str">
        <f t="shared" si="37"/>
        <v>Light</v>
      </c>
      <c r="M798" s="1">
        <f>_xlfn.XLOOKUP($D798,products!$A$1:$A$49,products!$D$1:$D$49,,0)</f>
        <v>0.5</v>
      </c>
      <c r="N798" s="3">
        <f>_xlfn.XLOOKUP($D798,products!$A$1:$A$49,products!$E$1:$E$49,,0)</f>
        <v>9.51</v>
      </c>
      <c r="O798" s="3">
        <f t="shared" si="38"/>
        <v>9.51</v>
      </c>
      <c r="P798" t="str">
        <f>_xlfn.XLOOKUP(Table1[[#This Row],[Customer ID]],customers!$A$1:$A$1001,customers!$I$1:$I$1001,,0)</f>
        <v>No</v>
      </c>
    </row>
    <row r="799" spans="1:16" x14ac:dyDescent="0.3">
      <c r="A799" s="2" t="s">
        <v>4996</v>
      </c>
      <c r="B799" s="8">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_xlfn.XLOOKUP(orders!$D799,products!$A$1:$A$49,products!$B$1:$B$49,,0)</f>
        <v>Ara</v>
      </c>
      <c r="J799" t="str">
        <f t="shared" si="36"/>
        <v>Arabica</v>
      </c>
      <c r="K799" t="str">
        <f>_xlfn.XLOOKUP($D799,products!$A$1:$A$49,products!$C$1:$C$49,,0)</f>
        <v>L</v>
      </c>
      <c r="L799" t="str">
        <f t="shared" si="37"/>
        <v>Light</v>
      </c>
      <c r="M799" s="1">
        <f>_xlfn.XLOOKUP($D799,products!$A$1:$A$49,products!$D$1:$D$49,,0)</f>
        <v>0.5</v>
      </c>
      <c r="N799" s="3">
        <f>_xlfn.XLOOKUP($D799,products!$A$1:$A$49,products!$E$1:$E$49,,0)</f>
        <v>7.77</v>
      </c>
      <c r="O799" s="3">
        <f t="shared" si="38"/>
        <v>31.08</v>
      </c>
      <c r="P799" t="str">
        <f>_xlfn.XLOOKUP(Table1[[#This Row],[Customer ID]],customers!$A$1:$A$1001,customers!$I$1:$I$1001,,0)</f>
        <v>No</v>
      </c>
    </row>
    <row r="800" spans="1:16" x14ac:dyDescent="0.3">
      <c r="A800" s="2" t="s">
        <v>5002</v>
      </c>
      <c r="B800" s="8">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_xlfn.XLOOKUP(orders!$D800,products!$A$1:$A$49,products!$B$1:$B$49,,0)</f>
        <v>Rob</v>
      </c>
      <c r="J800" t="str">
        <f t="shared" si="36"/>
        <v>Robusta</v>
      </c>
      <c r="K800" t="str">
        <f>_xlfn.XLOOKUP($D800,products!$A$1:$A$49,products!$C$1:$C$49,,0)</f>
        <v>D</v>
      </c>
      <c r="L800" t="str">
        <f t="shared" si="37"/>
        <v>Dark</v>
      </c>
      <c r="M800" s="1">
        <f>_xlfn.XLOOKUP($D800,products!$A$1:$A$49,products!$D$1:$D$49,,0)</f>
        <v>0.2</v>
      </c>
      <c r="N800" s="3">
        <f>_xlfn.XLOOKUP($D800,products!$A$1:$A$49,products!$E$1:$E$49,,0)</f>
        <v>2.6849999999999996</v>
      </c>
      <c r="O800" s="3">
        <f t="shared" si="38"/>
        <v>8.0549999999999997</v>
      </c>
      <c r="P800" t="str">
        <f>_xlfn.XLOOKUP(Table1[[#This Row],[Customer ID]],customers!$A$1:$A$1001,customers!$I$1:$I$1001,,0)</f>
        <v>Yes</v>
      </c>
    </row>
    <row r="801" spans="1:16" x14ac:dyDescent="0.3">
      <c r="A801" s="2" t="s">
        <v>5008</v>
      </c>
      <c r="B801" s="8">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_xlfn.XLOOKUP(orders!$D801,products!$A$1:$A$49,products!$B$1:$B$49,,0)</f>
        <v>Exc</v>
      </c>
      <c r="J801" t="str">
        <f t="shared" si="36"/>
        <v>Excelsa</v>
      </c>
      <c r="K801" t="str">
        <f>_xlfn.XLOOKUP($D801,products!$A$1:$A$49,products!$C$1:$C$49,,0)</f>
        <v>D</v>
      </c>
      <c r="L801" t="str">
        <f t="shared" si="37"/>
        <v>Dark</v>
      </c>
      <c r="M801" s="1">
        <f>_xlfn.XLOOKUP($D801,products!$A$1:$A$49,products!$D$1:$D$49,,0)</f>
        <v>1</v>
      </c>
      <c r="N801" s="3">
        <f>_xlfn.XLOOKUP($D801,products!$A$1:$A$49,products!$E$1:$E$49,,0)</f>
        <v>12.15</v>
      </c>
      <c r="O801" s="3">
        <f t="shared" si="38"/>
        <v>36.450000000000003</v>
      </c>
      <c r="P801" t="str">
        <f>_xlfn.XLOOKUP(Table1[[#This Row],[Customer ID]],customers!$A$1:$A$1001,customers!$I$1:$I$1001,,0)</f>
        <v>Yes</v>
      </c>
    </row>
    <row r="802" spans="1:16" x14ac:dyDescent="0.3">
      <c r="A802" s="2" t="s">
        <v>5012</v>
      </c>
      <c r="B802" s="8">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_xlfn.XLOOKUP(orders!$D802,products!$A$1:$A$49,products!$B$1:$B$49,,0)</f>
        <v>Rob</v>
      </c>
      <c r="J802" t="str">
        <f t="shared" si="36"/>
        <v>Robusta</v>
      </c>
      <c r="K802" t="str">
        <f>_xlfn.XLOOKUP($D802,products!$A$1:$A$49,products!$C$1:$C$49,,0)</f>
        <v>D</v>
      </c>
      <c r="L802" t="str">
        <f t="shared" si="37"/>
        <v>Dark</v>
      </c>
      <c r="M802" s="1">
        <f>_xlfn.XLOOKUP($D802,products!$A$1:$A$49,products!$D$1:$D$49,,0)</f>
        <v>0.2</v>
      </c>
      <c r="N802" s="3">
        <f>_xlfn.XLOOKUP($D802,products!$A$1:$A$49,products!$E$1:$E$49,,0)</f>
        <v>2.6849999999999996</v>
      </c>
      <c r="O802" s="3">
        <f t="shared" si="38"/>
        <v>16.11</v>
      </c>
      <c r="P802" t="str">
        <f>_xlfn.XLOOKUP(Table1[[#This Row],[Customer ID]],customers!$A$1:$A$1001,customers!$I$1:$I$1001,,0)</f>
        <v>No</v>
      </c>
    </row>
    <row r="803" spans="1:16" x14ac:dyDescent="0.3">
      <c r="A803" s="2" t="s">
        <v>5018</v>
      </c>
      <c r="B803" s="8">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_xlfn.XLOOKUP(orders!$D803,products!$A$1:$A$49,products!$B$1:$B$49,,0)</f>
        <v>Rob</v>
      </c>
      <c r="J803" t="str">
        <f t="shared" si="36"/>
        <v>Robusta</v>
      </c>
      <c r="K803" t="str">
        <f>_xlfn.XLOOKUP($D803,products!$A$1:$A$49,products!$C$1:$C$49,,0)</f>
        <v>D</v>
      </c>
      <c r="L803" t="str">
        <f t="shared" si="37"/>
        <v>Dark</v>
      </c>
      <c r="M803" s="1">
        <f>_xlfn.XLOOKUP($D803,products!$A$1:$A$49,products!$D$1:$D$49,,0)</f>
        <v>2.5</v>
      </c>
      <c r="N803" s="3">
        <f>_xlfn.XLOOKUP($D803,products!$A$1:$A$49,products!$E$1:$E$49,,0)</f>
        <v>20.584999999999997</v>
      </c>
      <c r="O803" s="3">
        <f t="shared" si="38"/>
        <v>41.169999999999995</v>
      </c>
      <c r="P803" t="str">
        <f>_xlfn.XLOOKUP(Table1[[#This Row],[Customer ID]],customers!$A$1:$A$1001,customers!$I$1:$I$1001,,0)</f>
        <v>Yes</v>
      </c>
    </row>
    <row r="804" spans="1:16" x14ac:dyDescent="0.3">
      <c r="A804" s="2" t="s">
        <v>5024</v>
      </c>
      <c r="B804" s="8">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_xlfn.XLOOKUP(orders!$D804,products!$A$1:$A$49,products!$B$1:$B$49,,0)</f>
        <v>Rob</v>
      </c>
      <c r="J804" t="str">
        <f t="shared" si="36"/>
        <v>Robusta</v>
      </c>
      <c r="K804" t="str">
        <f>_xlfn.XLOOKUP($D804,products!$A$1:$A$49,products!$C$1:$C$49,,0)</f>
        <v>D</v>
      </c>
      <c r="L804" t="str">
        <f t="shared" si="37"/>
        <v>Dark</v>
      </c>
      <c r="M804" s="1">
        <f>_xlfn.XLOOKUP($D804,products!$A$1:$A$49,products!$D$1:$D$49,,0)</f>
        <v>0.2</v>
      </c>
      <c r="N804" s="3">
        <f>_xlfn.XLOOKUP($D804,products!$A$1:$A$49,products!$E$1:$E$49,,0)</f>
        <v>2.6849999999999996</v>
      </c>
      <c r="O804" s="3">
        <f t="shared" si="38"/>
        <v>10.739999999999998</v>
      </c>
      <c r="P804" t="str">
        <f>_xlfn.XLOOKUP(Table1[[#This Row],[Customer ID]],customers!$A$1:$A$1001,customers!$I$1:$I$1001,,0)</f>
        <v>No</v>
      </c>
    </row>
    <row r="805" spans="1:16" x14ac:dyDescent="0.3">
      <c r="A805" s="2" t="s">
        <v>5030</v>
      </c>
      <c r="B805" s="8">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_xlfn.XLOOKUP(orders!$D805,products!$A$1:$A$49,products!$B$1:$B$49,,0)</f>
        <v>Exc</v>
      </c>
      <c r="J805" t="str">
        <f t="shared" si="36"/>
        <v>Excelsa</v>
      </c>
      <c r="K805" t="str">
        <f>_xlfn.XLOOKUP($D805,products!$A$1:$A$49,products!$C$1:$C$49,,0)</f>
        <v>M</v>
      </c>
      <c r="L805" t="str">
        <f t="shared" si="37"/>
        <v>Medium</v>
      </c>
      <c r="M805" s="1">
        <f>_xlfn.XLOOKUP($D805,products!$A$1:$A$49,products!$D$1:$D$49,,0)</f>
        <v>2.5</v>
      </c>
      <c r="N805" s="3">
        <f>_xlfn.XLOOKUP($D805,products!$A$1:$A$49,products!$E$1:$E$49,,0)</f>
        <v>31.624999999999996</v>
      </c>
      <c r="O805" s="3">
        <f t="shared" si="38"/>
        <v>126.49999999999999</v>
      </c>
      <c r="P805" t="str">
        <f>_xlfn.XLOOKUP(Table1[[#This Row],[Customer ID]],customers!$A$1:$A$1001,customers!$I$1:$I$1001,,0)</f>
        <v>No</v>
      </c>
    </row>
    <row r="806" spans="1:16" x14ac:dyDescent="0.3">
      <c r="A806" s="2" t="s">
        <v>5035</v>
      </c>
      <c r="B806" s="8">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_xlfn.XLOOKUP(orders!$D806,products!$A$1:$A$49,products!$B$1:$B$49,,0)</f>
        <v>Rob</v>
      </c>
      <c r="J806" t="str">
        <f t="shared" si="36"/>
        <v>Robusta</v>
      </c>
      <c r="K806" t="str">
        <f>_xlfn.XLOOKUP($D806,products!$A$1:$A$49,products!$C$1:$C$49,,0)</f>
        <v>L</v>
      </c>
      <c r="L806" t="str">
        <f t="shared" si="37"/>
        <v>Light</v>
      </c>
      <c r="M806" s="1">
        <f>_xlfn.XLOOKUP($D806,products!$A$1:$A$49,products!$D$1:$D$49,,0)</f>
        <v>1</v>
      </c>
      <c r="N806" s="3">
        <f>_xlfn.XLOOKUP($D806,products!$A$1:$A$49,products!$E$1:$E$49,,0)</f>
        <v>11.95</v>
      </c>
      <c r="O806" s="3">
        <f t="shared" si="38"/>
        <v>23.9</v>
      </c>
      <c r="P806" t="str">
        <f>_xlfn.XLOOKUP(Table1[[#This Row],[Customer ID]],customers!$A$1:$A$1001,customers!$I$1:$I$1001,,0)</f>
        <v>No</v>
      </c>
    </row>
    <row r="807" spans="1:16" x14ac:dyDescent="0.3">
      <c r="A807" s="2" t="s">
        <v>5040</v>
      </c>
      <c r="B807" s="8">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_xlfn.XLOOKUP(orders!$D807,products!$A$1:$A$49,products!$B$1:$B$49,,0)</f>
        <v>Rob</v>
      </c>
      <c r="J807" t="str">
        <f t="shared" si="36"/>
        <v>Robusta</v>
      </c>
      <c r="K807" t="str">
        <f>_xlfn.XLOOKUP($D807,products!$A$1:$A$49,products!$C$1:$C$49,,0)</f>
        <v>M</v>
      </c>
      <c r="L807" t="str">
        <f t="shared" si="37"/>
        <v>Medium</v>
      </c>
      <c r="M807" s="1">
        <f>_xlfn.XLOOKUP($D807,products!$A$1:$A$49,products!$D$1:$D$49,,0)</f>
        <v>0.5</v>
      </c>
      <c r="N807" s="3">
        <f>_xlfn.XLOOKUP($D807,products!$A$1:$A$49,products!$E$1:$E$49,,0)</f>
        <v>5.97</v>
      </c>
      <c r="O807" s="3">
        <f t="shared" si="38"/>
        <v>5.97</v>
      </c>
      <c r="P807" t="str">
        <f>_xlfn.XLOOKUP(Table1[[#This Row],[Customer ID]],customers!$A$1:$A$1001,customers!$I$1:$I$1001,,0)</f>
        <v>No</v>
      </c>
    </row>
    <row r="808" spans="1:16" x14ac:dyDescent="0.3">
      <c r="A808" s="2" t="s">
        <v>5046</v>
      </c>
      <c r="B808" s="8">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_xlfn.XLOOKUP(orders!$D808,products!$A$1:$A$49,products!$B$1:$B$49,,0)</f>
        <v>Lib</v>
      </c>
      <c r="J808" t="str">
        <f t="shared" si="36"/>
        <v>Liberica</v>
      </c>
      <c r="K808" t="str">
        <f>_xlfn.XLOOKUP($D808,products!$A$1:$A$49,products!$C$1:$C$49,,0)</f>
        <v>D</v>
      </c>
      <c r="L808" t="str">
        <f t="shared" si="37"/>
        <v>Dark</v>
      </c>
      <c r="M808" s="1">
        <f>_xlfn.XLOOKUP($D808,products!$A$1:$A$49,products!$D$1:$D$49,,0)</f>
        <v>0.2</v>
      </c>
      <c r="N808" s="3">
        <f>_xlfn.XLOOKUP($D808,products!$A$1:$A$49,products!$E$1:$E$49,,0)</f>
        <v>3.8849999999999998</v>
      </c>
      <c r="O808" s="3">
        <f t="shared" si="38"/>
        <v>7.77</v>
      </c>
      <c r="P808" t="str">
        <f>_xlfn.XLOOKUP(Table1[[#This Row],[Customer ID]],customers!$A$1:$A$1001,customers!$I$1:$I$1001,,0)</f>
        <v>Yes</v>
      </c>
    </row>
    <row r="809" spans="1:16" x14ac:dyDescent="0.3">
      <c r="A809" s="2" t="s">
        <v>5050</v>
      </c>
      <c r="B809" s="8">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_xlfn.XLOOKUP(orders!$D809,products!$A$1:$A$49,products!$B$1:$B$49,,0)</f>
        <v>Lib</v>
      </c>
      <c r="J809" t="str">
        <f t="shared" si="36"/>
        <v>Liberica</v>
      </c>
      <c r="K809" t="str">
        <f>_xlfn.XLOOKUP($D809,products!$A$1:$A$49,products!$C$1:$C$49,,0)</f>
        <v>D</v>
      </c>
      <c r="L809" t="str">
        <f t="shared" si="37"/>
        <v>Dark</v>
      </c>
      <c r="M809" s="1">
        <f>_xlfn.XLOOKUP($D809,products!$A$1:$A$49,products!$D$1:$D$49,,0)</f>
        <v>0.5</v>
      </c>
      <c r="N809" s="3">
        <f>_xlfn.XLOOKUP($D809,products!$A$1:$A$49,products!$E$1:$E$49,,0)</f>
        <v>7.77</v>
      </c>
      <c r="O809" s="3">
        <f t="shared" si="38"/>
        <v>23.31</v>
      </c>
      <c r="P809" t="str">
        <f>_xlfn.XLOOKUP(Table1[[#This Row],[Customer ID]],customers!$A$1:$A$1001,customers!$I$1:$I$1001,,0)</f>
        <v>No</v>
      </c>
    </row>
    <row r="810" spans="1:16" x14ac:dyDescent="0.3">
      <c r="A810" s="2" t="s">
        <v>5056</v>
      </c>
      <c r="B810" s="8">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_xlfn.XLOOKUP(orders!$D810,products!$A$1:$A$49,products!$B$1:$B$49,,0)</f>
        <v>Rob</v>
      </c>
      <c r="J810" t="str">
        <f t="shared" si="36"/>
        <v>Robusta</v>
      </c>
      <c r="K810" t="str">
        <f>_xlfn.XLOOKUP($D810,products!$A$1:$A$49,products!$C$1:$C$49,,0)</f>
        <v>L</v>
      </c>
      <c r="L810" t="str">
        <f t="shared" si="37"/>
        <v>Light</v>
      </c>
      <c r="M810" s="1">
        <f>_xlfn.XLOOKUP($D810,products!$A$1:$A$49,products!$D$1:$D$49,,0)</f>
        <v>2.5</v>
      </c>
      <c r="N810" s="3">
        <f>_xlfn.XLOOKUP($D810,products!$A$1:$A$49,products!$E$1:$E$49,,0)</f>
        <v>27.484999999999996</v>
      </c>
      <c r="O810" s="3">
        <f t="shared" si="38"/>
        <v>137.42499999999998</v>
      </c>
      <c r="P810" t="str">
        <f>_xlfn.XLOOKUP(Table1[[#This Row],[Customer ID]],customers!$A$1:$A$1001,customers!$I$1:$I$1001,,0)</f>
        <v>No</v>
      </c>
    </row>
    <row r="811" spans="1:16" x14ac:dyDescent="0.3">
      <c r="A811" s="2" t="s">
        <v>5062</v>
      </c>
      <c r="B811" s="8">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_xlfn.XLOOKUP(orders!$D811,products!$A$1:$A$49,products!$B$1:$B$49,,0)</f>
        <v>Rob</v>
      </c>
      <c r="J811" t="str">
        <f t="shared" si="36"/>
        <v>Robusta</v>
      </c>
      <c r="K811" t="str">
        <f>_xlfn.XLOOKUP($D811,products!$A$1:$A$49,products!$C$1:$C$49,,0)</f>
        <v>D</v>
      </c>
      <c r="L811" t="str">
        <f t="shared" si="37"/>
        <v>Dark</v>
      </c>
      <c r="M811" s="1">
        <f>_xlfn.XLOOKUP($D811,products!$A$1:$A$49,products!$D$1:$D$49,,0)</f>
        <v>0.2</v>
      </c>
      <c r="N811" s="3">
        <f>_xlfn.XLOOKUP($D811,products!$A$1:$A$49,products!$E$1:$E$49,,0)</f>
        <v>2.6849999999999996</v>
      </c>
      <c r="O811" s="3">
        <f t="shared" si="38"/>
        <v>8.0549999999999997</v>
      </c>
      <c r="P811" t="str">
        <f>_xlfn.XLOOKUP(Table1[[#This Row],[Customer ID]],customers!$A$1:$A$1001,customers!$I$1:$I$1001,,0)</f>
        <v>Yes</v>
      </c>
    </row>
    <row r="812" spans="1:16" x14ac:dyDescent="0.3">
      <c r="A812" s="2" t="s">
        <v>5067</v>
      </c>
      <c r="B812" s="8">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_xlfn.XLOOKUP(orders!$D812,products!$A$1:$A$49,products!$B$1:$B$49,,0)</f>
        <v>Lib</v>
      </c>
      <c r="J812" t="str">
        <f t="shared" si="36"/>
        <v>Liberica</v>
      </c>
      <c r="K812" t="str">
        <f>_xlfn.XLOOKUP($D812,products!$A$1:$A$49,products!$C$1:$C$49,,0)</f>
        <v>L</v>
      </c>
      <c r="L812" t="str">
        <f t="shared" si="37"/>
        <v>Light</v>
      </c>
      <c r="M812" s="1">
        <f>_xlfn.XLOOKUP($D812,products!$A$1:$A$49,products!$D$1:$D$49,,0)</f>
        <v>0.5</v>
      </c>
      <c r="N812" s="3">
        <f>_xlfn.XLOOKUP($D812,products!$A$1:$A$49,products!$E$1:$E$49,,0)</f>
        <v>9.51</v>
      </c>
      <c r="O812" s="3">
        <f t="shared" si="38"/>
        <v>28.53</v>
      </c>
      <c r="P812" t="str">
        <f>_xlfn.XLOOKUP(Table1[[#This Row],[Customer ID]],customers!$A$1:$A$1001,customers!$I$1:$I$1001,,0)</f>
        <v>No</v>
      </c>
    </row>
    <row r="813" spans="1:16" x14ac:dyDescent="0.3">
      <c r="A813" s="2" t="s">
        <v>5073</v>
      </c>
      <c r="B813" s="8">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_xlfn.XLOOKUP(orders!$D813,products!$A$1:$A$49,products!$B$1:$B$49,,0)</f>
        <v>Ara</v>
      </c>
      <c r="J813" t="str">
        <f t="shared" si="36"/>
        <v>Arabica</v>
      </c>
      <c r="K813" t="str">
        <f>_xlfn.XLOOKUP($D813,products!$A$1:$A$49,products!$C$1:$C$49,,0)</f>
        <v>M</v>
      </c>
      <c r="L813" t="str">
        <f t="shared" si="37"/>
        <v>Medium</v>
      </c>
      <c r="M813" s="1">
        <f>_xlfn.XLOOKUP($D813,products!$A$1:$A$49,products!$D$1:$D$49,,0)</f>
        <v>1</v>
      </c>
      <c r="N813" s="3">
        <f>_xlfn.XLOOKUP($D813,products!$A$1:$A$49,products!$E$1:$E$49,,0)</f>
        <v>11.25</v>
      </c>
      <c r="O813" s="3">
        <f t="shared" si="38"/>
        <v>67.5</v>
      </c>
      <c r="P813" t="str">
        <f>_xlfn.XLOOKUP(Table1[[#This Row],[Customer ID]],customers!$A$1:$A$1001,customers!$I$1:$I$1001,,0)</f>
        <v>Yes</v>
      </c>
    </row>
    <row r="814" spans="1:16" x14ac:dyDescent="0.3">
      <c r="A814" s="2" t="s">
        <v>5073</v>
      </c>
      <c r="B814" s="8">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_xlfn.XLOOKUP(orders!$D814,products!$A$1:$A$49,products!$B$1:$B$49,,0)</f>
        <v>Lib</v>
      </c>
      <c r="J814" t="str">
        <f t="shared" si="36"/>
        <v>Liberica</v>
      </c>
      <c r="K814" t="str">
        <f>_xlfn.XLOOKUP($D814,products!$A$1:$A$49,products!$C$1:$C$49,,0)</f>
        <v>D</v>
      </c>
      <c r="L814" t="str">
        <f t="shared" si="37"/>
        <v>Dark</v>
      </c>
      <c r="M814" s="1">
        <f>_xlfn.XLOOKUP($D814,products!$A$1:$A$49,products!$D$1:$D$49,,0)</f>
        <v>2.5</v>
      </c>
      <c r="N814" s="3">
        <f>_xlfn.XLOOKUP($D814,products!$A$1:$A$49,products!$E$1:$E$49,,0)</f>
        <v>29.784999999999997</v>
      </c>
      <c r="O814" s="3">
        <f t="shared" si="38"/>
        <v>178.70999999999998</v>
      </c>
      <c r="P814" t="str">
        <f>_xlfn.XLOOKUP(Table1[[#This Row],[Customer ID]],customers!$A$1:$A$1001,customers!$I$1:$I$1001,,0)</f>
        <v>Yes</v>
      </c>
    </row>
    <row r="815" spans="1:16" x14ac:dyDescent="0.3">
      <c r="A815" s="2" t="s">
        <v>5084</v>
      </c>
      <c r="B815" s="8">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_xlfn.XLOOKUP(orders!$D815,products!$A$1:$A$49,products!$B$1:$B$49,,0)</f>
        <v>Exc</v>
      </c>
      <c r="J815" t="str">
        <f t="shared" si="36"/>
        <v>Excelsa</v>
      </c>
      <c r="K815" t="str">
        <f>_xlfn.XLOOKUP($D815,products!$A$1:$A$49,products!$C$1:$C$49,,0)</f>
        <v>M</v>
      </c>
      <c r="L815" t="str">
        <f t="shared" si="37"/>
        <v>Medium</v>
      </c>
      <c r="M815" s="1">
        <f>_xlfn.XLOOKUP($D815,products!$A$1:$A$49,products!$D$1:$D$49,,0)</f>
        <v>2.5</v>
      </c>
      <c r="N815" s="3">
        <f>_xlfn.XLOOKUP($D815,products!$A$1:$A$49,products!$E$1:$E$49,,0)</f>
        <v>31.624999999999996</v>
      </c>
      <c r="O815" s="3">
        <f t="shared" si="38"/>
        <v>31.624999999999996</v>
      </c>
      <c r="P815" t="str">
        <f>_xlfn.XLOOKUP(Table1[[#This Row],[Customer ID]],customers!$A$1:$A$1001,customers!$I$1:$I$1001,,0)</f>
        <v>Yes</v>
      </c>
    </row>
    <row r="816" spans="1:16" x14ac:dyDescent="0.3">
      <c r="A816" s="2" t="s">
        <v>5090</v>
      </c>
      <c r="B816" s="8">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_xlfn.XLOOKUP(orders!$D816,products!$A$1:$A$49,products!$B$1:$B$49,,0)</f>
        <v>Exc</v>
      </c>
      <c r="J816" t="str">
        <f t="shared" si="36"/>
        <v>Excelsa</v>
      </c>
      <c r="K816" t="str">
        <f>_xlfn.XLOOKUP($D816,products!$A$1:$A$49,products!$C$1:$C$49,,0)</f>
        <v>L</v>
      </c>
      <c r="L816" t="str">
        <f t="shared" si="37"/>
        <v>Light</v>
      </c>
      <c r="M816" s="1">
        <f>_xlfn.XLOOKUP($D816,products!$A$1:$A$49,products!$D$1:$D$49,,0)</f>
        <v>0.2</v>
      </c>
      <c r="N816" s="3">
        <f>_xlfn.XLOOKUP($D816,products!$A$1:$A$49,products!$E$1:$E$49,,0)</f>
        <v>4.4550000000000001</v>
      </c>
      <c r="O816" s="3">
        <f t="shared" si="38"/>
        <v>8.91</v>
      </c>
      <c r="P816" t="str">
        <f>_xlfn.XLOOKUP(Table1[[#This Row],[Customer ID]],customers!$A$1:$A$1001,customers!$I$1:$I$1001,,0)</f>
        <v>No</v>
      </c>
    </row>
    <row r="817" spans="1:16" x14ac:dyDescent="0.3">
      <c r="A817" s="2" t="s">
        <v>5096</v>
      </c>
      <c r="B817" s="8">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_xlfn.XLOOKUP(orders!$D817,products!$A$1:$A$49,products!$B$1:$B$49,,0)</f>
        <v>Rob</v>
      </c>
      <c r="J817" t="str">
        <f t="shared" si="36"/>
        <v>Robusta</v>
      </c>
      <c r="K817" t="str">
        <f>_xlfn.XLOOKUP($D817,products!$A$1:$A$49,products!$C$1:$C$49,,0)</f>
        <v>M</v>
      </c>
      <c r="L817" t="str">
        <f t="shared" si="37"/>
        <v>Medium</v>
      </c>
      <c r="M817" s="1">
        <f>_xlfn.XLOOKUP($D817,products!$A$1:$A$49,products!$D$1:$D$49,,0)</f>
        <v>0.5</v>
      </c>
      <c r="N817" s="3">
        <f>_xlfn.XLOOKUP($D817,products!$A$1:$A$49,products!$E$1:$E$49,,0)</f>
        <v>5.97</v>
      </c>
      <c r="O817" s="3">
        <f t="shared" si="38"/>
        <v>35.82</v>
      </c>
      <c r="P817" t="str">
        <f>_xlfn.XLOOKUP(Table1[[#This Row],[Customer ID]],customers!$A$1:$A$1001,customers!$I$1:$I$1001,,0)</f>
        <v>No</v>
      </c>
    </row>
    <row r="818" spans="1:16" x14ac:dyDescent="0.3">
      <c r="A818" s="2" t="s">
        <v>5102</v>
      </c>
      <c r="B818" s="8">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_xlfn.XLOOKUP(orders!$D818,products!$A$1:$A$49,products!$B$1:$B$49,,0)</f>
        <v>Lib</v>
      </c>
      <c r="J818" t="str">
        <f t="shared" si="36"/>
        <v>Liberica</v>
      </c>
      <c r="K818" t="str">
        <f>_xlfn.XLOOKUP($D818,products!$A$1:$A$49,products!$C$1:$C$49,,0)</f>
        <v>L</v>
      </c>
      <c r="L818" t="str">
        <f t="shared" si="37"/>
        <v>Light</v>
      </c>
      <c r="M818" s="1">
        <f>_xlfn.XLOOKUP($D818,products!$A$1:$A$49,products!$D$1:$D$49,,0)</f>
        <v>0.5</v>
      </c>
      <c r="N818" s="3">
        <f>_xlfn.XLOOKUP($D818,products!$A$1:$A$49,products!$E$1:$E$49,,0)</f>
        <v>9.51</v>
      </c>
      <c r="O818" s="3">
        <f t="shared" si="38"/>
        <v>38.04</v>
      </c>
      <c r="P818" t="str">
        <f>_xlfn.XLOOKUP(Table1[[#This Row],[Customer ID]],customers!$A$1:$A$1001,customers!$I$1:$I$1001,,0)</f>
        <v>No</v>
      </c>
    </row>
    <row r="819" spans="1:16" x14ac:dyDescent="0.3">
      <c r="A819" s="2" t="s">
        <v>5107</v>
      </c>
      <c r="B819" s="8">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_xlfn.XLOOKUP(orders!$D819,products!$A$1:$A$49,products!$B$1:$B$49,,0)</f>
        <v>Lib</v>
      </c>
      <c r="J819" t="str">
        <f t="shared" si="36"/>
        <v>Liberica</v>
      </c>
      <c r="K819" t="str">
        <f>_xlfn.XLOOKUP($D819,products!$A$1:$A$49,products!$C$1:$C$49,,0)</f>
        <v>D</v>
      </c>
      <c r="L819" t="str">
        <f t="shared" si="37"/>
        <v>Dark</v>
      </c>
      <c r="M819" s="1">
        <f>_xlfn.XLOOKUP($D819,products!$A$1:$A$49,products!$D$1:$D$49,,0)</f>
        <v>0.5</v>
      </c>
      <c r="N819" s="3">
        <f>_xlfn.XLOOKUP($D819,products!$A$1:$A$49,products!$E$1:$E$49,,0)</f>
        <v>7.77</v>
      </c>
      <c r="O819" s="3">
        <f t="shared" si="38"/>
        <v>15.54</v>
      </c>
      <c r="P819" t="str">
        <f>_xlfn.XLOOKUP(Table1[[#This Row],[Customer ID]],customers!$A$1:$A$1001,customers!$I$1:$I$1001,,0)</f>
        <v>No</v>
      </c>
    </row>
    <row r="820" spans="1:16" x14ac:dyDescent="0.3">
      <c r="A820" s="2" t="s">
        <v>5112</v>
      </c>
      <c r="B820" s="8">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_xlfn.XLOOKUP(orders!$D820,products!$A$1:$A$49,products!$B$1:$B$49,,0)</f>
        <v>Lib</v>
      </c>
      <c r="J820" t="str">
        <f t="shared" si="36"/>
        <v>Liberica</v>
      </c>
      <c r="K820" t="str">
        <f>_xlfn.XLOOKUP($D820,products!$A$1:$A$49,products!$C$1:$C$49,,0)</f>
        <v>L</v>
      </c>
      <c r="L820" t="str">
        <f t="shared" si="37"/>
        <v>Light</v>
      </c>
      <c r="M820" s="1">
        <f>_xlfn.XLOOKUP($D820,products!$A$1:$A$49,products!$D$1:$D$49,,0)</f>
        <v>1</v>
      </c>
      <c r="N820" s="3">
        <f>_xlfn.XLOOKUP($D820,products!$A$1:$A$49,products!$E$1:$E$49,,0)</f>
        <v>15.85</v>
      </c>
      <c r="O820" s="3">
        <f t="shared" si="38"/>
        <v>79.25</v>
      </c>
      <c r="P820" t="str">
        <f>_xlfn.XLOOKUP(Table1[[#This Row],[Customer ID]],customers!$A$1:$A$1001,customers!$I$1:$I$1001,,0)</f>
        <v>No</v>
      </c>
    </row>
    <row r="821" spans="1:16" x14ac:dyDescent="0.3">
      <c r="A821" s="2" t="s">
        <v>5117</v>
      </c>
      <c r="B821" s="8">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_xlfn.XLOOKUP(orders!$D821,products!$A$1:$A$49,products!$B$1:$B$49,,0)</f>
        <v>Lib</v>
      </c>
      <c r="J821" t="str">
        <f t="shared" si="36"/>
        <v>Liberica</v>
      </c>
      <c r="K821" t="str">
        <f>_xlfn.XLOOKUP($D821,products!$A$1:$A$49,products!$C$1:$C$49,,0)</f>
        <v>L</v>
      </c>
      <c r="L821" t="str">
        <f t="shared" si="37"/>
        <v>Light</v>
      </c>
      <c r="M821" s="1">
        <f>_xlfn.XLOOKUP($D821,products!$A$1:$A$49,products!$D$1:$D$49,,0)</f>
        <v>0.2</v>
      </c>
      <c r="N821" s="3">
        <f>_xlfn.XLOOKUP($D821,products!$A$1:$A$49,products!$E$1:$E$49,,0)</f>
        <v>4.7549999999999999</v>
      </c>
      <c r="O821" s="3">
        <f t="shared" si="38"/>
        <v>4.7549999999999999</v>
      </c>
      <c r="P821" t="str">
        <f>_xlfn.XLOOKUP(Table1[[#This Row],[Customer ID]],customers!$A$1:$A$1001,customers!$I$1:$I$1001,,0)</f>
        <v>Yes</v>
      </c>
    </row>
    <row r="822" spans="1:16" x14ac:dyDescent="0.3">
      <c r="A822" s="2" t="s">
        <v>5123</v>
      </c>
      <c r="B822" s="8">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_xlfn.XLOOKUP(orders!$D822,products!$A$1:$A$49,products!$B$1:$B$49,,0)</f>
        <v>Exc</v>
      </c>
      <c r="J822" t="str">
        <f t="shared" si="36"/>
        <v>Excelsa</v>
      </c>
      <c r="K822" t="str">
        <f>_xlfn.XLOOKUP($D822,products!$A$1:$A$49,products!$C$1:$C$49,,0)</f>
        <v>M</v>
      </c>
      <c r="L822" t="str">
        <f t="shared" si="37"/>
        <v>Medium</v>
      </c>
      <c r="M822" s="1">
        <f>_xlfn.XLOOKUP($D822,products!$A$1:$A$49,products!$D$1:$D$49,,0)</f>
        <v>1</v>
      </c>
      <c r="N822" s="3">
        <f>_xlfn.XLOOKUP($D822,products!$A$1:$A$49,products!$E$1:$E$49,,0)</f>
        <v>13.75</v>
      </c>
      <c r="O822" s="3">
        <f t="shared" si="38"/>
        <v>55</v>
      </c>
      <c r="P822" t="str">
        <f>_xlfn.XLOOKUP(Table1[[#This Row],[Customer ID]],customers!$A$1:$A$1001,customers!$I$1:$I$1001,,0)</f>
        <v>Yes</v>
      </c>
    </row>
    <row r="823" spans="1:16" x14ac:dyDescent="0.3">
      <c r="A823" s="2" t="s">
        <v>5129</v>
      </c>
      <c r="B823" s="8">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_xlfn.XLOOKUP(orders!$D823,products!$A$1:$A$49,products!$B$1:$B$49,,0)</f>
        <v>Rob</v>
      </c>
      <c r="J823" t="str">
        <f t="shared" si="36"/>
        <v>Robusta</v>
      </c>
      <c r="K823" t="str">
        <f>_xlfn.XLOOKUP($D823,products!$A$1:$A$49,products!$C$1:$C$49,,0)</f>
        <v>D</v>
      </c>
      <c r="L823" t="str">
        <f t="shared" si="37"/>
        <v>Dark</v>
      </c>
      <c r="M823" s="1">
        <f>_xlfn.XLOOKUP($D823,products!$A$1:$A$49,products!$D$1:$D$49,,0)</f>
        <v>0.5</v>
      </c>
      <c r="N823" s="3">
        <f>_xlfn.XLOOKUP($D823,products!$A$1:$A$49,products!$E$1:$E$49,,0)</f>
        <v>5.3699999999999992</v>
      </c>
      <c r="O823" s="3">
        <f t="shared" si="38"/>
        <v>26.849999999999994</v>
      </c>
      <c r="P823" t="str">
        <f>_xlfn.XLOOKUP(Table1[[#This Row],[Customer ID]],customers!$A$1:$A$1001,customers!$I$1:$I$1001,,0)</f>
        <v>No</v>
      </c>
    </row>
    <row r="824" spans="1:16" x14ac:dyDescent="0.3">
      <c r="A824" s="2" t="s">
        <v>5135</v>
      </c>
      <c r="B824" s="8">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_xlfn.XLOOKUP(orders!$D824,products!$A$1:$A$49,products!$B$1:$B$49,,0)</f>
        <v>Exc</v>
      </c>
      <c r="J824" t="str">
        <f t="shared" si="36"/>
        <v>Excelsa</v>
      </c>
      <c r="K824" t="str">
        <f>_xlfn.XLOOKUP($D824,products!$A$1:$A$49,products!$C$1:$C$49,,0)</f>
        <v>L</v>
      </c>
      <c r="L824" t="str">
        <f t="shared" si="37"/>
        <v>Light</v>
      </c>
      <c r="M824" s="1">
        <f>_xlfn.XLOOKUP($D824,products!$A$1:$A$49,products!$D$1:$D$49,,0)</f>
        <v>2.5</v>
      </c>
      <c r="N824" s="3">
        <f>_xlfn.XLOOKUP($D824,products!$A$1:$A$49,products!$E$1:$E$49,,0)</f>
        <v>34.154999999999994</v>
      </c>
      <c r="O824" s="3">
        <f t="shared" si="38"/>
        <v>136.61999999999998</v>
      </c>
      <c r="P824" t="str">
        <f>_xlfn.XLOOKUP(Table1[[#This Row],[Customer ID]],customers!$A$1:$A$1001,customers!$I$1:$I$1001,,0)</f>
        <v>No</v>
      </c>
    </row>
    <row r="825" spans="1:16" x14ac:dyDescent="0.3">
      <c r="A825" s="2" t="s">
        <v>5141</v>
      </c>
      <c r="B825" s="8">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_xlfn.XLOOKUP(orders!$D825,products!$A$1:$A$49,products!$B$1:$B$49,,0)</f>
        <v>Lib</v>
      </c>
      <c r="J825" t="str">
        <f t="shared" si="36"/>
        <v>Liberica</v>
      </c>
      <c r="K825" t="str">
        <f>_xlfn.XLOOKUP($D825,products!$A$1:$A$49,products!$C$1:$C$49,,0)</f>
        <v>L</v>
      </c>
      <c r="L825" t="str">
        <f t="shared" si="37"/>
        <v>Light</v>
      </c>
      <c r="M825" s="1">
        <f>_xlfn.XLOOKUP($D825,products!$A$1:$A$49,products!$D$1:$D$49,,0)</f>
        <v>1</v>
      </c>
      <c r="N825" s="3">
        <f>_xlfn.XLOOKUP($D825,products!$A$1:$A$49,products!$E$1:$E$49,,0)</f>
        <v>15.85</v>
      </c>
      <c r="O825" s="3">
        <f t="shared" si="38"/>
        <v>47.55</v>
      </c>
      <c r="P825" t="str">
        <f>_xlfn.XLOOKUP(Table1[[#This Row],[Customer ID]],customers!$A$1:$A$1001,customers!$I$1:$I$1001,,0)</f>
        <v>Yes</v>
      </c>
    </row>
    <row r="826" spans="1:16" x14ac:dyDescent="0.3">
      <c r="A826" s="2" t="s">
        <v>5147</v>
      </c>
      <c r="B826" s="8">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_xlfn.XLOOKUP(orders!$D826,products!$A$1:$A$49,products!$B$1:$B$49,,0)</f>
        <v>Ara</v>
      </c>
      <c r="J826" t="str">
        <f t="shared" si="36"/>
        <v>Arabica</v>
      </c>
      <c r="K826" t="str">
        <f>_xlfn.XLOOKUP($D826,products!$A$1:$A$49,products!$C$1:$C$49,,0)</f>
        <v>M</v>
      </c>
      <c r="L826" t="str">
        <f t="shared" si="37"/>
        <v>Medium</v>
      </c>
      <c r="M826" s="1">
        <f>_xlfn.XLOOKUP($D826,products!$A$1:$A$49,products!$D$1:$D$49,,0)</f>
        <v>0.2</v>
      </c>
      <c r="N826" s="3">
        <f>_xlfn.XLOOKUP($D826,products!$A$1:$A$49,products!$E$1:$E$49,,0)</f>
        <v>3.375</v>
      </c>
      <c r="O826" s="3">
        <f t="shared" si="38"/>
        <v>16.875</v>
      </c>
      <c r="P826" t="str">
        <f>_xlfn.XLOOKUP(Table1[[#This Row],[Customer ID]],customers!$A$1:$A$1001,customers!$I$1:$I$1001,,0)</f>
        <v>Yes</v>
      </c>
    </row>
    <row r="827" spans="1:16" x14ac:dyDescent="0.3">
      <c r="A827" s="2" t="s">
        <v>5152</v>
      </c>
      <c r="B827" s="8">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_xlfn.XLOOKUP(orders!$D827,products!$A$1:$A$49,products!$B$1:$B$49,,0)</f>
        <v>Ara</v>
      </c>
      <c r="J827" t="str">
        <f t="shared" si="36"/>
        <v>Arabica</v>
      </c>
      <c r="K827" t="str">
        <f>_xlfn.XLOOKUP($D827,products!$A$1:$A$49,products!$C$1:$C$49,,0)</f>
        <v>D</v>
      </c>
      <c r="L827" t="str">
        <f t="shared" si="37"/>
        <v>Dark</v>
      </c>
      <c r="M827" s="1">
        <f>_xlfn.XLOOKUP($D827,products!$A$1:$A$49,products!$D$1:$D$49,,0)</f>
        <v>1</v>
      </c>
      <c r="N827" s="3">
        <f>_xlfn.XLOOKUP($D827,products!$A$1:$A$49,products!$E$1:$E$49,,0)</f>
        <v>9.9499999999999993</v>
      </c>
      <c r="O827" s="3">
        <f t="shared" si="38"/>
        <v>29.849999999999998</v>
      </c>
      <c r="P827" t="str">
        <f>_xlfn.XLOOKUP(Table1[[#This Row],[Customer ID]],customers!$A$1:$A$1001,customers!$I$1:$I$1001,,0)</f>
        <v>Yes</v>
      </c>
    </row>
    <row r="828" spans="1:16" x14ac:dyDescent="0.3">
      <c r="A828" s="2" t="s">
        <v>5158</v>
      </c>
      <c r="B828" s="8">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_xlfn.XLOOKUP(orders!$D828,products!$A$1:$A$49,products!$B$1:$B$49,,0)</f>
        <v>Exc</v>
      </c>
      <c r="J828" t="str">
        <f t="shared" si="36"/>
        <v>Excelsa</v>
      </c>
      <c r="K828" t="str">
        <f>_xlfn.XLOOKUP($D828,products!$A$1:$A$49,products!$C$1:$C$49,,0)</f>
        <v>M</v>
      </c>
      <c r="L828" t="str">
        <f t="shared" si="37"/>
        <v>Medium</v>
      </c>
      <c r="M828" s="1">
        <f>_xlfn.XLOOKUP($D828,products!$A$1:$A$49,products!$D$1:$D$49,,0)</f>
        <v>0.5</v>
      </c>
      <c r="N828" s="3">
        <f>_xlfn.XLOOKUP($D828,products!$A$1:$A$49,products!$E$1:$E$49,,0)</f>
        <v>8.25</v>
      </c>
      <c r="O828" s="3">
        <f t="shared" si="38"/>
        <v>41.25</v>
      </c>
      <c r="P828" t="str">
        <f>_xlfn.XLOOKUP(Table1[[#This Row],[Customer ID]],customers!$A$1:$A$1001,customers!$I$1:$I$1001,,0)</f>
        <v>Yes</v>
      </c>
    </row>
    <row r="829" spans="1:16" x14ac:dyDescent="0.3">
      <c r="A829" s="2" t="s">
        <v>5164</v>
      </c>
      <c r="B829" s="8">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_xlfn.XLOOKUP(orders!$D829,products!$A$1:$A$49,products!$B$1:$B$49,,0)</f>
        <v>Exc</v>
      </c>
      <c r="J829" t="str">
        <f t="shared" si="36"/>
        <v>Excelsa</v>
      </c>
      <c r="K829" t="str">
        <f>_xlfn.XLOOKUP($D829,products!$A$1:$A$49,products!$C$1:$C$49,,0)</f>
        <v>M</v>
      </c>
      <c r="L829" t="str">
        <f t="shared" si="37"/>
        <v>Medium</v>
      </c>
      <c r="M829" s="1">
        <f>_xlfn.XLOOKUP($D829,products!$A$1:$A$49,products!$D$1:$D$49,,0)</f>
        <v>0.2</v>
      </c>
      <c r="N829" s="3">
        <f>_xlfn.XLOOKUP($D829,products!$A$1:$A$49,products!$E$1:$E$49,,0)</f>
        <v>4.125</v>
      </c>
      <c r="O829" s="3">
        <f t="shared" si="38"/>
        <v>20.625</v>
      </c>
      <c r="P829" t="str">
        <f>_xlfn.XLOOKUP(Table1[[#This Row],[Customer ID]],customers!$A$1:$A$1001,customers!$I$1:$I$1001,,0)</f>
        <v>No</v>
      </c>
    </row>
    <row r="830" spans="1:16" x14ac:dyDescent="0.3">
      <c r="A830" s="2" t="s">
        <v>5170</v>
      </c>
      <c r="B830" s="8">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_xlfn.XLOOKUP(orders!$D830,products!$A$1:$A$49,products!$B$1:$B$49,,0)</f>
        <v>Ara</v>
      </c>
      <c r="J830" t="str">
        <f t="shared" si="36"/>
        <v>Arabica</v>
      </c>
      <c r="K830" t="str">
        <f>_xlfn.XLOOKUP($D830,products!$A$1:$A$49,products!$C$1:$C$49,,0)</f>
        <v>D</v>
      </c>
      <c r="L830" t="str">
        <f t="shared" si="37"/>
        <v>Dark</v>
      </c>
      <c r="M830" s="1">
        <f>_xlfn.XLOOKUP($D830,products!$A$1:$A$49,products!$D$1:$D$49,,0)</f>
        <v>2.5</v>
      </c>
      <c r="N830" s="3">
        <f>_xlfn.XLOOKUP($D830,products!$A$1:$A$49,products!$E$1:$E$49,,0)</f>
        <v>22.884999999999998</v>
      </c>
      <c r="O830" s="3">
        <f t="shared" si="38"/>
        <v>137.31</v>
      </c>
      <c r="P830" t="str">
        <f>_xlfn.XLOOKUP(Table1[[#This Row],[Customer ID]],customers!$A$1:$A$1001,customers!$I$1:$I$1001,,0)</f>
        <v>Yes</v>
      </c>
    </row>
    <row r="831" spans="1:16" x14ac:dyDescent="0.3">
      <c r="A831" s="2" t="s">
        <v>5176</v>
      </c>
      <c r="B831" s="8">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_xlfn.XLOOKUP(orders!$D831,products!$A$1:$A$49,products!$B$1:$B$49,,0)</f>
        <v>Ara</v>
      </c>
      <c r="J831" t="str">
        <f t="shared" si="36"/>
        <v>Arabica</v>
      </c>
      <c r="K831" t="str">
        <f>_xlfn.XLOOKUP($D831,products!$A$1:$A$49,products!$C$1:$C$49,,0)</f>
        <v>D</v>
      </c>
      <c r="L831" t="str">
        <f t="shared" si="37"/>
        <v>Dark</v>
      </c>
      <c r="M831" s="1">
        <f>_xlfn.XLOOKUP($D831,products!$A$1:$A$49,products!$D$1:$D$49,,0)</f>
        <v>0.2</v>
      </c>
      <c r="N831" s="3">
        <f>_xlfn.XLOOKUP($D831,products!$A$1:$A$49,products!$E$1:$E$49,,0)</f>
        <v>2.9849999999999999</v>
      </c>
      <c r="O831" s="3">
        <f t="shared" si="38"/>
        <v>2.9849999999999999</v>
      </c>
      <c r="P831" t="str">
        <f>_xlfn.XLOOKUP(Table1[[#This Row],[Customer ID]],customers!$A$1:$A$1001,customers!$I$1:$I$1001,,0)</f>
        <v>No</v>
      </c>
    </row>
    <row r="832" spans="1:16" x14ac:dyDescent="0.3">
      <c r="A832" s="2" t="s">
        <v>5182</v>
      </c>
      <c r="B832" s="8">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_xlfn.XLOOKUP(orders!$D832,products!$A$1:$A$49,products!$B$1:$B$49,,0)</f>
        <v>Exc</v>
      </c>
      <c r="J832" t="str">
        <f t="shared" si="36"/>
        <v>Excelsa</v>
      </c>
      <c r="K832" t="str">
        <f>_xlfn.XLOOKUP($D832,products!$A$1:$A$49,products!$C$1:$C$49,,0)</f>
        <v>M</v>
      </c>
      <c r="L832" t="str">
        <f t="shared" si="37"/>
        <v>Medium</v>
      </c>
      <c r="M832" s="1">
        <f>_xlfn.XLOOKUP($D832,products!$A$1:$A$49,products!$D$1:$D$49,,0)</f>
        <v>1</v>
      </c>
      <c r="N832" s="3">
        <f>_xlfn.XLOOKUP($D832,products!$A$1:$A$49,products!$E$1:$E$49,,0)</f>
        <v>13.75</v>
      </c>
      <c r="O832" s="3">
        <f t="shared" si="38"/>
        <v>27.5</v>
      </c>
      <c r="P832" t="str">
        <f>_xlfn.XLOOKUP(Table1[[#This Row],[Customer ID]],customers!$A$1:$A$1001,customers!$I$1:$I$1001,,0)</f>
        <v>No</v>
      </c>
    </row>
    <row r="833" spans="1:16" x14ac:dyDescent="0.3">
      <c r="A833" s="2" t="s">
        <v>5182</v>
      </c>
      <c r="B833" s="8">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_xlfn.XLOOKUP(orders!$D833,products!$A$1:$A$49,products!$B$1:$B$49,,0)</f>
        <v>Ara</v>
      </c>
      <c r="J833" t="str">
        <f t="shared" si="36"/>
        <v>Arabica</v>
      </c>
      <c r="K833" t="str">
        <f>_xlfn.XLOOKUP($D833,products!$A$1:$A$49,products!$C$1:$C$49,,0)</f>
        <v>D</v>
      </c>
      <c r="L833" t="str">
        <f t="shared" si="37"/>
        <v>Dark</v>
      </c>
      <c r="M833" s="1">
        <f>_xlfn.XLOOKUP($D833,products!$A$1:$A$49,products!$D$1:$D$49,,0)</f>
        <v>0.2</v>
      </c>
      <c r="N833" s="3">
        <f>_xlfn.XLOOKUP($D833,products!$A$1:$A$49,products!$E$1:$E$49,,0)</f>
        <v>2.9849999999999999</v>
      </c>
      <c r="O833" s="3">
        <f t="shared" si="38"/>
        <v>5.97</v>
      </c>
      <c r="P833" t="str">
        <f>_xlfn.XLOOKUP(Table1[[#This Row],[Customer ID]],customers!$A$1:$A$1001,customers!$I$1:$I$1001,,0)</f>
        <v>No</v>
      </c>
    </row>
    <row r="834" spans="1:16" x14ac:dyDescent="0.3">
      <c r="A834" s="2" t="s">
        <v>5193</v>
      </c>
      <c r="B834" s="8">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_xlfn.XLOOKUP(orders!$D834,products!$A$1:$A$49,products!$B$1:$B$49,,0)</f>
        <v>Rob</v>
      </c>
      <c r="J834" t="str">
        <f t="shared" si="36"/>
        <v>Robusta</v>
      </c>
      <c r="K834" t="str">
        <f>_xlfn.XLOOKUP($D834,products!$A$1:$A$49,products!$C$1:$C$49,,0)</f>
        <v>M</v>
      </c>
      <c r="L834" t="str">
        <f t="shared" si="37"/>
        <v>Medium</v>
      </c>
      <c r="M834" s="1">
        <f>_xlfn.XLOOKUP($D834,products!$A$1:$A$49,products!$D$1:$D$49,,0)</f>
        <v>1</v>
      </c>
      <c r="N834" s="3">
        <f>_xlfn.XLOOKUP($D834,products!$A$1:$A$49,products!$E$1:$E$49,,0)</f>
        <v>9.9499999999999993</v>
      </c>
      <c r="O834" s="3">
        <f t="shared" si="38"/>
        <v>59.699999999999996</v>
      </c>
      <c r="P834" t="str">
        <f>_xlfn.XLOOKUP(Table1[[#This Row],[Customer ID]],customers!$A$1:$A$1001,customers!$I$1:$I$1001,,0)</f>
        <v>No</v>
      </c>
    </row>
    <row r="835" spans="1:16" x14ac:dyDescent="0.3">
      <c r="A835" s="2" t="s">
        <v>5199</v>
      </c>
      <c r="B835" s="8">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_xlfn.XLOOKUP(orders!$D835,products!$A$1:$A$49,products!$B$1:$B$49,,0)</f>
        <v>Rob</v>
      </c>
      <c r="J835" t="str">
        <f t="shared" ref="J835:J898" si="39">IF(I835="Rob","Robusta",IF(I835="Exc","Excelsa",IF(I835="Ara","Arabica",IF(I835="Lib","Liberica","Not Valid"))))</f>
        <v>Robusta</v>
      </c>
      <c r="K835" t="str">
        <f>_xlfn.XLOOKUP($D835,products!$A$1:$A$49,products!$C$1:$C$49,,0)</f>
        <v>D</v>
      </c>
      <c r="L835" t="str">
        <f t="shared" ref="L835:L898" si="40">IF(K835="M","Medium",IF(K835="L","Light",IF(K835="D","Dark","Not Valid")))</f>
        <v>Dark</v>
      </c>
      <c r="M835" s="1">
        <f>_xlfn.XLOOKUP($D835,products!$A$1:$A$49,products!$D$1:$D$49,,0)</f>
        <v>2.5</v>
      </c>
      <c r="N835" s="3">
        <f>_xlfn.XLOOKUP($D835,products!$A$1:$A$49,products!$E$1:$E$49,,0)</f>
        <v>20.584999999999997</v>
      </c>
      <c r="O835" s="3">
        <f t="shared" ref="O835:O898" si="41">N835*E835</f>
        <v>82.339999999999989</v>
      </c>
      <c r="P835" t="str">
        <f>_xlfn.XLOOKUP(Table1[[#This Row],[Customer ID]],customers!$A$1:$A$1001,customers!$I$1:$I$1001,,0)</f>
        <v>Yes</v>
      </c>
    </row>
    <row r="836" spans="1:16" x14ac:dyDescent="0.3">
      <c r="A836" s="2" t="s">
        <v>5205</v>
      </c>
      <c r="B836" s="8">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_xlfn.XLOOKUP(orders!$D836,products!$A$1:$A$49,products!$B$1:$B$49,,0)</f>
        <v>Ara</v>
      </c>
      <c r="J836" t="str">
        <f t="shared" si="39"/>
        <v>Arabica</v>
      </c>
      <c r="K836" t="str">
        <f>_xlfn.XLOOKUP($D836,products!$A$1:$A$49,products!$C$1:$C$49,,0)</f>
        <v>D</v>
      </c>
      <c r="L836" t="str">
        <f t="shared" si="40"/>
        <v>Dark</v>
      </c>
      <c r="M836" s="1">
        <f>_xlfn.XLOOKUP($D836,products!$A$1:$A$49,products!$D$1:$D$49,,0)</f>
        <v>2.5</v>
      </c>
      <c r="N836" s="3">
        <f>_xlfn.XLOOKUP($D836,products!$A$1:$A$49,products!$E$1:$E$49,,0)</f>
        <v>22.884999999999998</v>
      </c>
      <c r="O836" s="3">
        <f t="shared" si="41"/>
        <v>22.884999999999998</v>
      </c>
      <c r="P836" t="str">
        <f>_xlfn.XLOOKUP(Table1[[#This Row],[Customer ID]],customers!$A$1:$A$1001,customers!$I$1:$I$1001,,0)</f>
        <v>No</v>
      </c>
    </row>
    <row r="837" spans="1:16" x14ac:dyDescent="0.3">
      <c r="A837" s="2" t="s">
        <v>5211</v>
      </c>
      <c r="B837" s="8">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_xlfn.XLOOKUP(orders!$D837,products!$A$1:$A$49,products!$B$1:$B$49,,0)</f>
        <v>Exc</v>
      </c>
      <c r="J837" t="str">
        <f t="shared" si="39"/>
        <v>Excelsa</v>
      </c>
      <c r="K837" t="str">
        <f>_xlfn.XLOOKUP($D837,products!$A$1:$A$49,products!$C$1:$C$49,,0)</f>
        <v>L</v>
      </c>
      <c r="L837" t="str">
        <f t="shared" si="40"/>
        <v>Light</v>
      </c>
      <c r="M837" s="1">
        <f>_xlfn.XLOOKUP($D837,products!$A$1:$A$49,products!$D$1:$D$49,,0)</f>
        <v>0.5</v>
      </c>
      <c r="N837" s="3">
        <f>_xlfn.XLOOKUP($D837,products!$A$1:$A$49,products!$E$1:$E$49,,0)</f>
        <v>8.91</v>
      </c>
      <c r="O837" s="3">
        <f t="shared" si="41"/>
        <v>8.91</v>
      </c>
      <c r="P837" t="str">
        <f>_xlfn.XLOOKUP(Table1[[#This Row],[Customer ID]],customers!$A$1:$A$1001,customers!$I$1:$I$1001,,0)</f>
        <v>Yes</v>
      </c>
    </row>
    <row r="838" spans="1:16" x14ac:dyDescent="0.3">
      <c r="A838" s="2" t="s">
        <v>5216</v>
      </c>
      <c r="B838" s="8">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_xlfn.XLOOKUP(orders!$D838,products!$A$1:$A$49,products!$B$1:$B$49,,0)</f>
        <v>Ara</v>
      </c>
      <c r="J838" t="str">
        <f t="shared" si="39"/>
        <v>Arabica</v>
      </c>
      <c r="K838" t="str">
        <f>_xlfn.XLOOKUP($D838,products!$A$1:$A$49,products!$C$1:$C$49,,0)</f>
        <v>D</v>
      </c>
      <c r="L838" t="str">
        <f t="shared" si="40"/>
        <v>Dark</v>
      </c>
      <c r="M838" s="1">
        <f>_xlfn.XLOOKUP($D838,products!$A$1:$A$49,products!$D$1:$D$49,,0)</f>
        <v>0.2</v>
      </c>
      <c r="N838" s="3">
        <f>_xlfn.XLOOKUP($D838,products!$A$1:$A$49,products!$E$1:$E$49,,0)</f>
        <v>2.9849999999999999</v>
      </c>
      <c r="O838" s="3">
        <f t="shared" si="41"/>
        <v>11.94</v>
      </c>
      <c r="P838" t="str">
        <f>_xlfn.XLOOKUP(Table1[[#This Row],[Customer ID]],customers!$A$1:$A$1001,customers!$I$1:$I$1001,,0)</f>
        <v>No</v>
      </c>
    </row>
    <row r="839" spans="1:16" x14ac:dyDescent="0.3">
      <c r="A839" s="2" t="s">
        <v>5222</v>
      </c>
      <c r="B839" s="8">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_xlfn.XLOOKUP(orders!$D839,products!$A$1:$A$49,products!$B$1:$B$49,,0)</f>
        <v>Lib</v>
      </c>
      <c r="J839" t="str">
        <f t="shared" si="39"/>
        <v>Liberica</v>
      </c>
      <c r="K839" t="str">
        <f>_xlfn.XLOOKUP($D839,products!$A$1:$A$49,products!$C$1:$C$49,,0)</f>
        <v>M</v>
      </c>
      <c r="L839" t="str">
        <f t="shared" si="40"/>
        <v>Medium</v>
      </c>
      <c r="M839" s="1">
        <f>_xlfn.XLOOKUP($D839,products!$A$1:$A$49,products!$D$1:$D$49,,0)</f>
        <v>2.5</v>
      </c>
      <c r="N839" s="3">
        <f>_xlfn.XLOOKUP($D839,products!$A$1:$A$49,products!$E$1:$E$49,,0)</f>
        <v>33.464999999999996</v>
      </c>
      <c r="O839" s="3">
        <f t="shared" si="41"/>
        <v>100.39499999999998</v>
      </c>
      <c r="P839" t="str">
        <f>_xlfn.XLOOKUP(Table1[[#This Row],[Customer ID]],customers!$A$1:$A$1001,customers!$I$1:$I$1001,,0)</f>
        <v>No</v>
      </c>
    </row>
    <row r="840" spans="1:16" x14ac:dyDescent="0.3">
      <c r="A840" s="2" t="s">
        <v>5228</v>
      </c>
      <c r="B840" s="8">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_xlfn.XLOOKUP(orders!$D840,products!$A$1:$A$49,products!$B$1:$B$49,,0)</f>
        <v>Ara</v>
      </c>
      <c r="J840" t="str">
        <f t="shared" si="39"/>
        <v>Arabica</v>
      </c>
      <c r="K840" t="str">
        <f>_xlfn.XLOOKUP($D840,products!$A$1:$A$49,products!$C$1:$C$49,,0)</f>
        <v>D</v>
      </c>
      <c r="L840" t="str">
        <f t="shared" si="40"/>
        <v>Dark</v>
      </c>
      <c r="M840" s="1">
        <f>_xlfn.XLOOKUP($D840,products!$A$1:$A$49,products!$D$1:$D$49,,0)</f>
        <v>2.5</v>
      </c>
      <c r="N840" s="3">
        <f>_xlfn.XLOOKUP($D840,products!$A$1:$A$49,products!$E$1:$E$49,,0)</f>
        <v>22.884999999999998</v>
      </c>
      <c r="O840" s="3">
        <f t="shared" si="41"/>
        <v>114.42499999999998</v>
      </c>
      <c r="P840" t="str">
        <f>_xlfn.XLOOKUP(Table1[[#This Row],[Customer ID]],customers!$A$1:$A$1001,customers!$I$1:$I$1001,,0)</f>
        <v>No</v>
      </c>
    </row>
    <row r="841" spans="1:16" x14ac:dyDescent="0.3">
      <c r="A841" s="2" t="s">
        <v>5234</v>
      </c>
      <c r="B841" s="8">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_xlfn.XLOOKUP(orders!$D841,products!$A$1:$A$49,products!$B$1:$B$49,,0)</f>
        <v>Exc</v>
      </c>
      <c r="J841" t="str">
        <f t="shared" si="39"/>
        <v>Excelsa</v>
      </c>
      <c r="K841" t="str">
        <f>_xlfn.XLOOKUP($D841,products!$A$1:$A$49,products!$C$1:$C$49,,0)</f>
        <v>M</v>
      </c>
      <c r="L841" t="str">
        <f t="shared" si="40"/>
        <v>Medium</v>
      </c>
      <c r="M841" s="1">
        <f>_xlfn.XLOOKUP($D841,products!$A$1:$A$49,products!$D$1:$D$49,,0)</f>
        <v>0.5</v>
      </c>
      <c r="N841" s="3">
        <f>_xlfn.XLOOKUP($D841,products!$A$1:$A$49,products!$E$1:$E$49,,0)</f>
        <v>8.25</v>
      </c>
      <c r="O841" s="3">
        <f t="shared" si="41"/>
        <v>41.25</v>
      </c>
      <c r="P841" t="str">
        <f>_xlfn.XLOOKUP(Table1[[#This Row],[Customer ID]],customers!$A$1:$A$1001,customers!$I$1:$I$1001,,0)</f>
        <v>No</v>
      </c>
    </row>
    <row r="842" spans="1:16" x14ac:dyDescent="0.3">
      <c r="A842" s="2" t="s">
        <v>5240</v>
      </c>
      <c r="B842" s="8">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_xlfn.XLOOKUP(orders!$D842,products!$A$1:$A$49,products!$B$1:$B$49,,0)</f>
        <v>Rob</v>
      </c>
      <c r="J842" t="str">
        <f t="shared" si="39"/>
        <v>Robusta</v>
      </c>
      <c r="K842" t="str">
        <f>_xlfn.XLOOKUP($D842,products!$A$1:$A$49,products!$C$1:$C$49,,0)</f>
        <v>L</v>
      </c>
      <c r="L842" t="str">
        <f t="shared" si="40"/>
        <v>Light</v>
      </c>
      <c r="M842" s="1">
        <f>_xlfn.XLOOKUP($D842,products!$A$1:$A$49,products!$D$1:$D$49,,0)</f>
        <v>0.5</v>
      </c>
      <c r="N842" s="3">
        <f>_xlfn.XLOOKUP($D842,products!$A$1:$A$49,products!$E$1:$E$49,,0)</f>
        <v>7.169999999999999</v>
      </c>
      <c r="O842" s="3">
        <f t="shared" si="41"/>
        <v>28.679999999999996</v>
      </c>
      <c r="P842" t="str">
        <f>_xlfn.XLOOKUP(Table1[[#This Row],[Customer ID]],customers!$A$1:$A$1001,customers!$I$1:$I$1001,,0)</f>
        <v>Yes</v>
      </c>
    </row>
    <row r="843" spans="1:16" x14ac:dyDescent="0.3">
      <c r="A843" s="2" t="s">
        <v>5246</v>
      </c>
      <c r="B843" s="8">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_xlfn.XLOOKUP(orders!$D843,products!$A$1:$A$49,products!$B$1:$B$49,,0)</f>
        <v>Lib</v>
      </c>
      <c r="J843" t="str">
        <f t="shared" si="39"/>
        <v>Liberica</v>
      </c>
      <c r="K843" t="str">
        <f>_xlfn.XLOOKUP($D843,products!$A$1:$A$49,products!$C$1:$C$49,,0)</f>
        <v>M</v>
      </c>
      <c r="L843" t="str">
        <f t="shared" si="40"/>
        <v>Medium</v>
      </c>
      <c r="M843" s="1">
        <f>_xlfn.XLOOKUP($D843,products!$A$1:$A$49,products!$D$1:$D$49,,0)</f>
        <v>0.2</v>
      </c>
      <c r="N843" s="3">
        <f>_xlfn.XLOOKUP($D843,products!$A$1:$A$49,products!$E$1:$E$49,,0)</f>
        <v>4.3650000000000002</v>
      </c>
      <c r="O843" s="3">
        <f t="shared" si="41"/>
        <v>4.3650000000000002</v>
      </c>
      <c r="P843" t="str">
        <f>_xlfn.XLOOKUP(Table1[[#This Row],[Customer ID]],customers!$A$1:$A$1001,customers!$I$1:$I$1001,,0)</f>
        <v>No</v>
      </c>
    </row>
    <row r="844" spans="1:16" x14ac:dyDescent="0.3">
      <c r="A844" s="2" t="s">
        <v>5251</v>
      </c>
      <c r="B844" s="8">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_xlfn.XLOOKUP(orders!$D844,products!$A$1:$A$49,products!$B$1:$B$49,,0)</f>
        <v>Exc</v>
      </c>
      <c r="J844" t="str">
        <f t="shared" si="39"/>
        <v>Excelsa</v>
      </c>
      <c r="K844" t="str">
        <f>_xlfn.XLOOKUP($D844,products!$A$1:$A$49,products!$C$1:$C$49,,0)</f>
        <v>M</v>
      </c>
      <c r="L844" t="str">
        <f t="shared" si="40"/>
        <v>Medium</v>
      </c>
      <c r="M844" s="1">
        <f>_xlfn.XLOOKUP($D844,products!$A$1:$A$49,products!$D$1:$D$49,,0)</f>
        <v>0.2</v>
      </c>
      <c r="N844" s="3">
        <f>_xlfn.XLOOKUP($D844,products!$A$1:$A$49,products!$E$1:$E$49,,0)</f>
        <v>4.125</v>
      </c>
      <c r="O844" s="3">
        <f t="shared" si="41"/>
        <v>8.25</v>
      </c>
      <c r="P844" t="str">
        <f>_xlfn.XLOOKUP(Table1[[#This Row],[Customer ID]],customers!$A$1:$A$1001,customers!$I$1:$I$1001,,0)</f>
        <v>Yes</v>
      </c>
    </row>
    <row r="845" spans="1:16" x14ac:dyDescent="0.3">
      <c r="A845" s="2" t="s">
        <v>5256</v>
      </c>
      <c r="B845" s="8">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_xlfn.XLOOKUP(orders!$D845,products!$A$1:$A$49,products!$B$1:$B$49,,0)</f>
        <v>Exc</v>
      </c>
      <c r="J845" t="str">
        <f t="shared" si="39"/>
        <v>Excelsa</v>
      </c>
      <c r="K845" t="str">
        <f>_xlfn.XLOOKUP($D845,products!$A$1:$A$49,products!$C$1:$C$49,,0)</f>
        <v>M</v>
      </c>
      <c r="L845" t="str">
        <f t="shared" si="40"/>
        <v>Medium</v>
      </c>
      <c r="M845" s="1">
        <f>_xlfn.XLOOKUP($D845,products!$A$1:$A$49,products!$D$1:$D$49,,0)</f>
        <v>0.2</v>
      </c>
      <c r="N845" s="3">
        <f>_xlfn.XLOOKUP($D845,products!$A$1:$A$49,products!$E$1:$E$49,,0)</f>
        <v>4.125</v>
      </c>
      <c r="O845" s="3">
        <f t="shared" si="41"/>
        <v>8.25</v>
      </c>
      <c r="P845" t="str">
        <f>_xlfn.XLOOKUP(Table1[[#This Row],[Customer ID]],customers!$A$1:$A$1001,customers!$I$1:$I$1001,,0)</f>
        <v>Yes</v>
      </c>
    </row>
    <row r="846" spans="1:16" x14ac:dyDescent="0.3">
      <c r="A846" s="2" t="s">
        <v>5262</v>
      </c>
      <c r="B846" s="8">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_xlfn.XLOOKUP(orders!$D846,products!$A$1:$A$49,products!$B$1:$B$49,,0)</f>
        <v>Ara</v>
      </c>
      <c r="J846" t="str">
        <f t="shared" si="39"/>
        <v>Arabica</v>
      </c>
      <c r="K846" t="str">
        <f>_xlfn.XLOOKUP($D846,products!$A$1:$A$49,products!$C$1:$C$49,,0)</f>
        <v>D</v>
      </c>
      <c r="L846" t="str">
        <f t="shared" si="40"/>
        <v>Dark</v>
      </c>
      <c r="M846" s="1">
        <f>_xlfn.XLOOKUP($D846,products!$A$1:$A$49,products!$D$1:$D$49,,0)</f>
        <v>0.5</v>
      </c>
      <c r="N846" s="3">
        <f>_xlfn.XLOOKUP($D846,products!$A$1:$A$49,products!$E$1:$E$49,,0)</f>
        <v>5.97</v>
      </c>
      <c r="O846" s="3">
        <f t="shared" si="41"/>
        <v>35.82</v>
      </c>
      <c r="P846" t="str">
        <f>_xlfn.XLOOKUP(Table1[[#This Row],[Customer ID]],customers!$A$1:$A$1001,customers!$I$1:$I$1001,,0)</f>
        <v>Yes</v>
      </c>
    </row>
    <row r="847" spans="1:16" x14ac:dyDescent="0.3">
      <c r="A847" s="2" t="s">
        <v>5268</v>
      </c>
      <c r="B847" s="8">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_xlfn.XLOOKUP(orders!$D847,products!$A$1:$A$49,products!$B$1:$B$49,,0)</f>
        <v>Exc</v>
      </c>
      <c r="J847" t="str">
        <f t="shared" si="39"/>
        <v>Excelsa</v>
      </c>
      <c r="K847" t="str">
        <f>_xlfn.XLOOKUP($D847,products!$A$1:$A$49,products!$C$1:$C$49,,0)</f>
        <v>D</v>
      </c>
      <c r="L847" t="str">
        <f t="shared" si="40"/>
        <v>Dark</v>
      </c>
      <c r="M847" s="1">
        <f>_xlfn.XLOOKUP($D847,products!$A$1:$A$49,products!$D$1:$D$49,,0)</f>
        <v>2.5</v>
      </c>
      <c r="N847" s="3">
        <f>_xlfn.XLOOKUP($D847,products!$A$1:$A$49,products!$E$1:$E$49,,0)</f>
        <v>27.945</v>
      </c>
      <c r="O847" s="3">
        <f t="shared" si="41"/>
        <v>167.67000000000002</v>
      </c>
      <c r="P847" t="str">
        <f>_xlfn.XLOOKUP(Table1[[#This Row],[Customer ID]],customers!$A$1:$A$1001,customers!$I$1:$I$1001,,0)</f>
        <v>No</v>
      </c>
    </row>
    <row r="848" spans="1:16" x14ac:dyDescent="0.3">
      <c r="A848" s="2" t="s">
        <v>5273</v>
      </c>
      <c r="B848" s="8">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_xlfn.XLOOKUP(orders!$D848,products!$A$1:$A$49,products!$B$1:$B$49,,0)</f>
        <v>Ara</v>
      </c>
      <c r="J848" t="str">
        <f t="shared" si="39"/>
        <v>Arabica</v>
      </c>
      <c r="K848" t="str">
        <f>_xlfn.XLOOKUP($D848,products!$A$1:$A$49,products!$C$1:$C$49,,0)</f>
        <v>M</v>
      </c>
      <c r="L848" t="str">
        <f t="shared" si="40"/>
        <v>Medium</v>
      </c>
      <c r="M848" s="1">
        <f>_xlfn.XLOOKUP($D848,products!$A$1:$A$49,products!$D$1:$D$49,,0)</f>
        <v>2.5</v>
      </c>
      <c r="N848" s="3">
        <f>_xlfn.XLOOKUP($D848,products!$A$1:$A$49,products!$E$1:$E$49,,0)</f>
        <v>25.874999999999996</v>
      </c>
      <c r="O848" s="3">
        <f t="shared" si="41"/>
        <v>51.749999999999993</v>
      </c>
      <c r="P848" t="str">
        <f>_xlfn.XLOOKUP(Table1[[#This Row],[Customer ID]],customers!$A$1:$A$1001,customers!$I$1:$I$1001,,0)</f>
        <v>Yes</v>
      </c>
    </row>
    <row r="849" spans="1:16" x14ac:dyDescent="0.3">
      <c r="A849" s="2" t="s">
        <v>5278</v>
      </c>
      <c r="B849" s="8">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_xlfn.XLOOKUP(orders!$D849,products!$A$1:$A$49,products!$B$1:$B$49,,0)</f>
        <v>Ara</v>
      </c>
      <c r="J849" t="str">
        <f t="shared" si="39"/>
        <v>Arabica</v>
      </c>
      <c r="K849" t="str">
        <f>_xlfn.XLOOKUP($D849,products!$A$1:$A$49,products!$C$1:$C$49,,0)</f>
        <v>D</v>
      </c>
      <c r="L849" t="str">
        <f t="shared" si="40"/>
        <v>Dark</v>
      </c>
      <c r="M849" s="1">
        <f>_xlfn.XLOOKUP($D849,products!$A$1:$A$49,products!$D$1:$D$49,,0)</f>
        <v>0.2</v>
      </c>
      <c r="N849" s="3">
        <f>_xlfn.XLOOKUP($D849,products!$A$1:$A$49,products!$E$1:$E$49,,0)</f>
        <v>2.9849999999999999</v>
      </c>
      <c r="O849" s="3">
        <f t="shared" si="41"/>
        <v>8.9550000000000001</v>
      </c>
      <c r="P849" t="str">
        <f>_xlfn.XLOOKUP(Table1[[#This Row],[Customer ID]],customers!$A$1:$A$1001,customers!$I$1:$I$1001,,0)</f>
        <v>Yes</v>
      </c>
    </row>
    <row r="850" spans="1:16" x14ac:dyDescent="0.3">
      <c r="A850" s="2" t="s">
        <v>5283</v>
      </c>
      <c r="B850" s="8">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_xlfn.XLOOKUP(orders!$D850,products!$A$1:$A$49,products!$B$1:$B$49,,0)</f>
        <v>Exc</v>
      </c>
      <c r="J850" t="str">
        <f t="shared" si="39"/>
        <v>Excelsa</v>
      </c>
      <c r="K850" t="str">
        <f>_xlfn.XLOOKUP($D850,products!$A$1:$A$49,products!$C$1:$C$49,,0)</f>
        <v>L</v>
      </c>
      <c r="L850" t="str">
        <f t="shared" si="40"/>
        <v>Light</v>
      </c>
      <c r="M850" s="1">
        <f>_xlfn.XLOOKUP($D850,products!$A$1:$A$49,products!$D$1:$D$49,,0)</f>
        <v>0.5</v>
      </c>
      <c r="N850" s="3">
        <f>_xlfn.XLOOKUP($D850,products!$A$1:$A$49,products!$E$1:$E$49,,0)</f>
        <v>8.91</v>
      </c>
      <c r="O850" s="3">
        <f t="shared" si="41"/>
        <v>53.46</v>
      </c>
      <c r="P850" t="str">
        <f>_xlfn.XLOOKUP(Table1[[#This Row],[Customer ID]],customers!$A$1:$A$1001,customers!$I$1:$I$1001,,0)</f>
        <v>No</v>
      </c>
    </row>
    <row r="851" spans="1:16" x14ac:dyDescent="0.3">
      <c r="A851" s="2" t="s">
        <v>5288</v>
      </c>
      <c r="B851" s="8">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_xlfn.XLOOKUP(orders!$D851,products!$A$1:$A$49,products!$B$1:$B$49,,0)</f>
        <v>Ara</v>
      </c>
      <c r="J851" t="str">
        <f t="shared" si="39"/>
        <v>Arabica</v>
      </c>
      <c r="K851" t="str">
        <f>_xlfn.XLOOKUP($D851,products!$A$1:$A$49,products!$C$1:$C$49,,0)</f>
        <v>L</v>
      </c>
      <c r="L851" t="str">
        <f t="shared" si="40"/>
        <v>Light</v>
      </c>
      <c r="M851" s="1">
        <f>_xlfn.XLOOKUP($D851,products!$A$1:$A$49,products!$D$1:$D$49,,0)</f>
        <v>0.2</v>
      </c>
      <c r="N851" s="3">
        <f>_xlfn.XLOOKUP($D851,products!$A$1:$A$49,products!$E$1:$E$49,,0)</f>
        <v>3.8849999999999998</v>
      </c>
      <c r="O851" s="3">
        <f t="shared" si="41"/>
        <v>23.31</v>
      </c>
      <c r="P851" t="str">
        <f>_xlfn.XLOOKUP(Table1[[#This Row],[Customer ID]],customers!$A$1:$A$1001,customers!$I$1:$I$1001,,0)</f>
        <v>Yes</v>
      </c>
    </row>
    <row r="852" spans="1:16" x14ac:dyDescent="0.3">
      <c r="A852" s="2" t="s">
        <v>5288</v>
      </c>
      <c r="B852" s="8">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_xlfn.XLOOKUP(orders!$D852,products!$A$1:$A$49,products!$B$1:$B$49,,0)</f>
        <v>Ara</v>
      </c>
      <c r="J852" t="str">
        <f t="shared" si="39"/>
        <v>Arabica</v>
      </c>
      <c r="K852" t="str">
        <f>_xlfn.XLOOKUP($D852,products!$A$1:$A$49,products!$C$1:$C$49,,0)</f>
        <v>M</v>
      </c>
      <c r="L852" t="str">
        <f t="shared" si="40"/>
        <v>Medium</v>
      </c>
      <c r="M852" s="1">
        <f>_xlfn.XLOOKUP($D852,products!$A$1:$A$49,products!$D$1:$D$49,,0)</f>
        <v>0.2</v>
      </c>
      <c r="N852" s="3">
        <f>_xlfn.XLOOKUP($D852,products!$A$1:$A$49,products!$E$1:$E$49,,0)</f>
        <v>3.375</v>
      </c>
      <c r="O852" s="3">
        <f t="shared" si="41"/>
        <v>6.75</v>
      </c>
      <c r="P852" t="str">
        <f>_xlfn.XLOOKUP(Table1[[#This Row],[Customer ID]],customers!$A$1:$A$1001,customers!$I$1:$I$1001,,0)</f>
        <v>Yes</v>
      </c>
    </row>
    <row r="853" spans="1:16" x14ac:dyDescent="0.3">
      <c r="A853" s="2" t="s">
        <v>5299</v>
      </c>
      <c r="B853" s="8">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_xlfn.XLOOKUP(orders!$D853,products!$A$1:$A$49,products!$B$1:$B$49,,0)</f>
        <v>Lib</v>
      </c>
      <c r="J853" t="str">
        <f t="shared" si="39"/>
        <v>Liberica</v>
      </c>
      <c r="K853" t="str">
        <f>_xlfn.XLOOKUP($D853,products!$A$1:$A$49,products!$C$1:$C$49,,0)</f>
        <v>D</v>
      </c>
      <c r="L853" t="str">
        <f t="shared" si="40"/>
        <v>Dark</v>
      </c>
      <c r="M853" s="1">
        <f>_xlfn.XLOOKUP($D853,products!$A$1:$A$49,products!$D$1:$D$49,,0)</f>
        <v>0.5</v>
      </c>
      <c r="N853" s="3">
        <f>_xlfn.XLOOKUP($D853,products!$A$1:$A$49,products!$E$1:$E$49,,0)</f>
        <v>7.77</v>
      </c>
      <c r="O853" s="3">
        <f t="shared" si="41"/>
        <v>7.77</v>
      </c>
      <c r="P853" t="str">
        <f>_xlfn.XLOOKUP(Table1[[#This Row],[Customer ID]],customers!$A$1:$A$1001,customers!$I$1:$I$1001,,0)</f>
        <v>Yes</v>
      </c>
    </row>
    <row r="854" spans="1:16" x14ac:dyDescent="0.3">
      <c r="A854" s="2" t="s">
        <v>5305</v>
      </c>
      <c r="B854" s="8">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_xlfn.XLOOKUP(orders!$D854,products!$A$1:$A$49,products!$B$1:$B$49,,0)</f>
        <v>Lib</v>
      </c>
      <c r="J854" t="str">
        <f t="shared" si="39"/>
        <v>Liberica</v>
      </c>
      <c r="K854" t="str">
        <f>_xlfn.XLOOKUP($D854,products!$A$1:$A$49,products!$C$1:$C$49,,0)</f>
        <v>D</v>
      </c>
      <c r="L854" t="str">
        <f t="shared" si="40"/>
        <v>Dark</v>
      </c>
      <c r="M854" s="1">
        <f>_xlfn.XLOOKUP($D854,products!$A$1:$A$49,products!$D$1:$D$49,,0)</f>
        <v>2.5</v>
      </c>
      <c r="N854" s="3">
        <f>_xlfn.XLOOKUP($D854,products!$A$1:$A$49,products!$E$1:$E$49,,0)</f>
        <v>29.784999999999997</v>
      </c>
      <c r="O854" s="3">
        <f t="shared" si="41"/>
        <v>119.13999999999999</v>
      </c>
      <c r="P854" t="str">
        <f>_xlfn.XLOOKUP(Table1[[#This Row],[Customer ID]],customers!$A$1:$A$1001,customers!$I$1:$I$1001,,0)</f>
        <v>Yes</v>
      </c>
    </row>
    <row r="855" spans="1:16" x14ac:dyDescent="0.3">
      <c r="A855" s="2" t="s">
        <v>5310</v>
      </c>
      <c r="B855" s="8">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_xlfn.XLOOKUP(orders!$D855,products!$A$1:$A$49,products!$B$1:$B$49,,0)</f>
        <v>Ara</v>
      </c>
      <c r="J855" t="str">
        <f t="shared" si="39"/>
        <v>Arabica</v>
      </c>
      <c r="K855" t="str">
        <f>_xlfn.XLOOKUP($D855,products!$A$1:$A$49,products!$C$1:$C$49,,0)</f>
        <v>D</v>
      </c>
      <c r="L855" t="str">
        <f t="shared" si="40"/>
        <v>Dark</v>
      </c>
      <c r="M855" s="1">
        <f>_xlfn.XLOOKUP($D855,products!$A$1:$A$49,products!$D$1:$D$49,,0)</f>
        <v>1</v>
      </c>
      <c r="N855" s="3">
        <f>_xlfn.XLOOKUP($D855,products!$A$1:$A$49,products!$E$1:$E$49,,0)</f>
        <v>9.9499999999999993</v>
      </c>
      <c r="O855" s="3">
        <f t="shared" si="41"/>
        <v>19.899999999999999</v>
      </c>
      <c r="P855" t="str">
        <f>_xlfn.XLOOKUP(Table1[[#This Row],[Customer ID]],customers!$A$1:$A$1001,customers!$I$1:$I$1001,,0)</f>
        <v>No</v>
      </c>
    </row>
    <row r="856" spans="1:16" x14ac:dyDescent="0.3">
      <c r="A856" s="2" t="s">
        <v>5315</v>
      </c>
      <c r="B856" s="8">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_xlfn.XLOOKUP(orders!$D856,products!$A$1:$A$49,products!$B$1:$B$49,,0)</f>
        <v>Rob</v>
      </c>
      <c r="J856" t="str">
        <f t="shared" si="39"/>
        <v>Robusta</v>
      </c>
      <c r="K856" t="str">
        <f>_xlfn.XLOOKUP($D856,products!$A$1:$A$49,products!$C$1:$C$49,,0)</f>
        <v>L</v>
      </c>
      <c r="L856" t="str">
        <f t="shared" si="40"/>
        <v>Light</v>
      </c>
      <c r="M856" s="1">
        <f>_xlfn.XLOOKUP($D856,products!$A$1:$A$49,products!$D$1:$D$49,,0)</f>
        <v>0.5</v>
      </c>
      <c r="N856" s="3">
        <f>_xlfn.XLOOKUP($D856,products!$A$1:$A$49,products!$E$1:$E$49,,0)</f>
        <v>7.169999999999999</v>
      </c>
      <c r="O856" s="3">
        <f t="shared" si="41"/>
        <v>35.849999999999994</v>
      </c>
      <c r="P856" t="str">
        <f>_xlfn.XLOOKUP(Table1[[#This Row],[Customer ID]],customers!$A$1:$A$1001,customers!$I$1:$I$1001,,0)</f>
        <v>Yes</v>
      </c>
    </row>
    <row r="857" spans="1:16" x14ac:dyDescent="0.3">
      <c r="A857" s="2" t="s">
        <v>5321</v>
      </c>
      <c r="B857" s="8">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_xlfn.XLOOKUP(orders!$D857,products!$A$1:$A$49,products!$B$1:$B$49,,0)</f>
        <v>Lib</v>
      </c>
      <c r="J857" t="str">
        <f t="shared" si="39"/>
        <v>Liberica</v>
      </c>
      <c r="K857" t="str">
        <f>_xlfn.XLOOKUP($D857,products!$A$1:$A$49,products!$C$1:$C$49,,0)</f>
        <v>D</v>
      </c>
      <c r="L857" t="str">
        <f t="shared" si="40"/>
        <v>Dark</v>
      </c>
      <c r="M857" s="1">
        <f>_xlfn.XLOOKUP($D857,products!$A$1:$A$49,products!$D$1:$D$49,,0)</f>
        <v>2.5</v>
      </c>
      <c r="N857" s="3">
        <f>_xlfn.XLOOKUP($D857,products!$A$1:$A$49,products!$E$1:$E$49,,0)</f>
        <v>29.784999999999997</v>
      </c>
      <c r="O857" s="3">
        <f t="shared" si="41"/>
        <v>89.35499999999999</v>
      </c>
      <c r="P857" t="str">
        <f>_xlfn.XLOOKUP(Table1[[#This Row],[Customer ID]],customers!$A$1:$A$1001,customers!$I$1:$I$1001,,0)</f>
        <v>No</v>
      </c>
    </row>
    <row r="858" spans="1:16" x14ac:dyDescent="0.3">
      <c r="A858" s="2" t="s">
        <v>5327</v>
      </c>
      <c r="B858" s="8">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_xlfn.XLOOKUP(orders!$D858,products!$A$1:$A$49,products!$B$1:$B$49,,0)</f>
        <v>Lib</v>
      </c>
      <c r="J858" t="str">
        <f t="shared" si="39"/>
        <v>Liberica</v>
      </c>
      <c r="K858" t="str">
        <f>_xlfn.XLOOKUP($D858,products!$A$1:$A$49,products!$C$1:$C$49,,0)</f>
        <v>M</v>
      </c>
      <c r="L858" t="str">
        <f t="shared" si="40"/>
        <v>Medium</v>
      </c>
      <c r="M858" s="1">
        <f>_xlfn.XLOOKUP($D858,products!$A$1:$A$49,products!$D$1:$D$49,,0)</f>
        <v>0.2</v>
      </c>
      <c r="N858" s="3">
        <f>_xlfn.XLOOKUP($D858,products!$A$1:$A$49,products!$E$1:$E$49,,0)</f>
        <v>4.3650000000000002</v>
      </c>
      <c r="O858" s="3">
        <f t="shared" si="41"/>
        <v>8.73</v>
      </c>
      <c r="P858" t="str">
        <f>_xlfn.XLOOKUP(Table1[[#This Row],[Customer ID]],customers!$A$1:$A$1001,customers!$I$1:$I$1001,,0)</f>
        <v>Yes</v>
      </c>
    </row>
    <row r="859" spans="1:16" x14ac:dyDescent="0.3">
      <c r="A859" s="2" t="s">
        <v>5333</v>
      </c>
      <c r="B859" s="8">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_xlfn.XLOOKUP(orders!$D859,products!$A$1:$A$49,products!$B$1:$B$49,,0)</f>
        <v>Rob</v>
      </c>
      <c r="J859" t="str">
        <f t="shared" si="39"/>
        <v>Robusta</v>
      </c>
      <c r="K859" t="str">
        <f>_xlfn.XLOOKUP($D859,products!$A$1:$A$49,products!$C$1:$C$49,,0)</f>
        <v>L</v>
      </c>
      <c r="L859" t="str">
        <f t="shared" si="40"/>
        <v>Light</v>
      </c>
      <c r="M859" s="1">
        <f>_xlfn.XLOOKUP($D859,products!$A$1:$A$49,products!$D$1:$D$49,,0)</f>
        <v>2.5</v>
      </c>
      <c r="N859" s="3">
        <f>_xlfn.XLOOKUP($D859,products!$A$1:$A$49,products!$E$1:$E$49,,0)</f>
        <v>27.484999999999996</v>
      </c>
      <c r="O859" s="3">
        <f t="shared" si="41"/>
        <v>137.42499999999998</v>
      </c>
      <c r="P859" t="str">
        <f>_xlfn.XLOOKUP(Table1[[#This Row],[Customer ID]],customers!$A$1:$A$1001,customers!$I$1:$I$1001,,0)</f>
        <v>No</v>
      </c>
    </row>
    <row r="860" spans="1:16" x14ac:dyDescent="0.3">
      <c r="A860" s="2" t="s">
        <v>5339</v>
      </c>
      <c r="B860" s="8">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_xlfn.XLOOKUP(orders!$D860,products!$A$1:$A$49,products!$B$1:$B$49,,0)</f>
        <v>Lib</v>
      </c>
      <c r="J860" t="str">
        <f t="shared" si="39"/>
        <v>Liberica</v>
      </c>
      <c r="K860" t="str">
        <f>_xlfn.XLOOKUP($D860,products!$A$1:$A$49,products!$C$1:$C$49,,0)</f>
        <v>M</v>
      </c>
      <c r="L860" t="str">
        <f t="shared" si="40"/>
        <v>Medium</v>
      </c>
      <c r="M860" s="1">
        <f>_xlfn.XLOOKUP($D860,products!$A$1:$A$49,products!$D$1:$D$49,,0)</f>
        <v>0.5</v>
      </c>
      <c r="N860" s="3">
        <f>_xlfn.XLOOKUP($D860,products!$A$1:$A$49,products!$E$1:$E$49,,0)</f>
        <v>8.73</v>
      </c>
      <c r="O860" s="3">
        <f t="shared" si="41"/>
        <v>34.92</v>
      </c>
      <c r="P860" t="str">
        <f>_xlfn.XLOOKUP(Table1[[#This Row],[Customer ID]],customers!$A$1:$A$1001,customers!$I$1:$I$1001,,0)</f>
        <v>No</v>
      </c>
    </row>
    <row r="861" spans="1:16" x14ac:dyDescent="0.3">
      <c r="A861" s="2" t="s">
        <v>5345</v>
      </c>
      <c r="B861" s="8">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_xlfn.XLOOKUP(orders!$D861,products!$A$1:$A$49,products!$B$1:$B$49,,0)</f>
        <v>Ara</v>
      </c>
      <c r="J861" t="str">
        <f t="shared" si="39"/>
        <v>Arabica</v>
      </c>
      <c r="K861" t="str">
        <f>_xlfn.XLOOKUP($D861,products!$A$1:$A$49,products!$C$1:$C$49,,0)</f>
        <v>L</v>
      </c>
      <c r="L861" t="str">
        <f t="shared" si="40"/>
        <v>Light</v>
      </c>
      <c r="M861" s="1">
        <f>_xlfn.XLOOKUP($D861,products!$A$1:$A$49,products!$D$1:$D$49,,0)</f>
        <v>2.5</v>
      </c>
      <c r="N861" s="3">
        <f>_xlfn.XLOOKUP($D861,products!$A$1:$A$49,products!$E$1:$E$49,,0)</f>
        <v>29.784999999999997</v>
      </c>
      <c r="O861" s="3">
        <f t="shared" si="41"/>
        <v>178.70999999999998</v>
      </c>
      <c r="P861" t="str">
        <f>_xlfn.XLOOKUP(Table1[[#This Row],[Customer ID]],customers!$A$1:$A$1001,customers!$I$1:$I$1001,,0)</f>
        <v>No</v>
      </c>
    </row>
    <row r="862" spans="1:16" x14ac:dyDescent="0.3">
      <c r="A862" s="2" t="s">
        <v>5351</v>
      </c>
      <c r="B862" s="8">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_xlfn.XLOOKUP(orders!$D862,products!$A$1:$A$49,products!$B$1:$B$49,,0)</f>
        <v>Ara</v>
      </c>
      <c r="J862" t="str">
        <f t="shared" si="39"/>
        <v>Arabica</v>
      </c>
      <c r="K862" t="str">
        <f>_xlfn.XLOOKUP($D862,products!$A$1:$A$49,products!$C$1:$C$49,,0)</f>
        <v>M</v>
      </c>
      <c r="L862" t="str">
        <f t="shared" si="40"/>
        <v>Medium</v>
      </c>
      <c r="M862" s="1">
        <f>_xlfn.XLOOKUP($D862,products!$A$1:$A$49,products!$D$1:$D$49,,0)</f>
        <v>2.5</v>
      </c>
      <c r="N862" s="3">
        <f>_xlfn.XLOOKUP($D862,products!$A$1:$A$49,products!$E$1:$E$49,,0)</f>
        <v>25.874999999999996</v>
      </c>
      <c r="O862" s="3">
        <f t="shared" si="41"/>
        <v>25.874999999999996</v>
      </c>
      <c r="P862" t="str">
        <f>_xlfn.XLOOKUP(Table1[[#This Row],[Customer ID]],customers!$A$1:$A$1001,customers!$I$1:$I$1001,,0)</f>
        <v>No</v>
      </c>
    </row>
    <row r="863" spans="1:16" x14ac:dyDescent="0.3">
      <c r="A863" s="2" t="s">
        <v>5356</v>
      </c>
      <c r="B863" s="8">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_xlfn.XLOOKUP(orders!$D863,products!$A$1:$A$49,products!$B$1:$B$49,,0)</f>
        <v>Lib</v>
      </c>
      <c r="J863" t="str">
        <f t="shared" si="39"/>
        <v>Liberica</v>
      </c>
      <c r="K863" t="str">
        <f>_xlfn.XLOOKUP($D863,products!$A$1:$A$49,products!$C$1:$C$49,,0)</f>
        <v>D</v>
      </c>
      <c r="L863" t="str">
        <f t="shared" si="40"/>
        <v>Dark</v>
      </c>
      <c r="M863" s="1">
        <f>_xlfn.XLOOKUP($D863,products!$A$1:$A$49,products!$D$1:$D$49,,0)</f>
        <v>1</v>
      </c>
      <c r="N863" s="3">
        <f>_xlfn.XLOOKUP($D863,products!$A$1:$A$49,products!$E$1:$E$49,,0)</f>
        <v>12.95</v>
      </c>
      <c r="O863" s="3">
        <f t="shared" si="41"/>
        <v>77.699999999999989</v>
      </c>
      <c r="P863" t="str">
        <f>_xlfn.XLOOKUP(Table1[[#This Row],[Customer ID]],customers!$A$1:$A$1001,customers!$I$1:$I$1001,,0)</f>
        <v>Yes</v>
      </c>
    </row>
    <row r="864" spans="1:16" x14ac:dyDescent="0.3">
      <c r="A864" s="2" t="s">
        <v>5362</v>
      </c>
      <c r="B864" s="8">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_xlfn.XLOOKUP(orders!$D864,products!$A$1:$A$49,products!$B$1:$B$49,,0)</f>
        <v>Rob</v>
      </c>
      <c r="J864" t="str">
        <f t="shared" si="39"/>
        <v>Robusta</v>
      </c>
      <c r="K864" t="str">
        <f>_xlfn.XLOOKUP($D864,products!$A$1:$A$49,products!$C$1:$C$49,,0)</f>
        <v>M</v>
      </c>
      <c r="L864" t="str">
        <f t="shared" si="40"/>
        <v>Medium</v>
      </c>
      <c r="M864" s="1">
        <f>_xlfn.XLOOKUP($D864,products!$A$1:$A$49,products!$D$1:$D$49,,0)</f>
        <v>1</v>
      </c>
      <c r="N864" s="3">
        <f>_xlfn.XLOOKUP($D864,products!$A$1:$A$49,products!$E$1:$E$49,,0)</f>
        <v>9.9499999999999993</v>
      </c>
      <c r="O864" s="3">
        <f t="shared" si="41"/>
        <v>9.9499999999999993</v>
      </c>
      <c r="P864" t="str">
        <f>_xlfn.XLOOKUP(Table1[[#This Row],[Customer ID]],customers!$A$1:$A$1001,customers!$I$1:$I$1001,,0)</f>
        <v>Yes</v>
      </c>
    </row>
    <row r="865" spans="1:16" x14ac:dyDescent="0.3">
      <c r="A865" s="2" t="s">
        <v>5368</v>
      </c>
      <c r="B865" s="8">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_xlfn.XLOOKUP(orders!$D865,products!$A$1:$A$49,products!$B$1:$B$49,,0)</f>
        <v>Lib</v>
      </c>
      <c r="J865" t="str">
        <f t="shared" si="39"/>
        <v>Liberica</v>
      </c>
      <c r="K865" t="str">
        <f>_xlfn.XLOOKUP($D865,products!$A$1:$A$49,products!$C$1:$C$49,,0)</f>
        <v>M</v>
      </c>
      <c r="L865" t="str">
        <f t="shared" si="40"/>
        <v>Medium</v>
      </c>
      <c r="M865" s="1">
        <f>_xlfn.XLOOKUP($D865,products!$A$1:$A$49,products!$D$1:$D$49,,0)</f>
        <v>1</v>
      </c>
      <c r="N865" s="3">
        <f>_xlfn.XLOOKUP($D865,products!$A$1:$A$49,products!$E$1:$E$49,,0)</f>
        <v>14.55</v>
      </c>
      <c r="O865" s="3">
        <f t="shared" si="41"/>
        <v>29.1</v>
      </c>
      <c r="P865" t="str">
        <f>_xlfn.XLOOKUP(Table1[[#This Row],[Customer ID]],customers!$A$1:$A$1001,customers!$I$1:$I$1001,,0)</f>
        <v>Yes</v>
      </c>
    </row>
    <row r="866" spans="1:16" x14ac:dyDescent="0.3">
      <c r="A866" s="2" t="s">
        <v>5374</v>
      </c>
      <c r="B866" s="8">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_xlfn.XLOOKUP(orders!$D866,products!$A$1:$A$49,products!$B$1:$B$49,,0)</f>
        <v>Rob</v>
      </c>
      <c r="J866" t="str">
        <f t="shared" si="39"/>
        <v>Robusta</v>
      </c>
      <c r="K866" t="str">
        <f>_xlfn.XLOOKUP($D866,products!$A$1:$A$49,products!$C$1:$C$49,,0)</f>
        <v>L</v>
      </c>
      <c r="L866" t="str">
        <f t="shared" si="40"/>
        <v>Light</v>
      </c>
      <c r="M866" s="1">
        <f>_xlfn.XLOOKUP($D866,products!$A$1:$A$49,products!$D$1:$D$49,,0)</f>
        <v>0.2</v>
      </c>
      <c r="N866" s="3">
        <f>_xlfn.XLOOKUP($D866,products!$A$1:$A$49,products!$E$1:$E$49,,0)</f>
        <v>3.5849999999999995</v>
      </c>
      <c r="O866" s="3">
        <f t="shared" si="41"/>
        <v>21.509999999999998</v>
      </c>
      <c r="P866" t="str">
        <f>_xlfn.XLOOKUP(Table1[[#This Row],[Customer ID]],customers!$A$1:$A$1001,customers!$I$1:$I$1001,,0)</f>
        <v>No</v>
      </c>
    </row>
    <row r="867" spans="1:16" x14ac:dyDescent="0.3">
      <c r="A867" s="2" t="s">
        <v>5380</v>
      </c>
      <c r="B867" s="8">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_xlfn.XLOOKUP(orders!$D867,products!$A$1:$A$49,products!$B$1:$B$49,,0)</f>
        <v>Ara</v>
      </c>
      <c r="J867" t="str">
        <f t="shared" si="39"/>
        <v>Arabica</v>
      </c>
      <c r="K867" t="str">
        <f>_xlfn.XLOOKUP($D867,products!$A$1:$A$49,products!$C$1:$C$49,,0)</f>
        <v>M</v>
      </c>
      <c r="L867" t="str">
        <f t="shared" si="40"/>
        <v>Medium</v>
      </c>
      <c r="M867" s="1">
        <f>_xlfn.XLOOKUP($D867,products!$A$1:$A$49,products!$D$1:$D$49,,0)</f>
        <v>0.5</v>
      </c>
      <c r="N867" s="3">
        <f>_xlfn.XLOOKUP($D867,products!$A$1:$A$49,products!$E$1:$E$49,,0)</f>
        <v>6.75</v>
      </c>
      <c r="O867" s="3">
        <f t="shared" si="41"/>
        <v>6.75</v>
      </c>
      <c r="P867" t="str">
        <f>_xlfn.XLOOKUP(Table1[[#This Row],[Customer ID]],customers!$A$1:$A$1001,customers!$I$1:$I$1001,,0)</f>
        <v>Yes</v>
      </c>
    </row>
    <row r="868" spans="1:16" x14ac:dyDescent="0.3">
      <c r="A868" s="2" t="s">
        <v>5385</v>
      </c>
      <c r="B868" s="8">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_xlfn.XLOOKUP(orders!$D868,products!$A$1:$A$49,products!$B$1:$B$49,,0)</f>
        <v>Ara</v>
      </c>
      <c r="J868" t="str">
        <f t="shared" si="39"/>
        <v>Arabica</v>
      </c>
      <c r="K868" t="str">
        <f>_xlfn.XLOOKUP($D868,products!$A$1:$A$49,products!$C$1:$C$49,,0)</f>
        <v>D</v>
      </c>
      <c r="L868" t="str">
        <f t="shared" si="40"/>
        <v>Dark</v>
      </c>
      <c r="M868" s="1">
        <f>_xlfn.XLOOKUP($D868,products!$A$1:$A$49,products!$D$1:$D$49,,0)</f>
        <v>0.5</v>
      </c>
      <c r="N868" s="3">
        <f>_xlfn.XLOOKUP($D868,products!$A$1:$A$49,products!$E$1:$E$49,,0)</f>
        <v>5.97</v>
      </c>
      <c r="O868" s="3">
        <f t="shared" si="41"/>
        <v>17.91</v>
      </c>
      <c r="P868" t="str">
        <f>_xlfn.XLOOKUP(Table1[[#This Row],[Customer ID]],customers!$A$1:$A$1001,customers!$I$1:$I$1001,,0)</f>
        <v>No</v>
      </c>
    </row>
    <row r="869" spans="1:16" x14ac:dyDescent="0.3">
      <c r="A869" s="2" t="s">
        <v>5391</v>
      </c>
      <c r="B869" s="8">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_xlfn.XLOOKUP(orders!$D869,products!$A$1:$A$49,products!$B$1:$B$49,,0)</f>
        <v>Ara</v>
      </c>
      <c r="J869" t="str">
        <f t="shared" si="39"/>
        <v>Arabica</v>
      </c>
      <c r="K869" t="str">
        <f>_xlfn.XLOOKUP($D869,products!$A$1:$A$49,products!$C$1:$C$49,,0)</f>
        <v>L</v>
      </c>
      <c r="L869" t="str">
        <f t="shared" si="40"/>
        <v>Light</v>
      </c>
      <c r="M869" s="1">
        <f>_xlfn.XLOOKUP($D869,products!$A$1:$A$49,products!$D$1:$D$49,,0)</f>
        <v>2.5</v>
      </c>
      <c r="N869" s="3">
        <f>_xlfn.XLOOKUP($D869,products!$A$1:$A$49,products!$E$1:$E$49,,0)</f>
        <v>29.784999999999997</v>
      </c>
      <c r="O869" s="3">
        <f t="shared" si="41"/>
        <v>29.784999999999997</v>
      </c>
      <c r="P869" t="str">
        <f>_xlfn.XLOOKUP(Table1[[#This Row],[Customer ID]],customers!$A$1:$A$1001,customers!$I$1:$I$1001,,0)</f>
        <v>Yes</v>
      </c>
    </row>
    <row r="870" spans="1:16" x14ac:dyDescent="0.3">
      <c r="A870" s="2" t="s">
        <v>5396</v>
      </c>
      <c r="B870" s="8">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_xlfn.XLOOKUP(orders!$D870,products!$A$1:$A$49,products!$B$1:$B$49,,0)</f>
        <v>Exc</v>
      </c>
      <c r="J870" t="str">
        <f t="shared" si="39"/>
        <v>Excelsa</v>
      </c>
      <c r="K870" t="str">
        <f>_xlfn.XLOOKUP($D870,products!$A$1:$A$49,products!$C$1:$C$49,,0)</f>
        <v>M</v>
      </c>
      <c r="L870" t="str">
        <f t="shared" si="40"/>
        <v>Medium</v>
      </c>
      <c r="M870" s="1">
        <f>_xlfn.XLOOKUP($D870,products!$A$1:$A$49,products!$D$1:$D$49,,0)</f>
        <v>0.5</v>
      </c>
      <c r="N870" s="3">
        <f>_xlfn.XLOOKUP($D870,products!$A$1:$A$49,products!$E$1:$E$49,,0)</f>
        <v>8.25</v>
      </c>
      <c r="O870" s="3">
        <f t="shared" si="41"/>
        <v>41.25</v>
      </c>
      <c r="P870" t="str">
        <f>_xlfn.XLOOKUP(Table1[[#This Row],[Customer ID]],customers!$A$1:$A$1001,customers!$I$1:$I$1001,,0)</f>
        <v>Yes</v>
      </c>
    </row>
    <row r="871" spans="1:16" x14ac:dyDescent="0.3">
      <c r="A871" s="2" t="s">
        <v>5402</v>
      </c>
      <c r="B871" s="8">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_xlfn.XLOOKUP(orders!$D871,products!$A$1:$A$49,products!$B$1:$B$49,,0)</f>
        <v>Rob</v>
      </c>
      <c r="J871" t="str">
        <f t="shared" si="39"/>
        <v>Robusta</v>
      </c>
      <c r="K871" t="str">
        <f>_xlfn.XLOOKUP($D871,products!$A$1:$A$49,products!$C$1:$C$49,,0)</f>
        <v>M</v>
      </c>
      <c r="L871" t="str">
        <f t="shared" si="40"/>
        <v>Medium</v>
      </c>
      <c r="M871" s="1">
        <f>_xlfn.XLOOKUP($D871,products!$A$1:$A$49,products!$D$1:$D$49,,0)</f>
        <v>0.5</v>
      </c>
      <c r="N871" s="3">
        <f>_xlfn.XLOOKUP($D871,products!$A$1:$A$49,products!$E$1:$E$49,,0)</f>
        <v>5.97</v>
      </c>
      <c r="O871" s="3">
        <f t="shared" si="41"/>
        <v>17.91</v>
      </c>
      <c r="P871" t="str">
        <f>_xlfn.XLOOKUP(Table1[[#This Row],[Customer ID]],customers!$A$1:$A$1001,customers!$I$1:$I$1001,,0)</f>
        <v>Yes</v>
      </c>
    </row>
    <row r="872" spans="1:16" x14ac:dyDescent="0.3">
      <c r="A872" s="2" t="s">
        <v>5407</v>
      </c>
      <c r="B872" s="8">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_xlfn.XLOOKUP(orders!$D872,products!$A$1:$A$49,products!$B$1:$B$49,,0)</f>
        <v>Exc</v>
      </c>
      <c r="J872" t="str">
        <f t="shared" si="39"/>
        <v>Excelsa</v>
      </c>
      <c r="K872" t="str">
        <f>_xlfn.XLOOKUP($D872,products!$A$1:$A$49,products!$C$1:$C$49,,0)</f>
        <v>D</v>
      </c>
      <c r="L872" t="str">
        <f t="shared" si="40"/>
        <v>Dark</v>
      </c>
      <c r="M872" s="1">
        <f>_xlfn.XLOOKUP($D872,products!$A$1:$A$49,products!$D$1:$D$49,,0)</f>
        <v>0.5</v>
      </c>
      <c r="N872" s="3">
        <f>_xlfn.XLOOKUP($D872,products!$A$1:$A$49,products!$E$1:$E$49,,0)</f>
        <v>7.29</v>
      </c>
      <c r="O872" s="3">
        <f t="shared" si="41"/>
        <v>7.29</v>
      </c>
      <c r="P872" t="str">
        <f>_xlfn.XLOOKUP(Table1[[#This Row],[Customer ID]],customers!$A$1:$A$1001,customers!$I$1:$I$1001,,0)</f>
        <v>Yes</v>
      </c>
    </row>
    <row r="873" spans="1:16" x14ac:dyDescent="0.3">
      <c r="A873" s="2" t="s">
        <v>5413</v>
      </c>
      <c r="B873" s="8">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_xlfn.XLOOKUP(orders!$D873,products!$A$1:$A$49,products!$B$1:$B$49,,0)</f>
        <v>Exc</v>
      </c>
      <c r="J873" t="str">
        <f t="shared" si="39"/>
        <v>Excelsa</v>
      </c>
      <c r="K873" t="str">
        <f>_xlfn.XLOOKUP($D873,products!$A$1:$A$49,products!$C$1:$C$49,,0)</f>
        <v>L</v>
      </c>
      <c r="L873" t="str">
        <f t="shared" si="40"/>
        <v>Light</v>
      </c>
      <c r="M873" s="1">
        <f>_xlfn.XLOOKUP($D873,products!$A$1:$A$49,products!$D$1:$D$49,,0)</f>
        <v>1</v>
      </c>
      <c r="N873" s="3">
        <f>_xlfn.XLOOKUP($D873,products!$A$1:$A$49,products!$E$1:$E$49,,0)</f>
        <v>14.85</v>
      </c>
      <c r="O873" s="3">
        <f t="shared" si="41"/>
        <v>29.7</v>
      </c>
      <c r="P873" t="str">
        <f>_xlfn.XLOOKUP(Table1[[#This Row],[Customer ID]],customers!$A$1:$A$1001,customers!$I$1:$I$1001,,0)</f>
        <v>Yes</v>
      </c>
    </row>
    <row r="874" spans="1:16" x14ac:dyDescent="0.3">
      <c r="A874" s="2" t="s">
        <v>5421</v>
      </c>
      <c r="B874" s="8">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_xlfn.XLOOKUP(orders!$D874,products!$A$1:$A$49,products!$B$1:$B$49,,0)</f>
        <v>Ara</v>
      </c>
      <c r="J874" t="str">
        <f t="shared" si="39"/>
        <v>Arabica</v>
      </c>
      <c r="K874" t="str">
        <f>_xlfn.XLOOKUP($D874,products!$A$1:$A$49,products!$C$1:$C$49,,0)</f>
        <v>M</v>
      </c>
      <c r="L874" t="str">
        <f t="shared" si="40"/>
        <v>Medium</v>
      </c>
      <c r="M874" s="1">
        <f>_xlfn.XLOOKUP($D874,products!$A$1:$A$49,products!$D$1:$D$49,,0)</f>
        <v>1</v>
      </c>
      <c r="N874" s="3">
        <f>_xlfn.XLOOKUP($D874,products!$A$1:$A$49,products!$E$1:$E$49,,0)</f>
        <v>11.25</v>
      </c>
      <c r="O874" s="3">
        <f t="shared" si="41"/>
        <v>22.5</v>
      </c>
      <c r="P874" t="str">
        <f>_xlfn.XLOOKUP(Table1[[#This Row],[Customer ID]],customers!$A$1:$A$1001,customers!$I$1:$I$1001,,0)</f>
        <v>No</v>
      </c>
    </row>
    <row r="875" spans="1:16" x14ac:dyDescent="0.3">
      <c r="A875" s="2" t="s">
        <v>5427</v>
      </c>
      <c r="B875" s="8">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_xlfn.XLOOKUP(orders!$D875,products!$A$1:$A$49,products!$B$1:$B$49,,0)</f>
        <v>Rob</v>
      </c>
      <c r="J875" t="str">
        <f t="shared" si="39"/>
        <v>Robusta</v>
      </c>
      <c r="K875" t="str">
        <f>_xlfn.XLOOKUP($D875,products!$A$1:$A$49,products!$C$1:$C$49,,0)</f>
        <v>M</v>
      </c>
      <c r="L875" t="str">
        <f t="shared" si="40"/>
        <v>Medium</v>
      </c>
      <c r="M875" s="1">
        <f>_xlfn.XLOOKUP($D875,products!$A$1:$A$49,products!$D$1:$D$49,,0)</f>
        <v>0.2</v>
      </c>
      <c r="N875" s="3">
        <f>_xlfn.XLOOKUP($D875,products!$A$1:$A$49,products!$E$1:$E$49,,0)</f>
        <v>2.9849999999999999</v>
      </c>
      <c r="O875" s="3">
        <f t="shared" si="41"/>
        <v>11.94</v>
      </c>
      <c r="P875" t="str">
        <f>_xlfn.XLOOKUP(Table1[[#This Row],[Customer ID]],customers!$A$1:$A$1001,customers!$I$1:$I$1001,,0)</f>
        <v>Yes</v>
      </c>
    </row>
    <row r="876" spans="1:16" x14ac:dyDescent="0.3">
      <c r="A876" s="2" t="s">
        <v>5433</v>
      </c>
      <c r="B876" s="8">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_xlfn.XLOOKUP(orders!$D876,products!$A$1:$A$49,products!$B$1:$B$49,,0)</f>
        <v>Ara</v>
      </c>
      <c r="J876" t="str">
        <f t="shared" si="39"/>
        <v>Arabica</v>
      </c>
      <c r="K876" t="str">
        <f>_xlfn.XLOOKUP($D876,products!$A$1:$A$49,products!$C$1:$C$49,,0)</f>
        <v>L</v>
      </c>
      <c r="L876" t="str">
        <f t="shared" si="40"/>
        <v>Light</v>
      </c>
      <c r="M876" s="1">
        <f>_xlfn.XLOOKUP($D876,products!$A$1:$A$49,products!$D$1:$D$49,,0)</f>
        <v>1</v>
      </c>
      <c r="N876" s="3">
        <f>_xlfn.XLOOKUP($D876,products!$A$1:$A$49,products!$E$1:$E$49,,0)</f>
        <v>12.95</v>
      </c>
      <c r="O876" s="3">
        <f t="shared" si="41"/>
        <v>25.9</v>
      </c>
      <c r="P876" t="str">
        <f>_xlfn.XLOOKUP(Table1[[#This Row],[Customer ID]],customers!$A$1:$A$1001,customers!$I$1:$I$1001,,0)</f>
        <v>No</v>
      </c>
    </row>
    <row r="877" spans="1:16" x14ac:dyDescent="0.3">
      <c r="A877" s="2" t="s">
        <v>5439</v>
      </c>
      <c r="B877" s="8">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_xlfn.XLOOKUP(orders!$D877,products!$A$1:$A$49,products!$B$1:$B$49,,0)</f>
        <v>Lib</v>
      </c>
      <c r="J877" t="str">
        <f t="shared" si="39"/>
        <v>Liberica</v>
      </c>
      <c r="K877" t="str">
        <f>_xlfn.XLOOKUP($D877,products!$A$1:$A$49,products!$C$1:$C$49,,0)</f>
        <v>M</v>
      </c>
      <c r="L877" t="str">
        <f t="shared" si="40"/>
        <v>Medium</v>
      </c>
      <c r="M877" s="1">
        <f>_xlfn.XLOOKUP($D877,products!$A$1:$A$49,products!$D$1:$D$49,,0)</f>
        <v>0.5</v>
      </c>
      <c r="N877" s="3">
        <f>_xlfn.XLOOKUP($D877,products!$A$1:$A$49,products!$E$1:$E$49,,0)</f>
        <v>8.73</v>
      </c>
      <c r="O877" s="3">
        <f t="shared" si="41"/>
        <v>43.650000000000006</v>
      </c>
      <c r="P877" t="str">
        <f>_xlfn.XLOOKUP(Table1[[#This Row],[Customer ID]],customers!$A$1:$A$1001,customers!$I$1:$I$1001,,0)</f>
        <v>No</v>
      </c>
    </row>
    <row r="878" spans="1:16" x14ac:dyDescent="0.3">
      <c r="A878" s="2" t="s">
        <v>5439</v>
      </c>
      <c r="B878" s="8">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_xlfn.XLOOKUP(orders!$D878,products!$A$1:$A$49,products!$B$1:$B$49,,0)</f>
        <v>Ara</v>
      </c>
      <c r="J878" t="str">
        <f t="shared" si="39"/>
        <v>Arabica</v>
      </c>
      <c r="K878" t="str">
        <f>_xlfn.XLOOKUP($D878,products!$A$1:$A$49,products!$C$1:$C$49,,0)</f>
        <v>L</v>
      </c>
      <c r="L878" t="str">
        <f t="shared" si="40"/>
        <v>Light</v>
      </c>
      <c r="M878" s="1">
        <f>_xlfn.XLOOKUP($D878,products!$A$1:$A$49,products!$D$1:$D$49,,0)</f>
        <v>0.5</v>
      </c>
      <c r="N878" s="3">
        <f>_xlfn.XLOOKUP($D878,products!$A$1:$A$49,products!$E$1:$E$49,,0)</f>
        <v>7.77</v>
      </c>
      <c r="O878" s="3">
        <f t="shared" si="41"/>
        <v>46.62</v>
      </c>
      <c r="P878" t="str">
        <f>_xlfn.XLOOKUP(Table1[[#This Row],[Customer ID]],customers!$A$1:$A$1001,customers!$I$1:$I$1001,,0)</f>
        <v>No</v>
      </c>
    </row>
    <row r="879" spans="1:16" x14ac:dyDescent="0.3">
      <c r="A879" s="2" t="s">
        <v>5450</v>
      </c>
      <c r="B879" s="8">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_xlfn.XLOOKUP(orders!$D879,products!$A$1:$A$49,products!$B$1:$B$49,,0)</f>
        <v>Lib</v>
      </c>
      <c r="J879" t="str">
        <f t="shared" si="39"/>
        <v>Liberica</v>
      </c>
      <c r="K879" t="str">
        <f>_xlfn.XLOOKUP($D879,products!$A$1:$A$49,products!$C$1:$C$49,,0)</f>
        <v>L</v>
      </c>
      <c r="L879" t="str">
        <f t="shared" si="40"/>
        <v>Light</v>
      </c>
      <c r="M879" s="1">
        <f>_xlfn.XLOOKUP($D879,products!$A$1:$A$49,products!$D$1:$D$49,,0)</f>
        <v>0.5</v>
      </c>
      <c r="N879" s="3">
        <f>_xlfn.XLOOKUP($D879,products!$A$1:$A$49,products!$E$1:$E$49,,0)</f>
        <v>9.51</v>
      </c>
      <c r="O879" s="3">
        <f t="shared" si="41"/>
        <v>28.53</v>
      </c>
      <c r="P879" t="str">
        <f>_xlfn.XLOOKUP(Table1[[#This Row],[Customer ID]],customers!$A$1:$A$1001,customers!$I$1:$I$1001,,0)</f>
        <v>No</v>
      </c>
    </row>
    <row r="880" spans="1:16" x14ac:dyDescent="0.3">
      <c r="A880" s="2" t="s">
        <v>5456</v>
      </c>
      <c r="B880" s="8">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_xlfn.XLOOKUP(orders!$D880,products!$A$1:$A$49,products!$B$1:$B$49,,0)</f>
        <v>Rob</v>
      </c>
      <c r="J880" t="str">
        <f t="shared" si="39"/>
        <v>Robusta</v>
      </c>
      <c r="K880" t="str">
        <f>_xlfn.XLOOKUP($D880,products!$A$1:$A$49,products!$C$1:$C$49,,0)</f>
        <v>L</v>
      </c>
      <c r="L880" t="str">
        <f t="shared" si="40"/>
        <v>Light</v>
      </c>
      <c r="M880" s="1">
        <f>_xlfn.XLOOKUP($D880,products!$A$1:$A$49,products!$D$1:$D$49,,0)</f>
        <v>2.5</v>
      </c>
      <c r="N880" s="3">
        <f>_xlfn.XLOOKUP($D880,products!$A$1:$A$49,products!$E$1:$E$49,,0)</f>
        <v>27.484999999999996</v>
      </c>
      <c r="O880" s="3">
        <f t="shared" si="41"/>
        <v>27.484999999999996</v>
      </c>
      <c r="P880" t="str">
        <f>_xlfn.XLOOKUP(Table1[[#This Row],[Customer ID]],customers!$A$1:$A$1001,customers!$I$1:$I$1001,,0)</f>
        <v>Yes</v>
      </c>
    </row>
    <row r="881" spans="1:16" x14ac:dyDescent="0.3">
      <c r="A881" s="2" t="s">
        <v>5461</v>
      </c>
      <c r="B881" s="8">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_xlfn.XLOOKUP(orders!$D881,products!$A$1:$A$49,products!$B$1:$B$49,,0)</f>
        <v>Exc</v>
      </c>
      <c r="J881" t="str">
        <f t="shared" si="39"/>
        <v>Excelsa</v>
      </c>
      <c r="K881" t="str">
        <f>_xlfn.XLOOKUP($D881,products!$A$1:$A$49,products!$C$1:$C$49,,0)</f>
        <v>D</v>
      </c>
      <c r="L881" t="str">
        <f t="shared" si="40"/>
        <v>Dark</v>
      </c>
      <c r="M881" s="1">
        <f>_xlfn.XLOOKUP($D881,products!$A$1:$A$49,products!$D$1:$D$49,,0)</f>
        <v>0.2</v>
      </c>
      <c r="N881" s="3">
        <f>_xlfn.XLOOKUP($D881,products!$A$1:$A$49,products!$E$1:$E$49,,0)</f>
        <v>3.645</v>
      </c>
      <c r="O881" s="3">
        <f t="shared" si="41"/>
        <v>10.935</v>
      </c>
      <c r="P881" t="str">
        <f>_xlfn.XLOOKUP(Table1[[#This Row],[Customer ID]],customers!$A$1:$A$1001,customers!$I$1:$I$1001,,0)</f>
        <v>No</v>
      </c>
    </row>
    <row r="882" spans="1:16" x14ac:dyDescent="0.3">
      <c r="A882" s="2" t="s">
        <v>5466</v>
      </c>
      <c r="B882" s="8">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_xlfn.XLOOKUP(orders!$D882,products!$A$1:$A$49,products!$B$1:$B$49,,0)</f>
        <v>Rob</v>
      </c>
      <c r="J882" t="str">
        <f t="shared" si="39"/>
        <v>Robusta</v>
      </c>
      <c r="K882" t="str">
        <f>_xlfn.XLOOKUP($D882,products!$A$1:$A$49,products!$C$1:$C$49,,0)</f>
        <v>L</v>
      </c>
      <c r="L882" t="str">
        <f t="shared" si="40"/>
        <v>Light</v>
      </c>
      <c r="M882" s="1">
        <f>_xlfn.XLOOKUP($D882,products!$A$1:$A$49,products!$D$1:$D$49,,0)</f>
        <v>0.2</v>
      </c>
      <c r="N882" s="3">
        <f>_xlfn.XLOOKUP($D882,products!$A$1:$A$49,products!$E$1:$E$49,,0)</f>
        <v>3.5849999999999995</v>
      </c>
      <c r="O882" s="3">
        <f t="shared" si="41"/>
        <v>7.169999999999999</v>
      </c>
      <c r="P882" t="str">
        <f>_xlfn.XLOOKUP(Table1[[#This Row],[Customer ID]],customers!$A$1:$A$1001,customers!$I$1:$I$1001,,0)</f>
        <v>No</v>
      </c>
    </row>
    <row r="883" spans="1:16" x14ac:dyDescent="0.3">
      <c r="A883" s="2" t="s">
        <v>5472</v>
      </c>
      <c r="B883" s="8">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_xlfn.XLOOKUP(orders!$D883,products!$A$1:$A$49,products!$B$1:$B$49,,0)</f>
        <v>Ara</v>
      </c>
      <c r="J883" t="str">
        <f t="shared" si="39"/>
        <v>Arabica</v>
      </c>
      <c r="K883" t="str">
        <f>_xlfn.XLOOKUP($D883,products!$A$1:$A$49,products!$C$1:$C$49,,0)</f>
        <v>L</v>
      </c>
      <c r="L883" t="str">
        <f t="shared" si="40"/>
        <v>Light</v>
      </c>
      <c r="M883" s="1">
        <f>_xlfn.XLOOKUP($D883,products!$A$1:$A$49,products!$D$1:$D$49,,0)</f>
        <v>0.2</v>
      </c>
      <c r="N883" s="3">
        <f>_xlfn.XLOOKUP($D883,products!$A$1:$A$49,products!$E$1:$E$49,,0)</f>
        <v>3.8849999999999998</v>
      </c>
      <c r="O883" s="3">
        <f t="shared" si="41"/>
        <v>23.31</v>
      </c>
      <c r="P883" t="str">
        <f>_xlfn.XLOOKUP(Table1[[#This Row],[Customer ID]],customers!$A$1:$A$1001,customers!$I$1:$I$1001,,0)</f>
        <v>Yes</v>
      </c>
    </row>
    <row r="884" spans="1:16" x14ac:dyDescent="0.3">
      <c r="A884" s="2" t="s">
        <v>5477</v>
      </c>
      <c r="B884" s="8">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_xlfn.XLOOKUP(orders!$D884,products!$A$1:$A$49,products!$B$1:$B$49,,0)</f>
        <v>Ara</v>
      </c>
      <c r="J884" t="str">
        <f t="shared" si="39"/>
        <v>Arabica</v>
      </c>
      <c r="K884" t="str">
        <f>_xlfn.XLOOKUP($D884,products!$A$1:$A$49,products!$C$1:$C$49,,0)</f>
        <v>D</v>
      </c>
      <c r="L884" t="str">
        <f t="shared" si="40"/>
        <v>Dark</v>
      </c>
      <c r="M884" s="1">
        <f>_xlfn.XLOOKUP($D884,products!$A$1:$A$49,products!$D$1:$D$49,,0)</f>
        <v>2.5</v>
      </c>
      <c r="N884" s="3">
        <f>_xlfn.XLOOKUP($D884,products!$A$1:$A$49,products!$E$1:$E$49,,0)</f>
        <v>22.884999999999998</v>
      </c>
      <c r="O884" s="3">
        <f t="shared" si="41"/>
        <v>114.42499999999998</v>
      </c>
      <c r="P884" t="str">
        <f>_xlfn.XLOOKUP(Table1[[#This Row],[Customer ID]],customers!$A$1:$A$1001,customers!$I$1:$I$1001,,0)</f>
        <v>Yes</v>
      </c>
    </row>
    <row r="885" spans="1:16" x14ac:dyDescent="0.3">
      <c r="A885" s="2" t="s">
        <v>5483</v>
      </c>
      <c r="B885" s="8">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_xlfn.XLOOKUP(orders!$D885,products!$A$1:$A$49,products!$B$1:$B$49,,0)</f>
        <v>Ara</v>
      </c>
      <c r="J885" t="str">
        <f t="shared" si="39"/>
        <v>Arabica</v>
      </c>
      <c r="K885" t="str">
        <f>_xlfn.XLOOKUP($D885,products!$A$1:$A$49,products!$C$1:$C$49,,0)</f>
        <v>M</v>
      </c>
      <c r="L885" t="str">
        <f t="shared" si="40"/>
        <v>Medium</v>
      </c>
      <c r="M885" s="1">
        <f>_xlfn.XLOOKUP($D885,products!$A$1:$A$49,products!$D$1:$D$49,,0)</f>
        <v>2.5</v>
      </c>
      <c r="N885" s="3">
        <f>_xlfn.XLOOKUP($D885,products!$A$1:$A$49,products!$E$1:$E$49,,0)</f>
        <v>25.874999999999996</v>
      </c>
      <c r="O885" s="3">
        <f t="shared" si="41"/>
        <v>77.624999999999986</v>
      </c>
      <c r="P885" t="str">
        <f>_xlfn.XLOOKUP(Table1[[#This Row],[Customer ID]],customers!$A$1:$A$1001,customers!$I$1:$I$1001,,0)</f>
        <v>Yes</v>
      </c>
    </row>
    <row r="886" spans="1:16" x14ac:dyDescent="0.3">
      <c r="A886" s="2" t="s">
        <v>5489</v>
      </c>
      <c r="B886" s="8">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_xlfn.XLOOKUP(orders!$D886,products!$A$1:$A$49,products!$B$1:$B$49,,0)</f>
        <v>Rob</v>
      </c>
      <c r="J886" t="str">
        <f t="shared" si="39"/>
        <v>Robusta</v>
      </c>
      <c r="K886" t="str">
        <f>_xlfn.XLOOKUP($D886,products!$A$1:$A$49,products!$C$1:$C$49,,0)</f>
        <v>D</v>
      </c>
      <c r="L886" t="str">
        <f t="shared" si="40"/>
        <v>Dark</v>
      </c>
      <c r="M886" s="1">
        <f>_xlfn.XLOOKUP($D886,products!$A$1:$A$49,products!$D$1:$D$49,,0)</f>
        <v>0.5</v>
      </c>
      <c r="N886" s="3">
        <f>_xlfn.XLOOKUP($D886,products!$A$1:$A$49,products!$E$1:$E$49,,0)</f>
        <v>5.3699999999999992</v>
      </c>
      <c r="O886" s="3">
        <f t="shared" si="41"/>
        <v>5.3699999999999992</v>
      </c>
      <c r="P886" t="str">
        <f>_xlfn.XLOOKUP(Table1[[#This Row],[Customer ID]],customers!$A$1:$A$1001,customers!$I$1:$I$1001,,0)</f>
        <v>Yes</v>
      </c>
    </row>
    <row r="887" spans="1:16" x14ac:dyDescent="0.3">
      <c r="A887" s="2" t="s">
        <v>5495</v>
      </c>
      <c r="B887" s="8">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_xlfn.XLOOKUP(orders!$D887,products!$A$1:$A$49,products!$B$1:$B$49,,0)</f>
        <v>Rob</v>
      </c>
      <c r="J887" t="str">
        <f t="shared" si="39"/>
        <v>Robusta</v>
      </c>
      <c r="K887" t="str">
        <f>_xlfn.XLOOKUP($D887,products!$A$1:$A$49,products!$C$1:$C$49,,0)</f>
        <v>D</v>
      </c>
      <c r="L887" t="str">
        <f t="shared" si="40"/>
        <v>Dark</v>
      </c>
      <c r="M887" s="1">
        <f>_xlfn.XLOOKUP($D887,products!$A$1:$A$49,products!$D$1:$D$49,,0)</f>
        <v>2.5</v>
      </c>
      <c r="N887" s="3">
        <f>_xlfn.XLOOKUP($D887,products!$A$1:$A$49,products!$E$1:$E$49,,0)</f>
        <v>20.584999999999997</v>
      </c>
      <c r="O887" s="3">
        <f t="shared" si="41"/>
        <v>123.50999999999999</v>
      </c>
      <c r="P887" t="str">
        <f>_xlfn.XLOOKUP(Table1[[#This Row],[Customer ID]],customers!$A$1:$A$1001,customers!$I$1:$I$1001,,0)</f>
        <v>No</v>
      </c>
    </row>
    <row r="888" spans="1:16" x14ac:dyDescent="0.3">
      <c r="A888" s="2" t="s">
        <v>5501</v>
      </c>
      <c r="B888" s="8">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_xlfn.XLOOKUP(orders!$D888,products!$A$1:$A$49,products!$B$1:$B$49,,0)</f>
        <v>Lib</v>
      </c>
      <c r="J888" t="str">
        <f t="shared" si="39"/>
        <v>Liberica</v>
      </c>
      <c r="K888" t="str">
        <f>_xlfn.XLOOKUP($D888,products!$A$1:$A$49,products!$C$1:$C$49,,0)</f>
        <v>M</v>
      </c>
      <c r="L888" t="str">
        <f t="shared" si="40"/>
        <v>Medium</v>
      </c>
      <c r="M888" s="1">
        <f>_xlfn.XLOOKUP($D888,products!$A$1:$A$49,products!$D$1:$D$49,,0)</f>
        <v>0.5</v>
      </c>
      <c r="N888" s="3">
        <f>_xlfn.XLOOKUP($D888,products!$A$1:$A$49,products!$E$1:$E$49,,0)</f>
        <v>8.73</v>
      </c>
      <c r="O888" s="3">
        <f t="shared" si="41"/>
        <v>17.46</v>
      </c>
      <c r="P888" t="str">
        <f>_xlfn.XLOOKUP(Table1[[#This Row],[Customer ID]],customers!$A$1:$A$1001,customers!$I$1:$I$1001,,0)</f>
        <v>No</v>
      </c>
    </row>
    <row r="889" spans="1:16" x14ac:dyDescent="0.3">
      <c r="A889" s="2" t="s">
        <v>5507</v>
      </c>
      <c r="B889" s="8">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_xlfn.XLOOKUP(orders!$D889,products!$A$1:$A$49,products!$B$1:$B$49,,0)</f>
        <v>Exc</v>
      </c>
      <c r="J889" t="str">
        <f t="shared" si="39"/>
        <v>Excelsa</v>
      </c>
      <c r="K889" t="str">
        <f>_xlfn.XLOOKUP($D889,products!$A$1:$A$49,products!$C$1:$C$49,,0)</f>
        <v>L</v>
      </c>
      <c r="L889" t="str">
        <f t="shared" si="40"/>
        <v>Light</v>
      </c>
      <c r="M889" s="1">
        <f>_xlfn.XLOOKUP($D889,products!$A$1:$A$49,products!$D$1:$D$49,,0)</f>
        <v>0.2</v>
      </c>
      <c r="N889" s="3">
        <f>_xlfn.XLOOKUP($D889,products!$A$1:$A$49,products!$E$1:$E$49,,0)</f>
        <v>4.4550000000000001</v>
      </c>
      <c r="O889" s="3">
        <f t="shared" si="41"/>
        <v>13.365</v>
      </c>
      <c r="P889" t="str">
        <f>_xlfn.XLOOKUP(Table1[[#This Row],[Customer ID]],customers!$A$1:$A$1001,customers!$I$1:$I$1001,,0)</f>
        <v>No</v>
      </c>
    </row>
    <row r="890" spans="1:16" x14ac:dyDescent="0.3">
      <c r="A890" s="2" t="s">
        <v>5513</v>
      </c>
      <c r="B890" s="8">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_xlfn.XLOOKUP(orders!$D890,products!$A$1:$A$49,products!$B$1:$B$49,,0)</f>
        <v>Ara</v>
      </c>
      <c r="J890" t="str">
        <f t="shared" si="39"/>
        <v>Arabica</v>
      </c>
      <c r="K890" t="str">
        <f>_xlfn.XLOOKUP($D890,products!$A$1:$A$49,products!$C$1:$C$49,,0)</f>
        <v>L</v>
      </c>
      <c r="L890" t="str">
        <f t="shared" si="40"/>
        <v>Light</v>
      </c>
      <c r="M890" s="1">
        <f>_xlfn.XLOOKUP($D890,products!$A$1:$A$49,products!$D$1:$D$49,,0)</f>
        <v>0.2</v>
      </c>
      <c r="N890" s="3">
        <f>_xlfn.XLOOKUP($D890,products!$A$1:$A$49,products!$E$1:$E$49,,0)</f>
        <v>3.8849999999999998</v>
      </c>
      <c r="O890" s="3">
        <f t="shared" si="41"/>
        <v>7.77</v>
      </c>
      <c r="P890" t="str">
        <f>_xlfn.XLOOKUP(Table1[[#This Row],[Customer ID]],customers!$A$1:$A$1001,customers!$I$1:$I$1001,,0)</f>
        <v>Yes</v>
      </c>
    </row>
    <row r="891" spans="1:16" x14ac:dyDescent="0.3">
      <c r="A891" s="2" t="s">
        <v>5519</v>
      </c>
      <c r="B891" s="8">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_xlfn.XLOOKUP(orders!$D891,products!$A$1:$A$49,products!$B$1:$B$49,,0)</f>
        <v>Rob</v>
      </c>
      <c r="J891" t="str">
        <f t="shared" si="39"/>
        <v>Robusta</v>
      </c>
      <c r="K891" t="str">
        <f>_xlfn.XLOOKUP($D891,products!$A$1:$A$49,products!$C$1:$C$49,,0)</f>
        <v>D</v>
      </c>
      <c r="L891" t="str">
        <f t="shared" si="40"/>
        <v>Dark</v>
      </c>
      <c r="M891" s="1">
        <f>_xlfn.XLOOKUP($D891,products!$A$1:$A$49,products!$D$1:$D$49,,0)</f>
        <v>0.2</v>
      </c>
      <c r="N891" s="3">
        <f>_xlfn.XLOOKUP($D891,products!$A$1:$A$49,products!$E$1:$E$49,,0)</f>
        <v>2.6849999999999996</v>
      </c>
      <c r="O891" s="3">
        <f t="shared" si="41"/>
        <v>2.6849999999999996</v>
      </c>
      <c r="P891" t="str">
        <f>_xlfn.XLOOKUP(Table1[[#This Row],[Customer ID]],customers!$A$1:$A$1001,customers!$I$1:$I$1001,,0)</f>
        <v>Yes</v>
      </c>
    </row>
    <row r="892" spans="1:16" x14ac:dyDescent="0.3">
      <c r="A892" s="2" t="s">
        <v>5525</v>
      </c>
      <c r="B892" s="8">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_xlfn.XLOOKUP(orders!$D892,products!$A$1:$A$49,products!$B$1:$B$49,,0)</f>
        <v>Rob</v>
      </c>
      <c r="J892" t="str">
        <f t="shared" si="39"/>
        <v>Robusta</v>
      </c>
      <c r="K892" t="str">
        <f>_xlfn.XLOOKUP($D892,products!$A$1:$A$49,products!$C$1:$C$49,,0)</f>
        <v>D</v>
      </c>
      <c r="L892" t="str">
        <f t="shared" si="40"/>
        <v>Dark</v>
      </c>
      <c r="M892" s="1">
        <f>_xlfn.XLOOKUP($D892,products!$A$1:$A$49,products!$D$1:$D$49,,0)</f>
        <v>2.5</v>
      </c>
      <c r="N892" s="3">
        <f>_xlfn.XLOOKUP($D892,products!$A$1:$A$49,products!$E$1:$E$49,,0)</f>
        <v>20.584999999999997</v>
      </c>
      <c r="O892" s="3">
        <f t="shared" si="41"/>
        <v>20.584999999999997</v>
      </c>
      <c r="P892" t="str">
        <f>_xlfn.XLOOKUP(Table1[[#This Row],[Customer ID]],customers!$A$1:$A$1001,customers!$I$1:$I$1001,,0)</f>
        <v>Yes</v>
      </c>
    </row>
    <row r="893" spans="1:16" x14ac:dyDescent="0.3">
      <c r="A893" s="2" t="s">
        <v>5531</v>
      </c>
      <c r="B893" s="8">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_xlfn.XLOOKUP(orders!$D893,products!$A$1:$A$49,products!$B$1:$B$49,,0)</f>
        <v>Ara</v>
      </c>
      <c r="J893" t="str">
        <f t="shared" si="39"/>
        <v>Arabica</v>
      </c>
      <c r="K893" t="str">
        <f>_xlfn.XLOOKUP($D893,products!$A$1:$A$49,products!$C$1:$C$49,,0)</f>
        <v>D</v>
      </c>
      <c r="L893" t="str">
        <f t="shared" si="40"/>
        <v>Dark</v>
      </c>
      <c r="M893" s="1">
        <f>_xlfn.XLOOKUP($D893,products!$A$1:$A$49,products!$D$1:$D$49,,0)</f>
        <v>2.5</v>
      </c>
      <c r="N893" s="3">
        <f>_xlfn.XLOOKUP($D893,products!$A$1:$A$49,products!$E$1:$E$49,,0)</f>
        <v>22.884999999999998</v>
      </c>
      <c r="O893" s="3">
        <f t="shared" si="41"/>
        <v>114.42499999999998</v>
      </c>
      <c r="P893" t="str">
        <f>_xlfn.XLOOKUP(Table1[[#This Row],[Customer ID]],customers!$A$1:$A$1001,customers!$I$1:$I$1001,,0)</f>
        <v>Yes</v>
      </c>
    </row>
    <row r="894" spans="1:16" x14ac:dyDescent="0.3">
      <c r="A894" s="2" t="s">
        <v>5537</v>
      </c>
      <c r="B894" s="8">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_xlfn.XLOOKUP(orders!$D894,products!$A$1:$A$49,products!$B$1:$B$49,,0)</f>
        <v>Exc</v>
      </c>
      <c r="J894" t="str">
        <f t="shared" si="39"/>
        <v>Excelsa</v>
      </c>
      <c r="K894" t="str">
        <f>_xlfn.XLOOKUP($D894,products!$A$1:$A$49,products!$C$1:$C$49,,0)</f>
        <v>M</v>
      </c>
      <c r="L894" t="str">
        <f t="shared" si="40"/>
        <v>Medium</v>
      </c>
      <c r="M894" s="1">
        <f>_xlfn.XLOOKUP($D894,products!$A$1:$A$49,products!$D$1:$D$49,,0)</f>
        <v>0.2</v>
      </c>
      <c r="N894" s="3">
        <f>_xlfn.XLOOKUP($D894,products!$A$1:$A$49,products!$E$1:$E$49,,0)</f>
        <v>4.125</v>
      </c>
      <c r="O894" s="3">
        <f t="shared" si="41"/>
        <v>20.625</v>
      </c>
      <c r="P894" t="str">
        <f>_xlfn.XLOOKUP(Table1[[#This Row],[Customer ID]],customers!$A$1:$A$1001,customers!$I$1:$I$1001,,0)</f>
        <v>No</v>
      </c>
    </row>
    <row r="895" spans="1:16" x14ac:dyDescent="0.3">
      <c r="A895" s="2" t="s">
        <v>5543</v>
      </c>
      <c r="B895" s="8">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_xlfn.XLOOKUP(orders!$D895,products!$A$1:$A$49,products!$B$1:$B$49,,0)</f>
        <v>Lib</v>
      </c>
      <c r="J895" t="str">
        <f t="shared" si="39"/>
        <v>Liberica</v>
      </c>
      <c r="K895" t="str">
        <f>_xlfn.XLOOKUP($D895,products!$A$1:$A$49,products!$C$1:$C$49,,0)</f>
        <v>L</v>
      </c>
      <c r="L895" t="str">
        <f t="shared" si="40"/>
        <v>Light</v>
      </c>
      <c r="M895" s="1">
        <f>_xlfn.XLOOKUP($D895,products!$A$1:$A$49,products!$D$1:$D$49,,0)</f>
        <v>0.5</v>
      </c>
      <c r="N895" s="3">
        <f>_xlfn.XLOOKUP($D895,products!$A$1:$A$49,products!$E$1:$E$49,,0)</f>
        <v>9.51</v>
      </c>
      <c r="O895" s="3">
        <f t="shared" si="41"/>
        <v>57.06</v>
      </c>
      <c r="P895" t="str">
        <f>_xlfn.XLOOKUP(Table1[[#This Row],[Customer ID]],customers!$A$1:$A$1001,customers!$I$1:$I$1001,,0)</f>
        <v>Yes</v>
      </c>
    </row>
    <row r="896" spans="1:16" x14ac:dyDescent="0.3">
      <c r="A896" s="2" t="s">
        <v>5548</v>
      </c>
      <c r="B896" s="8">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_xlfn.XLOOKUP(orders!$D896,products!$A$1:$A$49,products!$B$1:$B$49,,0)</f>
        <v>Rob</v>
      </c>
      <c r="J896" t="str">
        <f t="shared" si="39"/>
        <v>Robusta</v>
      </c>
      <c r="K896" t="str">
        <f>_xlfn.XLOOKUP($D896,products!$A$1:$A$49,products!$C$1:$C$49,,0)</f>
        <v>D</v>
      </c>
      <c r="L896" t="str">
        <f t="shared" si="40"/>
        <v>Dark</v>
      </c>
      <c r="M896" s="1">
        <f>_xlfn.XLOOKUP($D896,products!$A$1:$A$49,products!$D$1:$D$49,,0)</f>
        <v>2.5</v>
      </c>
      <c r="N896" s="3">
        <f>_xlfn.XLOOKUP($D896,products!$A$1:$A$49,products!$E$1:$E$49,,0)</f>
        <v>20.584999999999997</v>
      </c>
      <c r="O896" s="3">
        <f t="shared" si="41"/>
        <v>82.339999999999989</v>
      </c>
      <c r="P896" t="str">
        <f>_xlfn.XLOOKUP(Table1[[#This Row],[Customer ID]],customers!$A$1:$A$1001,customers!$I$1:$I$1001,,0)</f>
        <v>Yes</v>
      </c>
    </row>
    <row r="897" spans="1:16" x14ac:dyDescent="0.3">
      <c r="A897" s="2" t="s">
        <v>5553</v>
      </c>
      <c r="B897" s="8">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_xlfn.XLOOKUP(orders!$D897,products!$A$1:$A$49,products!$B$1:$B$49,,0)</f>
        <v>Exc</v>
      </c>
      <c r="J897" t="str">
        <f t="shared" si="39"/>
        <v>Excelsa</v>
      </c>
      <c r="K897" t="str">
        <f>_xlfn.XLOOKUP($D897,products!$A$1:$A$49,products!$C$1:$C$49,,0)</f>
        <v>M</v>
      </c>
      <c r="L897" t="str">
        <f t="shared" si="40"/>
        <v>Medium</v>
      </c>
      <c r="M897" s="1">
        <f>_xlfn.XLOOKUP($D897,products!$A$1:$A$49,products!$D$1:$D$49,,0)</f>
        <v>2.5</v>
      </c>
      <c r="N897" s="3">
        <f>_xlfn.XLOOKUP($D897,products!$A$1:$A$49,products!$E$1:$E$49,,0)</f>
        <v>31.624999999999996</v>
      </c>
      <c r="O897" s="3">
        <f t="shared" si="41"/>
        <v>158.12499999999997</v>
      </c>
      <c r="P897" t="str">
        <f>_xlfn.XLOOKUP(Table1[[#This Row],[Customer ID]],customers!$A$1:$A$1001,customers!$I$1:$I$1001,,0)</f>
        <v>No</v>
      </c>
    </row>
    <row r="898" spans="1:16" x14ac:dyDescent="0.3">
      <c r="A898" s="2" t="s">
        <v>5558</v>
      </c>
      <c r="B898" s="8">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_xlfn.XLOOKUP(orders!$D898,products!$A$1:$A$49,products!$B$1:$B$49,,0)</f>
        <v>Rob</v>
      </c>
      <c r="J898" t="str">
        <f t="shared" si="39"/>
        <v>Robusta</v>
      </c>
      <c r="K898" t="str">
        <f>_xlfn.XLOOKUP($D898,products!$A$1:$A$49,products!$C$1:$C$49,,0)</f>
        <v>D</v>
      </c>
      <c r="L898" t="str">
        <f t="shared" si="40"/>
        <v>Dark</v>
      </c>
      <c r="M898" s="1">
        <f>_xlfn.XLOOKUP($D898,products!$A$1:$A$49,products!$D$1:$D$49,,0)</f>
        <v>0.5</v>
      </c>
      <c r="N898" s="3">
        <f>_xlfn.XLOOKUP($D898,products!$A$1:$A$49,products!$E$1:$E$49,,0)</f>
        <v>5.3699999999999992</v>
      </c>
      <c r="O898" s="3">
        <f t="shared" si="41"/>
        <v>32.22</v>
      </c>
      <c r="P898" t="str">
        <f>_xlfn.XLOOKUP(Table1[[#This Row],[Customer ID]],customers!$A$1:$A$1001,customers!$I$1:$I$1001,,0)</f>
        <v>Yes</v>
      </c>
    </row>
    <row r="899" spans="1:16" x14ac:dyDescent="0.3">
      <c r="A899" s="2" t="s">
        <v>5564</v>
      </c>
      <c r="B899" s="8">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_xlfn.XLOOKUP(orders!$D899,products!$A$1:$A$49,products!$B$1:$B$49,,0)</f>
        <v>Exc</v>
      </c>
      <c r="J899" t="str">
        <f t="shared" ref="J899:J962" si="42">IF(I899="Rob","Robusta",IF(I899="Exc","Excelsa",IF(I899="Ara","Arabica",IF(I899="Lib","Liberica","Not Valid"))))</f>
        <v>Excelsa</v>
      </c>
      <c r="K899" t="str">
        <f>_xlfn.XLOOKUP($D899,products!$A$1:$A$49,products!$C$1:$C$49,,0)</f>
        <v>D</v>
      </c>
      <c r="L899" t="str">
        <f t="shared" ref="L899:L962" si="43">IF(K899="M","Medium",IF(K899="L","Light",IF(K899="D","Dark","Not Valid")))</f>
        <v>Dark</v>
      </c>
      <c r="M899" s="1">
        <f>_xlfn.XLOOKUP($D899,products!$A$1:$A$49,products!$D$1:$D$49,,0)</f>
        <v>1</v>
      </c>
      <c r="N899" s="3">
        <f>_xlfn.XLOOKUP($D899,products!$A$1:$A$49,products!$E$1:$E$49,,0)</f>
        <v>12.15</v>
      </c>
      <c r="O899" s="3">
        <f t="shared" ref="O899:O962" si="44">N899*E899</f>
        <v>24.3</v>
      </c>
      <c r="P899" t="str">
        <f>_xlfn.XLOOKUP(Table1[[#This Row],[Customer ID]],customers!$A$1:$A$1001,customers!$I$1:$I$1001,,0)</f>
        <v>No</v>
      </c>
    </row>
    <row r="900" spans="1:16" x14ac:dyDescent="0.3">
      <c r="A900" s="2" t="s">
        <v>5570</v>
      </c>
      <c r="B900" s="8">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_xlfn.XLOOKUP(orders!$D900,products!$A$1:$A$49,products!$B$1:$B$49,,0)</f>
        <v>Rob</v>
      </c>
      <c r="J900" t="str">
        <f t="shared" si="42"/>
        <v>Robusta</v>
      </c>
      <c r="K900" t="str">
        <f>_xlfn.XLOOKUP($D900,products!$A$1:$A$49,products!$C$1:$C$49,,0)</f>
        <v>L</v>
      </c>
      <c r="L900" t="str">
        <f t="shared" si="43"/>
        <v>Light</v>
      </c>
      <c r="M900" s="1">
        <f>_xlfn.XLOOKUP($D900,products!$A$1:$A$49,products!$D$1:$D$49,,0)</f>
        <v>0.5</v>
      </c>
      <c r="N900" s="3">
        <f>_xlfn.XLOOKUP($D900,products!$A$1:$A$49,products!$E$1:$E$49,,0)</f>
        <v>7.169999999999999</v>
      </c>
      <c r="O900" s="3">
        <f t="shared" si="44"/>
        <v>35.849999999999994</v>
      </c>
      <c r="P900" t="str">
        <f>_xlfn.XLOOKUP(Table1[[#This Row],[Customer ID]],customers!$A$1:$A$1001,customers!$I$1:$I$1001,,0)</f>
        <v>No</v>
      </c>
    </row>
    <row r="901" spans="1:16" x14ac:dyDescent="0.3">
      <c r="A901" s="2" t="s">
        <v>5575</v>
      </c>
      <c r="B901" s="8">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_xlfn.XLOOKUP(orders!$D901,products!$A$1:$A$49,products!$B$1:$B$49,,0)</f>
        <v>Lib</v>
      </c>
      <c r="J901" t="str">
        <f t="shared" si="42"/>
        <v>Liberica</v>
      </c>
      <c r="K901" t="str">
        <f>_xlfn.XLOOKUP($D901,products!$A$1:$A$49,products!$C$1:$C$49,,0)</f>
        <v>M</v>
      </c>
      <c r="L901" t="str">
        <f t="shared" si="43"/>
        <v>Medium</v>
      </c>
      <c r="M901" s="1">
        <f>_xlfn.XLOOKUP($D901,products!$A$1:$A$49,products!$D$1:$D$49,,0)</f>
        <v>1</v>
      </c>
      <c r="N901" s="3">
        <f>_xlfn.XLOOKUP($D901,products!$A$1:$A$49,products!$E$1:$E$49,,0)</f>
        <v>14.55</v>
      </c>
      <c r="O901" s="3">
        <f t="shared" si="44"/>
        <v>72.75</v>
      </c>
      <c r="P901" t="str">
        <f>_xlfn.XLOOKUP(Table1[[#This Row],[Customer ID]],customers!$A$1:$A$1001,customers!$I$1:$I$1001,,0)</f>
        <v>No</v>
      </c>
    </row>
    <row r="902" spans="1:16" x14ac:dyDescent="0.3">
      <c r="A902" s="2" t="s">
        <v>5580</v>
      </c>
      <c r="B902" s="8">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_xlfn.XLOOKUP(orders!$D902,products!$A$1:$A$49,products!$B$1:$B$49,,0)</f>
        <v>Lib</v>
      </c>
      <c r="J902" t="str">
        <f t="shared" si="42"/>
        <v>Liberica</v>
      </c>
      <c r="K902" t="str">
        <f>_xlfn.XLOOKUP($D902,products!$A$1:$A$49,products!$C$1:$C$49,,0)</f>
        <v>L</v>
      </c>
      <c r="L902" t="str">
        <f t="shared" si="43"/>
        <v>Light</v>
      </c>
      <c r="M902" s="1">
        <f>_xlfn.XLOOKUP($D902,products!$A$1:$A$49,products!$D$1:$D$49,,0)</f>
        <v>1</v>
      </c>
      <c r="N902" s="3">
        <f>_xlfn.XLOOKUP($D902,products!$A$1:$A$49,products!$E$1:$E$49,,0)</f>
        <v>15.85</v>
      </c>
      <c r="O902" s="3">
        <f t="shared" si="44"/>
        <v>47.55</v>
      </c>
      <c r="P902" t="str">
        <f>_xlfn.XLOOKUP(Table1[[#This Row],[Customer ID]],customers!$A$1:$A$1001,customers!$I$1:$I$1001,,0)</f>
        <v>No</v>
      </c>
    </row>
    <row r="903" spans="1:16" x14ac:dyDescent="0.3">
      <c r="A903" s="2" t="s">
        <v>5585</v>
      </c>
      <c r="B903" s="8">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_xlfn.XLOOKUP(orders!$D903,products!$A$1:$A$49,products!$B$1:$B$49,,0)</f>
        <v>Rob</v>
      </c>
      <c r="J903" t="str">
        <f t="shared" si="42"/>
        <v>Robusta</v>
      </c>
      <c r="K903" t="str">
        <f>_xlfn.XLOOKUP($D903,products!$A$1:$A$49,products!$C$1:$C$49,,0)</f>
        <v>L</v>
      </c>
      <c r="L903" t="str">
        <f t="shared" si="43"/>
        <v>Light</v>
      </c>
      <c r="M903" s="1">
        <f>_xlfn.XLOOKUP($D903,products!$A$1:$A$49,products!$D$1:$D$49,,0)</f>
        <v>0.2</v>
      </c>
      <c r="N903" s="3">
        <f>_xlfn.XLOOKUP($D903,products!$A$1:$A$49,products!$E$1:$E$49,,0)</f>
        <v>3.5849999999999995</v>
      </c>
      <c r="O903" s="3">
        <f t="shared" si="44"/>
        <v>3.5849999999999995</v>
      </c>
      <c r="P903" t="str">
        <f>_xlfn.XLOOKUP(Table1[[#This Row],[Customer ID]],customers!$A$1:$A$1001,customers!$I$1:$I$1001,,0)</f>
        <v>Yes</v>
      </c>
    </row>
    <row r="904" spans="1:16" x14ac:dyDescent="0.3">
      <c r="A904" s="2" t="s">
        <v>5591</v>
      </c>
      <c r="B904" s="8">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_xlfn.XLOOKUP(orders!$D904,products!$A$1:$A$49,products!$B$1:$B$49,,0)</f>
        <v>Exc</v>
      </c>
      <c r="J904" t="str">
        <f t="shared" si="42"/>
        <v>Excelsa</v>
      </c>
      <c r="K904" t="str">
        <f>_xlfn.XLOOKUP($D904,products!$A$1:$A$49,products!$C$1:$C$49,,0)</f>
        <v>M</v>
      </c>
      <c r="L904" t="str">
        <f t="shared" si="43"/>
        <v>Medium</v>
      </c>
      <c r="M904" s="1">
        <f>_xlfn.XLOOKUP($D904,products!$A$1:$A$49,products!$D$1:$D$49,,0)</f>
        <v>2.5</v>
      </c>
      <c r="N904" s="3">
        <f>_xlfn.XLOOKUP($D904,products!$A$1:$A$49,products!$E$1:$E$49,,0)</f>
        <v>31.624999999999996</v>
      </c>
      <c r="O904" s="3">
        <f t="shared" si="44"/>
        <v>158.12499999999997</v>
      </c>
      <c r="P904" t="str">
        <f>_xlfn.XLOOKUP(Table1[[#This Row],[Customer ID]],customers!$A$1:$A$1001,customers!$I$1:$I$1001,,0)</f>
        <v>No</v>
      </c>
    </row>
    <row r="905" spans="1:16" x14ac:dyDescent="0.3">
      <c r="A905" s="2" t="s">
        <v>5597</v>
      </c>
      <c r="B905" s="8">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_xlfn.XLOOKUP(orders!$D905,products!$A$1:$A$49,products!$B$1:$B$49,,0)</f>
        <v>Lib</v>
      </c>
      <c r="J905" t="str">
        <f t="shared" si="42"/>
        <v>Liberica</v>
      </c>
      <c r="K905" t="str">
        <f>_xlfn.XLOOKUP($D905,products!$A$1:$A$49,products!$C$1:$C$49,,0)</f>
        <v>M</v>
      </c>
      <c r="L905" t="str">
        <f t="shared" si="43"/>
        <v>Medium</v>
      </c>
      <c r="M905" s="1">
        <f>_xlfn.XLOOKUP($D905,products!$A$1:$A$49,products!$D$1:$D$49,,0)</f>
        <v>0.5</v>
      </c>
      <c r="N905" s="3">
        <f>_xlfn.XLOOKUP($D905,products!$A$1:$A$49,products!$E$1:$E$49,,0)</f>
        <v>8.73</v>
      </c>
      <c r="O905" s="3">
        <f t="shared" si="44"/>
        <v>17.46</v>
      </c>
      <c r="P905" t="str">
        <f>_xlfn.XLOOKUP(Table1[[#This Row],[Customer ID]],customers!$A$1:$A$1001,customers!$I$1:$I$1001,,0)</f>
        <v>No</v>
      </c>
    </row>
    <row r="906" spans="1:16" x14ac:dyDescent="0.3">
      <c r="A906" s="2" t="s">
        <v>5603</v>
      </c>
      <c r="B906" s="8">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_xlfn.XLOOKUP(orders!$D906,products!$A$1:$A$49,products!$B$1:$B$49,,0)</f>
        <v>Ara</v>
      </c>
      <c r="J906" t="str">
        <f t="shared" si="42"/>
        <v>Arabica</v>
      </c>
      <c r="K906" t="str">
        <f>_xlfn.XLOOKUP($D906,products!$A$1:$A$49,products!$C$1:$C$49,,0)</f>
        <v>L</v>
      </c>
      <c r="L906" t="str">
        <f t="shared" si="43"/>
        <v>Light</v>
      </c>
      <c r="M906" s="1">
        <f>_xlfn.XLOOKUP($D906,products!$A$1:$A$49,products!$D$1:$D$49,,0)</f>
        <v>2.5</v>
      </c>
      <c r="N906" s="3">
        <f>_xlfn.XLOOKUP($D906,products!$A$1:$A$49,products!$E$1:$E$49,,0)</f>
        <v>29.784999999999997</v>
      </c>
      <c r="O906" s="3">
        <f t="shared" si="44"/>
        <v>148.92499999999998</v>
      </c>
      <c r="P906" t="str">
        <f>_xlfn.XLOOKUP(Table1[[#This Row],[Customer ID]],customers!$A$1:$A$1001,customers!$I$1:$I$1001,,0)</f>
        <v>No</v>
      </c>
    </row>
    <row r="907" spans="1:16" x14ac:dyDescent="0.3">
      <c r="A907" s="2" t="s">
        <v>5609</v>
      </c>
      <c r="B907" s="8">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_xlfn.XLOOKUP(orders!$D907,products!$A$1:$A$49,products!$B$1:$B$49,,0)</f>
        <v>Ara</v>
      </c>
      <c r="J907" t="str">
        <f t="shared" si="42"/>
        <v>Arabica</v>
      </c>
      <c r="K907" t="str">
        <f>_xlfn.XLOOKUP($D907,products!$A$1:$A$49,products!$C$1:$C$49,,0)</f>
        <v>M</v>
      </c>
      <c r="L907" t="str">
        <f t="shared" si="43"/>
        <v>Medium</v>
      </c>
      <c r="M907" s="1">
        <f>_xlfn.XLOOKUP($D907,products!$A$1:$A$49,products!$D$1:$D$49,,0)</f>
        <v>0.5</v>
      </c>
      <c r="N907" s="3">
        <f>_xlfn.XLOOKUP($D907,products!$A$1:$A$49,products!$E$1:$E$49,,0)</f>
        <v>6.75</v>
      </c>
      <c r="O907" s="3">
        <f t="shared" si="44"/>
        <v>40.5</v>
      </c>
      <c r="P907" t="str">
        <f>_xlfn.XLOOKUP(Table1[[#This Row],[Customer ID]],customers!$A$1:$A$1001,customers!$I$1:$I$1001,,0)</f>
        <v>Yes</v>
      </c>
    </row>
    <row r="908" spans="1:16" x14ac:dyDescent="0.3">
      <c r="A908" s="2" t="s">
        <v>5614</v>
      </c>
      <c r="B908" s="8">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_xlfn.XLOOKUP(orders!$D908,products!$A$1:$A$49,products!$B$1:$B$49,,0)</f>
        <v>Ara</v>
      </c>
      <c r="J908" t="str">
        <f t="shared" si="42"/>
        <v>Arabica</v>
      </c>
      <c r="K908" t="str">
        <f>_xlfn.XLOOKUP($D908,products!$A$1:$A$49,products!$C$1:$C$49,,0)</f>
        <v>M</v>
      </c>
      <c r="L908" t="str">
        <f t="shared" si="43"/>
        <v>Medium</v>
      </c>
      <c r="M908" s="1">
        <f>_xlfn.XLOOKUP($D908,products!$A$1:$A$49,products!$D$1:$D$49,,0)</f>
        <v>0.5</v>
      </c>
      <c r="N908" s="3">
        <f>_xlfn.XLOOKUP($D908,products!$A$1:$A$49,products!$E$1:$E$49,,0)</f>
        <v>6.75</v>
      </c>
      <c r="O908" s="3">
        <f t="shared" si="44"/>
        <v>27</v>
      </c>
      <c r="P908" t="str">
        <f>_xlfn.XLOOKUP(Table1[[#This Row],[Customer ID]],customers!$A$1:$A$1001,customers!$I$1:$I$1001,,0)</f>
        <v>Yes</v>
      </c>
    </row>
    <row r="909" spans="1:16" x14ac:dyDescent="0.3">
      <c r="A909" s="2" t="s">
        <v>5620</v>
      </c>
      <c r="B909" s="8">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_xlfn.XLOOKUP(orders!$D909,products!$A$1:$A$49,products!$B$1:$B$49,,0)</f>
        <v>Lib</v>
      </c>
      <c r="J909" t="str">
        <f t="shared" si="42"/>
        <v>Liberica</v>
      </c>
      <c r="K909" t="str">
        <f>_xlfn.XLOOKUP($D909,products!$A$1:$A$49,products!$C$1:$C$49,,0)</f>
        <v>D</v>
      </c>
      <c r="L909" t="str">
        <f t="shared" si="43"/>
        <v>Dark</v>
      </c>
      <c r="M909" s="1">
        <f>_xlfn.XLOOKUP($D909,products!$A$1:$A$49,products!$D$1:$D$49,,0)</f>
        <v>1</v>
      </c>
      <c r="N909" s="3">
        <f>_xlfn.XLOOKUP($D909,products!$A$1:$A$49,products!$E$1:$E$49,,0)</f>
        <v>12.95</v>
      </c>
      <c r="O909" s="3">
        <f t="shared" si="44"/>
        <v>38.849999999999994</v>
      </c>
      <c r="P909" t="str">
        <f>_xlfn.XLOOKUP(Table1[[#This Row],[Customer ID]],customers!$A$1:$A$1001,customers!$I$1:$I$1001,,0)</f>
        <v>No</v>
      </c>
    </row>
    <row r="910" spans="1:16" x14ac:dyDescent="0.3">
      <c r="A910" s="2" t="s">
        <v>5626</v>
      </c>
      <c r="B910" s="8">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_xlfn.XLOOKUP(orders!$D910,products!$A$1:$A$49,products!$B$1:$B$49,,0)</f>
        <v>Rob</v>
      </c>
      <c r="J910" t="str">
        <f t="shared" si="42"/>
        <v>Robusta</v>
      </c>
      <c r="K910" t="str">
        <f>_xlfn.XLOOKUP($D910,products!$A$1:$A$49,products!$C$1:$C$49,,0)</f>
        <v>L</v>
      </c>
      <c r="L910" t="str">
        <f t="shared" si="43"/>
        <v>Light</v>
      </c>
      <c r="M910" s="1">
        <f>_xlfn.XLOOKUP($D910,products!$A$1:$A$49,products!$D$1:$D$49,,0)</f>
        <v>1</v>
      </c>
      <c r="N910" s="3">
        <f>_xlfn.XLOOKUP($D910,products!$A$1:$A$49,products!$E$1:$E$49,,0)</f>
        <v>11.95</v>
      </c>
      <c r="O910" s="3">
        <f t="shared" si="44"/>
        <v>59.75</v>
      </c>
      <c r="P910" t="str">
        <f>_xlfn.XLOOKUP(Table1[[#This Row],[Customer ID]],customers!$A$1:$A$1001,customers!$I$1:$I$1001,,0)</f>
        <v>No</v>
      </c>
    </row>
    <row r="911" spans="1:16" x14ac:dyDescent="0.3">
      <c r="A911" s="2" t="s">
        <v>5632</v>
      </c>
      <c r="B911" s="8">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_xlfn.XLOOKUP(orders!$D911,products!$A$1:$A$49,products!$B$1:$B$49,,0)</f>
        <v>Rob</v>
      </c>
      <c r="J911" t="str">
        <f t="shared" si="42"/>
        <v>Robusta</v>
      </c>
      <c r="K911" t="str">
        <f>_xlfn.XLOOKUP($D911,products!$A$1:$A$49,products!$C$1:$C$49,,0)</f>
        <v>L</v>
      </c>
      <c r="L911" t="str">
        <f t="shared" si="43"/>
        <v>Light</v>
      </c>
      <c r="M911" s="1">
        <f>_xlfn.XLOOKUP($D911,products!$A$1:$A$49,products!$D$1:$D$49,,0)</f>
        <v>0.2</v>
      </c>
      <c r="N911" s="3">
        <f>_xlfn.XLOOKUP($D911,products!$A$1:$A$49,products!$E$1:$E$49,,0)</f>
        <v>3.5849999999999995</v>
      </c>
      <c r="O911" s="3">
        <f t="shared" si="44"/>
        <v>10.754999999999999</v>
      </c>
      <c r="P911" t="str">
        <f>_xlfn.XLOOKUP(Table1[[#This Row],[Customer ID]],customers!$A$1:$A$1001,customers!$I$1:$I$1001,,0)</f>
        <v>No</v>
      </c>
    </row>
    <row r="912" spans="1:16" x14ac:dyDescent="0.3">
      <c r="A912" s="2" t="s">
        <v>5637</v>
      </c>
      <c r="B912" s="8">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_xlfn.XLOOKUP(orders!$D912,products!$A$1:$A$49,products!$B$1:$B$49,,0)</f>
        <v>Ara</v>
      </c>
      <c r="J912" t="str">
        <f t="shared" si="42"/>
        <v>Arabica</v>
      </c>
      <c r="K912" t="str">
        <f>_xlfn.XLOOKUP($D912,products!$A$1:$A$49,products!$C$1:$C$49,,0)</f>
        <v>D</v>
      </c>
      <c r="L912" t="str">
        <f t="shared" si="43"/>
        <v>Dark</v>
      </c>
      <c r="M912" s="1">
        <f>_xlfn.XLOOKUP($D912,products!$A$1:$A$49,products!$D$1:$D$49,,0)</f>
        <v>2.5</v>
      </c>
      <c r="N912" s="3">
        <f>_xlfn.XLOOKUP($D912,products!$A$1:$A$49,products!$E$1:$E$49,,0)</f>
        <v>22.884999999999998</v>
      </c>
      <c r="O912" s="3">
        <f t="shared" si="44"/>
        <v>91.539999999999992</v>
      </c>
      <c r="P912" t="str">
        <f>_xlfn.XLOOKUP(Table1[[#This Row],[Customer ID]],customers!$A$1:$A$1001,customers!$I$1:$I$1001,,0)</f>
        <v>No</v>
      </c>
    </row>
    <row r="913" spans="1:16" x14ac:dyDescent="0.3">
      <c r="A913" s="2" t="s">
        <v>5643</v>
      </c>
      <c r="B913" s="8">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_xlfn.XLOOKUP(orders!$D913,products!$A$1:$A$49,products!$B$1:$B$49,,0)</f>
        <v>Ara</v>
      </c>
      <c r="J913" t="str">
        <f t="shared" si="42"/>
        <v>Arabica</v>
      </c>
      <c r="K913" t="str">
        <f>_xlfn.XLOOKUP($D913,products!$A$1:$A$49,products!$C$1:$C$49,,0)</f>
        <v>M</v>
      </c>
      <c r="L913" t="str">
        <f t="shared" si="43"/>
        <v>Medium</v>
      </c>
      <c r="M913" s="1">
        <f>_xlfn.XLOOKUP($D913,products!$A$1:$A$49,products!$D$1:$D$49,,0)</f>
        <v>1</v>
      </c>
      <c r="N913" s="3">
        <f>_xlfn.XLOOKUP($D913,products!$A$1:$A$49,products!$E$1:$E$49,,0)</f>
        <v>11.25</v>
      </c>
      <c r="O913" s="3">
        <f t="shared" si="44"/>
        <v>45</v>
      </c>
      <c r="P913" t="str">
        <f>_xlfn.XLOOKUP(Table1[[#This Row],[Customer ID]],customers!$A$1:$A$1001,customers!$I$1:$I$1001,,0)</f>
        <v>Yes</v>
      </c>
    </row>
    <row r="914" spans="1:16" x14ac:dyDescent="0.3">
      <c r="A914" s="2" t="s">
        <v>5649</v>
      </c>
      <c r="B914" s="8">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_xlfn.XLOOKUP(orders!$D914,products!$A$1:$A$49,products!$B$1:$B$49,,0)</f>
        <v>Rob</v>
      </c>
      <c r="J914" t="str">
        <f t="shared" si="42"/>
        <v>Robusta</v>
      </c>
      <c r="K914" t="str">
        <f>_xlfn.XLOOKUP($D914,products!$A$1:$A$49,products!$C$1:$C$49,,0)</f>
        <v>M</v>
      </c>
      <c r="L914" t="str">
        <f t="shared" si="43"/>
        <v>Medium</v>
      </c>
      <c r="M914" s="1">
        <f>_xlfn.XLOOKUP($D914,products!$A$1:$A$49,products!$D$1:$D$49,,0)</f>
        <v>2.5</v>
      </c>
      <c r="N914" s="3">
        <f>_xlfn.XLOOKUP($D914,products!$A$1:$A$49,products!$E$1:$E$49,,0)</f>
        <v>22.884999999999998</v>
      </c>
      <c r="O914" s="3">
        <f t="shared" si="44"/>
        <v>137.31</v>
      </c>
      <c r="P914" t="str">
        <f>_xlfn.XLOOKUP(Table1[[#This Row],[Customer ID]],customers!$A$1:$A$1001,customers!$I$1:$I$1001,,0)</f>
        <v>Yes</v>
      </c>
    </row>
    <row r="915" spans="1:16" x14ac:dyDescent="0.3">
      <c r="A915" s="2" t="s">
        <v>5654</v>
      </c>
      <c r="B915" s="8">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_xlfn.XLOOKUP(orders!$D915,products!$A$1:$A$49,products!$B$1:$B$49,,0)</f>
        <v>Ara</v>
      </c>
      <c r="J915" t="str">
        <f t="shared" si="42"/>
        <v>Arabica</v>
      </c>
      <c r="K915" t="str">
        <f>_xlfn.XLOOKUP($D915,products!$A$1:$A$49,products!$C$1:$C$49,,0)</f>
        <v>M</v>
      </c>
      <c r="L915" t="str">
        <f t="shared" si="43"/>
        <v>Medium</v>
      </c>
      <c r="M915" s="1">
        <f>_xlfn.XLOOKUP($D915,products!$A$1:$A$49,products!$D$1:$D$49,,0)</f>
        <v>0.5</v>
      </c>
      <c r="N915" s="3">
        <f>_xlfn.XLOOKUP($D915,products!$A$1:$A$49,products!$E$1:$E$49,,0)</f>
        <v>6.75</v>
      </c>
      <c r="O915" s="3">
        <f t="shared" si="44"/>
        <v>6.75</v>
      </c>
      <c r="P915" t="str">
        <f>_xlfn.XLOOKUP(Table1[[#This Row],[Customer ID]],customers!$A$1:$A$1001,customers!$I$1:$I$1001,,0)</f>
        <v>No</v>
      </c>
    </row>
    <row r="916" spans="1:16" x14ac:dyDescent="0.3">
      <c r="A916" s="2" t="s">
        <v>5660</v>
      </c>
      <c r="B916" s="8">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_xlfn.XLOOKUP(orders!$D916,products!$A$1:$A$49,products!$B$1:$B$49,,0)</f>
        <v>Ara</v>
      </c>
      <c r="J916" t="str">
        <f t="shared" si="42"/>
        <v>Arabica</v>
      </c>
      <c r="K916" t="str">
        <f>_xlfn.XLOOKUP($D916,products!$A$1:$A$49,products!$C$1:$C$49,,0)</f>
        <v>M</v>
      </c>
      <c r="L916" t="str">
        <f t="shared" si="43"/>
        <v>Medium</v>
      </c>
      <c r="M916" s="1">
        <f>_xlfn.XLOOKUP($D916,products!$A$1:$A$49,products!$D$1:$D$49,,0)</f>
        <v>1</v>
      </c>
      <c r="N916" s="3">
        <f>_xlfn.XLOOKUP($D916,products!$A$1:$A$49,products!$E$1:$E$49,,0)</f>
        <v>11.25</v>
      </c>
      <c r="O916" s="3">
        <f t="shared" si="44"/>
        <v>45</v>
      </c>
      <c r="P916" t="str">
        <f>_xlfn.XLOOKUP(Table1[[#This Row],[Customer ID]],customers!$A$1:$A$1001,customers!$I$1:$I$1001,,0)</f>
        <v>No</v>
      </c>
    </row>
    <row r="917" spans="1:16" x14ac:dyDescent="0.3">
      <c r="A917" s="2" t="s">
        <v>5666</v>
      </c>
      <c r="B917" s="8">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_xlfn.XLOOKUP(orders!$D917,products!$A$1:$A$49,products!$B$1:$B$49,,0)</f>
        <v>Exc</v>
      </c>
      <c r="J917" t="str">
        <f t="shared" si="42"/>
        <v>Excelsa</v>
      </c>
      <c r="K917" t="str">
        <f>_xlfn.XLOOKUP($D917,products!$A$1:$A$49,products!$C$1:$C$49,,0)</f>
        <v>D</v>
      </c>
      <c r="L917" t="str">
        <f t="shared" si="43"/>
        <v>Dark</v>
      </c>
      <c r="M917" s="1">
        <f>_xlfn.XLOOKUP($D917,products!$A$1:$A$49,products!$D$1:$D$49,,0)</f>
        <v>2.5</v>
      </c>
      <c r="N917" s="3">
        <f>_xlfn.XLOOKUP($D917,products!$A$1:$A$49,products!$E$1:$E$49,,0)</f>
        <v>27.945</v>
      </c>
      <c r="O917" s="3">
        <f t="shared" si="44"/>
        <v>83.835000000000008</v>
      </c>
      <c r="P917" t="str">
        <f>_xlfn.XLOOKUP(Table1[[#This Row],[Customer ID]],customers!$A$1:$A$1001,customers!$I$1:$I$1001,,0)</f>
        <v>Yes</v>
      </c>
    </row>
    <row r="918" spans="1:16" x14ac:dyDescent="0.3">
      <c r="A918" s="2" t="s">
        <v>5672</v>
      </c>
      <c r="B918" s="8">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_xlfn.XLOOKUP(orders!$D918,products!$A$1:$A$49,products!$B$1:$B$49,,0)</f>
        <v>Exc</v>
      </c>
      <c r="J918" t="str">
        <f t="shared" si="42"/>
        <v>Excelsa</v>
      </c>
      <c r="K918" t="str">
        <f>_xlfn.XLOOKUP($D918,products!$A$1:$A$49,products!$C$1:$C$49,,0)</f>
        <v>D</v>
      </c>
      <c r="L918" t="str">
        <f t="shared" si="43"/>
        <v>Dark</v>
      </c>
      <c r="M918" s="1">
        <f>_xlfn.XLOOKUP($D918,products!$A$1:$A$49,products!$D$1:$D$49,,0)</f>
        <v>0.2</v>
      </c>
      <c r="N918" s="3">
        <f>_xlfn.XLOOKUP($D918,products!$A$1:$A$49,products!$E$1:$E$49,,0)</f>
        <v>3.645</v>
      </c>
      <c r="O918" s="3">
        <f t="shared" si="44"/>
        <v>3.645</v>
      </c>
      <c r="P918" t="str">
        <f>_xlfn.XLOOKUP(Table1[[#This Row],[Customer ID]],customers!$A$1:$A$1001,customers!$I$1:$I$1001,,0)</f>
        <v>Yes</v>
      </c>
    </row>
    <row r="919" spans="1:16" x14ac:dyDescent="0.3">
      <c r="A919" s="2" t="s">
        <v>5676</v>
      </c>
      <c r="B919" s="8">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_xlfn.XLOOKUP(orders!$D919,products!$A$1:$A$49,products!$B$1:$B$49,,0)</f>
        <v>Ara</v>
      </c>
      <c r="J919" t="str">
        <f t="shared" si="42"/>
        <v>Arabica</v>
      </c>
      <c r="K919" t="str">
        <f>_xlfn.XLOOKUP($D919,products!$A$1:$A$49,products!$C$1:$C$49,,0)</f>
        <v>M</v>
      </c>
      <c r="L919" t="str">
        <f t="shared" si="43"/>
        <v>Medium</v>
      </c>
      <c r="M919" s="1">
        <f>_xlfn.XLOOKUP($D919,products!$A$1:$A$49,products!$D$1:$D$49,,0)</f>
        <v>0.5</v>
      </c>
      <c r="N919" s="3">
        <f>_xlfn.XLOOKUP($D919,products!$A$1:$A$49,products!$E$1:$E$49,,0)</f>
        <v>6.75</v>
      </c>
      <c r="O919" s="3">
        <f t="shared" si="44"/>
        <v>6.75</v>
      </c>
      <c r="P919" t="str">
        <f>_xlfn.XLOOKUP(Table1[[#This Row],[Customer ID]],customers!$A$1:$A$1001,customers!$I$1:$I$1001,,0)</f>
        <v>No</v>
      </c>
    </row>
    <row r="920" spans="1:16" x14ac:dyDescent="0.3">
      <c r="A920" s="2" t="s">
        <v>5676</v>
      </c>
      <c r="B920" s="8">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_xlfn.XLOOKUP(orders!$D920,products!$A$1:$A$49,products!$B$1:$B$49,,0)</f>
        <v>Exc</v>
      </c>
      <c r="J920" t="str">
        <f t="shared" si="42"/>
        <v>Excelsa</v>
      </c>
      <c r="K920" t="str">
        <f>_xlfn.XLOOKUP($D920,products!$A$1:$A$49,products!$C$1:$C$49,,0)</f>
        <v>D</v>
      </c>
      <c r="L920" t="str">
        <f t="shared" si="43"/>
        <v>Dark</v>
      </c>
      <c r="M920" s="1">
        <f>_xlfn.XLOOKUP($D920,products!$A$1:$A$49,products!$D$1:$D$49,,0)</f>
        <v>0.5</v>
      </c>
      <c r="N920" s="3">
        <f>_xlfn.XLOOKUP($D920,products!$A$1:$A$49,products!$E$1:$E$49,,0)</f>
        <v>7.29</v>
      </c>
      <c r="O920" s="3">
        <f t="shared" si="44"/>
        <v>21.87</v>
      </c>
      <c r="P920" t="str">
        <f>_xlfn.XLOOKUP(Table1[[#This Row],[Customer ID]],customers!$A$1:$A$1001,customers!$I$1:$I$1001,,0)</f>
        <v>No</v>
      </c>
    </row>
    <row r="921" spans="1:16" x14ac:dyDescent="0.3">
      <c r="A921" s="2" t="s">
        <v>5687</v>
      </c>
      <c r="B921" s="8">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_xlfn.XLOOKUP(orders!$D921,products!$A$1:$A$49,products!$B$1:$B$49,,0)</f>
        <v>Rob</v>
      </c>
      <c r="J921" t="str">
        <f t="shared" si="42"/>
        <v>Robusta</v>
      </c>
      <c r="K921" t="str">
        <f>_xlfn.XLOOKUP($D921,products!$A$1:$A$49,products!$C$1:$C$49,,0)</f>
        <v>D</v>
      </c>
      <c r="L921" t="str">
        <f t="shared" si="43"/>
        <v>Dark</v>
      </c>
      <c r="M921" s="1">
        <f>_xlfn.XLOOKUP($D921,products!$A$1:$A$49,products!$D$1:$D$49,,0)</f>
        <v>0.2</v>
      </c>
      <c r="N921" s="3">
        <f>_xlfn.XLOOKUP($D921,products!$A$1:$A$49,products!$E$1:$E$49,,0)</f>
        <v>2.6849999999999996</v>
      </c>
      <c r="O921" s="3">
        <f t="shared" si="44"/>
        <v>13.424999999999997</v>
      </c>
      <c r="P921" t="str">
        <f>_xlfn.XLOOKUP(Table1[[#This Row],[Customer ID]],customers!$A$1:$A$1001,customers!$I$1:$I$1001,,0)</f>
        <v>Yes</v>
      </c>
    </row>
    <row r="922" spans="1:16" x14ac:dyDescent="0.3">
      <c r="A922" s="2" t="s">
        <v>5693</v>
      </c>
      <c r="B922" s="8">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_xlfn.XLOOKUP(orders!$D922,products!$A$1:$A$49,products!$B$1:$B$49,,0)</f>
        <v>Rob</v>
      </c>
      <c r="J922" t="str">
        <f t="shared" si="42"/>
        <v>Robusta</v>
      </c>
      <c r="K922" t="str">
        <f>_xlfn.XLOOKUP($D922,products!$A$1:$A$49,products!$C$1:$C$49,,0)</f>
        <v>D</v>
      </c>
      <c r="L922" t="str">
        <f t="shared" si="43"/>
        <v>Dark</v>
      </c>
      <c r="M922" s="1">
        <f>_xlfn.XLOOKUP($D922,products!$A$1:$A$49,products!$D$1:$D$49,,0)</f>
        <v>2.5</v>
      </c>
      <c r="N922" s="3">
        <f>_xlfn.XLOOKUP($D922,products!$A$1:$A$49,products!$E$1:$E$49,,0)</f>
        <v>20.584999999999997</v>
      </c>
      <c r="O922" s="3">
        <f t="shared" si="44"/>
        <v>123.50999999999999</v>
      </c>
      <c r="P922" t="str">
        <f>_xlfn.XLOOKUP(Table1[[#This Row],[Customer ID]],customers!$A$1:$A$1001,customers!$I$1:$I$1001,,0)</f>
        <v>No</v>
      </c>
    </row>
    <row r="923" spans="1:16" x14ac:dyDescent="0.3">
      <c r="A923" s="2" t="s">
        <v>5699</v>
      </c>
      <c r="B923" s="8">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_xlfn.XLOOKUP(orders!$D923,products!$A$1:$A$49,products!$B$1:$B$49,,0)</f>
        <v>Lib</v>
      </c>
      <c r="J923" t="str">
        <f t="shared" si="42"/>
        <v>Liberica</v>
      </c>
      <c r="K923" t="str">
        <f>_xlfn.XLOOKUP($D923,products!$A$1:$A$49,products!$C$1:$C$49,,0)</f>
        <v>D</v>
      </c>
      <c r="L923" t="str">
        <f t="shared" si="43"/>
        <v>Dark</v>
      </c>
      <c r="M923" s="1">
        <f>_xlfn.XLOOKUP($D923,products!$A$1:$A$49,products!$D$1:$D$49,,0)</f>
        <v>0.2</v>
      </c>
      <c r="N923" s="3">
        <f>_xlfn.XLOOKUP($D923,products!$A$1:$A$49,products!$E$1:$E$49,,0)</f>
        <v>3.8849999999999998</v>
      </c>
      <c r="O923" s="3">
        <f t="shared" si="44"/>
        <v>7.77</v>
      </c>
      <c r="P923" t="str">
        <f>_xlfn.XLOOKUP(Table1[[#This Row],[Customer ID]],customers!$A$1:$A$1001,customers!$I$1:$I$1001,,0)</f>
        <v>No</v>
      </c>
    </row>
    <row r="924" spans="1:16" x14ac:dyDescent="0.3">
      <c r="A924" s="2" t="s">
        <v>5705</v>
      </c>
      <c r="B924" s="8">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_xlfn.XLOOKUP(orders!$D924,products!$A$1:$A$49,products!$B$1:$B$49,,0)</f>
        <v>Ara</v>
      </c>
      <c r="J924" t="str">
        <f t="shared" si="42"/>
        <v>Arabica</v>
      </c>
      <c r="K924" t="str">
        <f>_xlfn.XLOOKUP($D924,products!$A$1:$A$49,products!$C$1:$C$49,,0)</f>
        <v>M</v>
      </c>
      <c r="L924" t="str">
        <f t="shared" si="43"/>
        <v>Medium</v>
      </c>
      <c r="M924" s="1">
        <f>_xlfn.XLOOKUP($D924,products!$A$1:$A$49,products!$D$1:$D$49,,0)</f>
        <v>1</v>
      </c>
      <c r="N924" s="3">
        <f>_xlfn.XLOOKUP($D924,products!$A$1:$A$49,products!$E$1:$E$49,,0)</f>
        <v>11.25</v>
      </c>
      <c r="O924" s="3">
        <f t="shared" si="44"/>
        <v>67.5</v>
      </c>
      <c r="P924" t="str">
        <f>_xlfn.XLOOKUP(Table1[[#This Row],[Customer ID]],customers!$A$1:$A$1001,customers!$I$1:$I$1001,,0)</f>
        <v>Yes</v>
      </c>
    </row>
    <row r="925" spans="1:16" x14ac:dyDescent="0.3">
      <c r="A925" s="2" t="s">
        <v>5709</v>
      </c>
      <c r="B925" s="8">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_xlfn.XLOOKUP(orders!$D925,products!$A$1:$A$49,products!$B$1:$B$49,,0)</f>
        <v>Exc</v>
      </c>
      <c r="J925" t="str">
        <f t="shared" si="42"/>
        <v>Excelsa</v>
      </c>
      <c r="K925" t="str">
        <f>_xlfn.XLOOKUP($D925,products!$A$1:$A$49,products!$C$1:$C$49,,0)</f>
        <v>D</v>
      </c>
      <c r="L925" t="str">
        <f t="shared" si="43"/>
        <v>Dark</v>
      </c>
      <c r="M925" s="1">
        <f>_xlfn.XLOOKUP($D925,products!$A$1:$A$49,products!$D$1:$D$49,,0)</f>
        <v>2.5</v>
      </c>
      <c r="N925" s="3">
        <f>_xlfn.XLOOKUP($D925,products!$A$1:$A$49,products!$E$1:$E$49,,0)</f>
        <v>27.945</v>
      </c>
      <c r="O925" s="3">
        <f t="shared" si="44"/>
        <v>27.945</v>
      </c>
      <c r="P925" t="str">
        <f>_xlfn.XLOOKUP(Table1[[#This Row],[Customer ID]],customers!$A$1:$A$1001,customers!$I$1:$I$1001,,0)</f>
        <v>No</v>
      </c>
    </row>
    <row r="926" spans="1:16" x14ac:dyDescent="0.3">
      <c r="A926" s="2" t="s">
        <v>5715</v>
      </c>
      <c r="B926" s="8">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_xlfn.XLOOKUP(orders!$D926,products!$A$1:$A$49,products!$B$1:$B$49,,0)</f>
        <v>Ara</v>
      </c>
      <c r="J926" t="str">
        <f t="shared" si="42"/>
        <v>Arabica</v>
      </c>
      <c r="K926" t="str">
        <f>_xlfn.XLOOKUP($D926,products!$A$1:$A$49,products!$C$1:$C$49,,0)</f>
        <v>L</v>
      </c>
      <c r="L926" t="str">
        <f t="shared" si="43"/>
        <v>Light</v>
      </c>
      <c r="M926" s="1">
        <f>_xlfn.XLOOKUP($D926,products!$A$1:$A$49,products!$D$1:$D$49,,0)</f>
        <v>2.5</v>
      </c>
      <c r="N926" s="3">
        <f>_xlfn.XLOOKUP($D926,products!$A$1:$A$49,products!$E$1:$E$49,,0)</f>
        <v>29.784999999999997</v>
      </c>
      <c r="O926" s="3">
        <f t="shared" si="44"/>
        <v>89.35499999999999</v>
      </c>
      <c r="P926" t="str">
        <f>_xlfn.XLOOKUP(Table1[[#This Row],[Customer ID]],customers!$A$1:$A$1001,customers!$I$1:$I$1001,,0)</f>
        <v>No</v>
      </c>
    </row>
    <row r="927" spans="1:16" x14ac:dyDescent="0.3">
      <c r="A927" s="2" t="s">
        <v>5720</v>
      </c>
      <c r="B927" s="8">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_xlfn.XLOOKUP(orders!$D927,products!$A$1:$A$49,products!$B$1:$B$49,,0)</f>
        <v>Ara</v>
      </c>
      <c r="J927" t="str">
        <f t="shared" si="42"/>
        <v>Arabica</v>
      </c>
      <c r="K927" t="str">
        <f>_xlfn.XLOOKUP($D927,products!$A$1:$A$49,products!$C$1:$C$49,,0)</f>
        <v>M</v>
      </c>
      <c r="L927" t="str">
        <f t="shared" si="43"/>
        <v>Medium</v>
      </c>
      <c r="M927" s="1">
        <f>_xlfn.XLOOKUP($D927,products!$A$1:$A$49,products!$D$1:$D$49,,0)</f>
        <v>0.5</v>
      </c>
      <c r="N927" s="3">
        <f>_xlfn.XLOOKUP($D927,products!$A$1:$A$49,products!$E$1:$E$49,,0)</f>
        <v>6.75</v>
      </c>
      <c r="O927" s="3">
        <f t="shared" si="44"/>
        <v>20.25</v>
      </c>
      <c r="P927" t="str">
        <f>_xlfn.XLOOKUP(Table1[[#This Row],[Customer ID]],customers!$A$1:$A$1001,customers!$I$1:$I$1001,,0)</f>
        <v>No</v>
      </c>
    </row>
    <row r="928" spans="1:16" x14ac:dyDescent="0.3">
      <c r="A928" s="2" t="s">
        <v>5725</v>
      </c>
      <c r="B928" s="8">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_xlfn.XLOOKUP(orders!$D928,products!$A$1:$A$49,products!$B$1:$B$49,,0)</f>
        <v>Ara</v>
      </c>
      <c r="J928" t="str">
        <f t="shared" si="42"/>
        <v>Arabica</v>
      </c>
      <c r="K928" t="str">
        <f>_xlfn.XLOOKUP($D928,products!$A$1:$A$49,products!$C$1:$C$49,,0)</f>
        <v>M</v>
      </c>
      <c r="L928" t="str">
        <f t="shared" si="43"/>
        <v>Medium</v>
      </c>
      <c r="M928" s="1">
        <f>_xlfn.XLOOKUP($D928,products!$A$1:$A$49,products!$D$1:$D$49,,0)</f>
        <v>0.5</v>
      </c>
      <c r="N928" s="3">
        <f>_xlfn.XLOOKUP($D928,products!$A$1:$A$49,products!$E$1:$E$49,,0)</f>
        <v>6.75</v>
      </c>
      <c r="O928" s="3">
        <f t="shared" si="44"/>
        <v>33.75</v>
      </c>
      <c r="P928" t="str">
        <f>_xlfn.XLOOKUP(Table1[[#This Row],[Customer ID]],customers!$A$1:$A$1001,customers!$I$1:$I$1001,,0)</f>
        <v>Yes</v>
      </c>
    </row>
    <row r="929" spans="1:16" x14ac:dyDescent="0.3">
      <c r="A929" s="2" t="s">
        <v>5731</v>
      </c>
      <c r="B929" s="8">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_xlfn.XLOOKUP(orders!$D929,products!$A$1:$A$49,products!$B$1:$B$49,,0)</f>
        <v>Exc</v>
      </c>
      <c r="J929" t="str">
        <f t="shared" si="42"/>
        <v>Excelsa</v>
      </c>
      <c r="K929" t="str">
        <f>_xlfn.XLOOKUP($D929,products!$A$1:$A$49,products!$C$1:$C$49,,0)</f>
        <v>D</v>
      </c>
      <c r="L929" t="str">
        <f t="shared" si="43"/>
        <v>Dark</v>
      </c>
      <c r="M929" s="1">
        <f>_xlfn.XLOOKUP($D929,products!$A$1:$A$49,products!$D$1:$D$49,,0)</f>
        <v>2.5</v>
      </c>
      <c r="N929" s="3">
        <f>_xlfn.XLOOKUP($D929,products!$A$1:$A$49,products!$E$1:$E$49,,0)</f>
        <v>27.945</v>
      </c>
      <c r="O929" s="3">
        <f t="shared" si="44"/>
        <v>111.78</v>
      </c>
      <c r="P929" t="str">
        <f>_xlfn.XLOOKUP(Table1[[#This Row],[Customer ID]],customers!$A$1:$A$1001,customers!$I$1:$I$1001,,0)</f>
        <v>No</v>
      </c>
    </row>
    <row r="930" spans="1:16" x14ac:dyDescent="0.3">
      <c r="A930" s="2" t="s">
        <v>5737</v>
      </c>
      <c r="B930" s="8">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_xlfn.XLOOKUP(orders!$D930,products!$A$1:$A$49,products!$B$1:$B$49,,0)</f>
        <v>Exc</v>
      </c>
      <c r="J930" t="str">
        <f t="shared" si="42"/>
        <v>Excelsa</v>
      </c>
      <c r="K930" t="str">
        <f>_xlfn.XLOOKUP($D930,products!$A$1:$A$49,products!$C$1:$C$49,,0)</f>
        <v>M</v>
      </c>
      <c r="L930" t="str">
        <f t="shared" si="43"/>
        <v>Medium</v>
      </c>
      <c r="M930" s="1">
        <f>_xlfn.XLOOKUP($D930,products!$A$1:$A$49,products!$D$1:$D$49,,0)</f>
        <v>2.5</v>
      </c>
      <c r="N930" s="3">
        <f>_xlfn.XLOOKUP($D930,products!$A$1:$A$49,products!$E$1:$E$49,,0)</f>
        <v>31.624999999999996</v>
      </c>
      <c r="O930" s="3">
        <f t="shared" si="44"/>
        <v>63.249999999999993</v>
      </c>
      <c r="P930" t="str">
        <f>_xlfn.XLOOKUP(Table1[[#This Row],[Customer ID]],customers!$A$1:$A$1001,customers!$I$1:$I$1001,,0)</f>
        <v>Yes</v>
      </c>
    </row>
    <row r="931" spans="1:16" x14ac:dyDescent="0.3">
      <c r="A931" s="2" t="s">
        <v>5742</v>
      </c>
      <c r="B931" s="8">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_xlfn.XLOOKUP(orders!$D931,products!$A$1:$A$49,products!$B$1:$B$49,,0)</f>
        <v>Exc</v>
      </c>
      <c r="J931" t="str">
        <f t="shared" si="42"/>
        <v>Excelsa</v>
      </c>
      <c r="K931" t="str">
        <f>_xlfn.XLOOKUP($D931,products!$A$1:$A$49,products!$C$1:$C$49,,0)</f>
        <v>L</v>
      </c>
      <c r="L931" t="str">
        <f t="shared" si="43"/>
        <v>Light</v>
      </c>
      <c r="M931" s="1">
        <f>_xlfn.XLOOKUP($D931,products!$A$1:$A$49,products!$D$1:$D$49,,0)</f>
        <v>0.2</v>
      </c>
      <c r="N931" s="3">
        <f>_xlfn.XLOOKUP($D931,products!$A$1:$A$49,products!$E$1:$E$49,,0)</f>
        <v>4.4550000000000001</v>
      </c>
      <c r="O931" s="3">
        <f t="shared" si="44"/>
        <v>8.91</v>
      </c>
      <c r="P931" t="str">
        <f>_xlfn.XLOOKUP(Table1[[#This Row],[Customer ID]],customers!$A$1:$A$1001,customers!$I$1:$I$1001,,0)</f>
        <v>Yes</v>
      </c>
    </row>
    <row r="932" spans="1:16" x14ac:dyDescent="0.3">
      <c r="A932" s="2" t="s">
        <v>5748</v>
      </c>
      <c r="B932" s="8">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_xlfn.XLOOKUP(orders!$D932,products!$A$1:$A$49,products!$B$1:$B$49,,0)</f>
        <v>Exc</v>
      </c>
      <c r="J932" t="str">
        <f t="shared" si="42"/>
        <v>Excelsa</v>
      </c>
      <c r="K932" t="str">
        <f>_xlfn.XLOOKUP($D932,products!$A$1:$A$49,products!$C$1:$C$49,,0)</f>
        <v>D</v>
      </c>
      <c r="L932" t="str">
        <f t="shared" si="43"/>
        <v>Dark</v>
      </c>
      <c r="M932" s="1">
        <f>_xlfn.XLOOKUP($D932,products!$A$1:$A$49,products!$D$1:$D$49,,0)</f>
        <v>1</v>
      </c>
      <c r="N932" s="3">
        <f>_xlfn.XLOOKUP($D932,products!$A$1:$A$49,products!$E$1:$E$49,,0)</f>
        <v>12.15</v>
      </c>
      <c r="O932" s="3">
        <f t="shared" si="44"/>
        <v>12.15</v>
      </c>
      <c r="P932" t="str">
        <f>_xlfn.XLOOKUP(Table1[[#This Row],[Customer ID]],customers!$A$1:$A$1001,customers!$I$1:$I$1001,,0)</f>
        <v>Yes</v>
      </c>
    </row>
    <row r="933" spans="1:16" x14ac:dyDescent="0.3">
      <c r="A933" s="2" t="s">
        <v>5753</v>
      </c>
      <c r="B933" s="8">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_xlfn.XLOOKUP(orders!$D933,products!$A$1:$A$49,products!$B$1:$B$49,,0)</f>
        <v>Ara</v>
      </c>
      <c r="J933" t="str">
        <f t="shared" si="42"/>
        <v>Arabica</v>
      </c>
      <c r="K933" t="str">
        <f>_xlfn.XLOOKUP($D933,products!$A$1:$A$49,products!$C$1:$C$49,,0)</f>
        <v>D</v>
      </c>
      <c r="L933" t="str">
        <f t="shared" si="43"/>
        <v>Dark</v>
      </c>
      <c r="M933" s="1">
        <f>_xlfn.XLOOKUP($D933,products!$A$1:$A$49,products!$D$1:$D$49,,0)</f>
        <v>0.5</v>
      </c>
      <c r="N933" s="3">
        <f>_xlfn.XLOOKUP($D933,products!$A$1:$A$49,products!$E$1:$E$49,,0)</f>
        <v>5.97</v>
      </c>
      <c r="O933" s="3">
        <f t="shared" si="44"/>
        <v>23.88</v>
      </c>
      <c r="P933" t="str">
        <f>_xlfn.XLOOKUP(Table1[[#This Row],[Customer ID]],customers!$A$1:$A$1001,customers!$I$1:$I$1001,,0)</f>
        <v>Yes</v>
      </c>
    </row>
    <row r="934" spans="1:16" x14ac:dyDescent="0.3">
      <c r="A934" s="2" t="s">
        <v>5757</v>
      </c>
      <c r="B934" s="8">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_xlfn.XLOOKUP(orders!$D934,products!$A$1:$A$49,products!$B$1:$B$49,,0)</f>
        <v>Exc</v>
      </c>
      <c r="J934" t="str">
        <f t="shared" si="42"/>
        <v>Excelsa</v>
      </c>
      <c r="K934" t="str">
        <f>_xlfn.XLOOKUP($D934,products!$A$1:$A$49,products!$C$1:$C$49,,0)</f>
        <v>M</v>
      </c>
      <c r="L934" t="str">
        <f t="shared" si="43"/>
        <v>Medium</v>
      </c>
      <c r="M934" s="1">
        <f>_xlfn.XLOOKUP($D934,products!$A$1:$A$49,products!$D$1:$D$49,,0)</f>
        <v>1</v>
      </c>
      <c r="N934" s="3">
        <f>_xlfn.XLOOKUP($D934,products!$A$1:$A$49,products!$E$1:$E$49,,0)</f>
        <v>13.75</v>
      </c>
      <c r="O934" s="3">
        <f t="shared" si="44"/>
        <v>55</v>
      </c>
      <c r="P934" t="str">
        <f>_xlfn.XLOOKUP(Table1[[#This Row],[Customer ID]],customers!$A$1:$A$1001,customers!$I$1:$I$1001,,0)</f>
        <v>No</v>
      </c>
    </row>
    <row r="935" spans="1:16" x14ac:dyDescent="0.3">
      <c r="A935" s="2" t="s">
        <v>5763</v>
      </c>
      <c r="B935" s="8">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_xlfn.XLOOKUP(orders!$D935,products!$A$1:$A$49,products!$B$1:$B$49,,0)</f>
        <v>Rob</v>
      </c>
      <c r="J935" t="str">
        <f t="shared" si="42"/>
        <v>Robusta</v>
      </c>
      <c r="K935" t="str">
        <f>_xlfn.XLOOKUP($D935,products!$A$1:$A$49,products!$C$1:$C$49,,0)</f>
        <v>D</v>
      </c>
      <c r="L935" t="str">
        <f t="shared" si="43"/>
        <v>Dark</v>
      </c>
      <c r="M935" s="1">
        <f>_xlfn.XLOOKUP($D935,products!$A$1:$A$49,products!$D$1:$D$49,,0)</f>
        <v>1</v>
      </c>
      <c r="N935" s="3">
        <f>_xlfn.XLOOKUP($D935,products!$A$1:$A$49,products!$E$1:$E$49,,0)</f>
        <v>8.9499999999999993</v>
      </c>
      <c r="O935" s="3">
        <f t="shared" si="44"/>
        <v>26.849999999999998</v>
      </c>
      <c r="P935" t="str">
        <f>_xlfn.XLOOKUP(Table1[[#This Row],[Customer ID]],customers!$A$1:$A$1001,customers!$I$1:$I$1001,,0)</f>
        <v>Yes</v>
      </c>
    </row>
    <row r="936" spans="1:16" x14ac:dyDescent="0.3">
      <c r="A936" s="2" t="s">
        <v>5768</v>
      </c>
      <c r="B936" s="8">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_xlfn.XLOOKUP(orders!$D936,products!$A$1:$A$49,products!$B$1:$B$49,,0)</f>
        <v>Rob</v>
      </c>
      <c r="J936" t="str">
        <f t="shared" si="42"/>
        <v>Robusta</v>
      </c>
      <c r="K936" t="str">
        <f>_xlfn.XLOOKUP($D936,products!$A$1:$A$49,products!$C$1:$C$49,,0)</f>
        <v>M</v>
      </c>
      <c r="L936" t="str">
        <f t="shared" si="43"/>
        <v>Medium</v>
      </c>
      <c r="M936" s="1">
        <f>_xlfn.XLOOKUP($D936,products!$A$1:$A$49,products!$D$1:$D$49,,0)</f>
        <v>2.5</v>
      </c>
      <c r="N936" s="3">
        <f>_xlfn.XLOOKUP($D936,products!$A$1:$A$49,products!$E$1:$E$49,,0)</f>
        <v>22.884999999999998</v>
      </c>
      <c r="O936" s="3">
        <f t="shared" si="44"/>
        <v>114.42499999999998</v>
      </c>
      <c r="P936" t="str">
        <f>_xlfn.XLOOKUP(Table1[[#This Row],[Customer ID]],customers!$A$1:$A$1001,customers!$I$1:$I$1001,,0)</f>
        <v>No</v>
      </c>
    </row>
    <row r="937" spans="1:16" x14ac:dyDescent="0.3">
      <c r="A937" s="2" t="s">
        <v>5774</v>
      </c>
      <c r="B937" s="8">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_xlfn.XLOOKUP(orders!$D937,products!$A$1:$A$49,products!$B$1:$B$49,,0)</f>
        <v>Ara</v>
      </c>
      <c r="J937" t="str">
        <f t="shared" si="42"/>
        <v>Arabica</v>
      </c>
      <c r="K937" t="str">
        <f>_xlfn.XLOOKUP($D937,products!$A$1:$A$49,products!$C$1:$C$49,,0)</f>
        <v>M</v>
      </c>
      <c r="L937" t="str">
        <f t="shared" si="43"/>
        <v>Medium</v>
      </c>
      <c r="M937" s="1">
        <f>_xlfn.XLOOKUP($D937,products!$A$1:$A$49,products!$D$1:$D$49,,0)</f>
        <v>2.5</v>
      </c>
      <c r="N937" s="3">
        <f>_xlfn.XLOOKUP($D937,products!$A$1:$A$49,products!$E$1:$E$49,,0)</f>
        <v>25.874999999999996</v>
      </c>
      <c r="O937" s="3">
        <f t="shared" si="44"/>
        <v>155.24999999999997</v>
      </c>
      <c r="P937" t="str">
        <f>_xlfn.XLOOKUP(Table1[[#This Row],[Customer ID]],customers!$A$1:$A$1001,customers!$I$1:$I$1001,,0)</f>
        <v>Yes</v>
      </c>
    </row>
    <row r="938" spans="1:16" x14ac:dyDescent="0.3">
      <c r="A938" s="2" t="s">
        <v>5780</v>
      </c>
      <c r="B938" s="8">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_xlfn.XLOOKUP(orders!$D938,products!$A$1:$A$49,products!$B$1:$B$49,,0)</f>
        <v>Lib</v>
      </c>
      <c r="J938" t="str">
        <f t="shared" si="42"/>
        <v>Liberica</v>
      </c>
      <c r="K938" t="str">
        <f>_xlfn.XLOOKUP($D938,products!$A$1:$A$49,products!$C$1:$C$49,,0)</f>
        <v>D</v>
      </c>
      <c r="L938" t="str">
        <f t="shared" si="43"/>
        <v>Dark</v>
      </c>
      <c r="M938" s="1">
        <f>_xlfn.XLOOKUP($D938,products!$A$1:$A$49,products!$D$1:$D$49,,0)</f>
        <v>0.5</v>
      </c>
      <c r="N938" s="3">
        <f>_xlfn.XLOOKUP($D938,products!$A$1:$A$49,products!$E$1:$E$49,,0)</f>
        <v>7.77</v>
      </c>
      <c r="O938" s="3">
        <f t="shared" si="44"/>
        <v>23.31</v>
      </c>
      <c r="P938" t="str">
        <f>_xlfn.XLOOKUP(Table1[[#This Row],[Customer ID]],customers!$A$1:$A$1001,customers!$I$1:$I$1001,,0)</f>
        <v>Yes</v>
      </c>
    </row>
    <row r="939" spans="1:16" x14ac:dyDescent="0.3">
      <c r="A939" s="2" t="s">
        <v>5780</v>
      </c>
      <c r="B939" s="8">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_xlfn.XLOOKUP(orders!$D939,products!$A$1:$A$49,products!$B$1:$B$49,,0)</f>
        <v>Rob</v>
      </c>
      <c r="J939" t="str">
        <f t="shared" si="42"/>
        <v>Robusta</v>
      </c>
      <c r="K939" t="str">
        <f>_xlfn.XLOOKUP($D939,products!$A$1:$A$49,products!$C$1:$C$49,,0)</f>
        <v>M</v>
      </c>
      <c r="L939" t="str">
        <f t="shared" si="43"/>
        <v>Medium</v>
      </c>
      <c r="M939" s="1">
        <f>_xlfn.XLOOKUP($D939,products!$A$1:$A$49,products!$D$1:$D$49,,0)</f>
        <v>2.5</v>
      </c>
      <c r="N939" s="3">
        <f>_xlfn.XLOOKUP($D939,products!$A$1:$A$49,products!$E$1:$E$49,,0)</f>
        <v>22.884999999999998</v>
      </c>
      <c r="O939" s="3">
        <f t="shared" si="44"/>
        <v>91.539999999999992</v>
      </c>
      <c r="P939" t="str">
        <f>_xlfn.XLOOKUP(Table1[[#This Row],[Customer ID]],customers!$A$1:$A$1001,customers!$I$1:$I$1001,,0)</f>
        <v>Yes</v>
      </c>
    </row>
    <row r="940" spans="1:16" x14ac:dyDescent="0.3">
      <c r="A940" s="2" t="s">
        <v>5791</v>
      </c>
      <c r="B940" s="8">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_xlfn.XLOOKUP(orders!$D940,products!$A$1:$A$49,products!$B$1:$B$49,,0)</f>
        <v>Exc</v>
      </c>
      <c r="J940" t="str">
        <f t="shared" si="42"/>
        <v>Excelsa</v>
      </c>
      <c r="K940" t="str">
        <f>_xlfn.XLOOKUP($D940,products!$A$1:$A$49,products!$C$1:$C$49,,0)</f>
        <v>L</v>
      </c>
      <c r="L940" t="str">
        <f t="shared" si="43"/>
        <v>Light</v>
      </c>
      <c r="M940" s="1">
        <f>_xlfn.XLOOKUP($D940,products!$A$1:$A$49,products!$D$1:$D$49,,0)</f>
        <v>1</v>
      </c>
      <c r="N940" s="3">
        <f>_xlfn.XLOOKUP($D940,products!$A$1:$A$49,products!$E$1:$E$49,,0)</f>
        <v>14.85</v>
      </c>
      <c r="O940" s="3">
        <f t="shared" si="44"/>
        <v>74.25</v>
      </c>
      <c r="P940" t="str">
        <f>_xlfn.XLOOKUP(Table1[[#This Row],[Customer ID]],customers!$A$1:$A$1001,customers!$I$1:$I$1001,,0)</f>
        <v>Yes</v>
      </c>
    </row>
    <row r="941" spans="1:16" x14ac:dyDescent="0.3">
      <c r="A941" s="2" t="s">
        <v>5797</v>
      </c>
      <c r="B941" s="8">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_xlfn.XLOOKUP(orders!$D941,products!$A$1:$A$49,products!$B$1:$B$49,,0)</f>
        <v>Lib</v>
      </c>
      <c r="J941" t="str">
        <f t="shared" si="42"/>
        <v>Liberica</v>
      </c>
      <c r="K941" t="str">
        <f>_xlfn.XLOOKUP($D941,products!$A$1:$A$49,products!$C$1:$C$49,,0)</f>
        <v>L</v>
      </c>
      <c r="L941" t="str">
        <f t="shared" si="43"/>
        <v>Light</v>
      </c>
      <c r="M941" s="1">
        <f>_xlfn.XLOOKUP($D941,products!$A$1:$A$49,products!$D$1:$D$49,,0)</f>
        <v>0.2</v>
      </c>
      <c r="N941" s="3">
        <f>_xlfn.XLOOKUP($D941,products!$A$1:$A$49,products!$E$1:$E$49,,0)</f>
        <v>4.7549999999999999</v>
      </c>
      <c r="O941" s="3">
        <f t="shared" si="44"/>
        <v>28.53</v>
      </c>
      <c r="P941" t="str">
        <f>_xlfn.XLOOKUP(Table1[[#This Row],[Customer ID]],customers!$A$1:$A$1001,customers!$I$1:$I$1001,,0)</f>
        <v>No</v>
      </c>
    </row>
    <row r="942" spans="1:16" x14ac:dyDescent="0.3">
      <c r="A942" s="2" t="s">
        <v>5803</v>
      </c>
      <c r="B942" s="8">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_xlfn.XLOOKUP(orders!$D942,products!$A$1:$A$49,products!$B$1:$B$49,,0)</f>
        <v>Rob</v>
      </c>
      <c r="J942" t="str">
        <f t="shared" si="42"/>
        <v>Robusta</v>
      </c>
      <c r="K942" t="str">
        <f>_xlfn.XLOOKUP($D942,products!$A$1:$A$49,products!$C$1:$C$49,,0)</f>
        <v>L</v>
      </c>
      <c r="L942" t="str">
        <f t="shared" si="43"/>
        <v>Light</v>
      </c>
      <c r="M942" s="1">
        <f>_xlfn.XLOOKUP($D942,products!$A$1:$A$49,products!$D$1:$D$49,,0)</f>
        <v>0.5</v>
      </c>
      <c r="N942" s="3">
        <f>_xlfn.XLOOKUP($D942,products!$A$1:$A$49,products!$E$1:$E$49,,0)</f>
        <v>7.169999999999999</v>
      </c>
      <c r="O942" s="3">
        <f t="shared" si="44"/>
        <v>14.339999999999998</v>
      </c>
      <c r="P942" t="str">
        <f>_xlfn.XLOOKUP(Table1[[#This Row],[Customer ID]],customers!$A$1:$A$1001,customers!$I$1:$I$1001,,0)</f>
        <v>Yes</v>
      </c>
    </row>
    <row r="943" spans="1:16" x14ac:dyDescent="0.3">
      <c r="A943" s="2" t="s">
        <v>5809</v>
      </c>
      <c r="B943" s="8">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_xlfn.XLOOKUP(orders!$D943,products!$A$1:$A$49,products!$B$1:$B$49,,0)</f>
        <v>Ara</v>
      </c>
      <c r="J943" t="str">
        <f t="shared" si="42"/>
        <v>Arabica</v>
      </c>
      <c r="K943" t="str">
        <f>_xlfn.XLOOKUP($D943,products!$A$1:$A$49,products!$C$1:$C$49,,0)</f>
        <v>L</v>
      </c>
      <c r="L943" t="str">
        <f t="shared" si="43"/>
        <v>Light</v>
      </c>
      <c r="M943" s="1">
        <f>_xlfn.XLOOKUP($D943,products!$A$1:$A$49,products!$D$1:$D$49,,0)</f>
        <v>0.5</v>
      </c>
      <c r="N943" s="3">
        <f>_xlfn.XLOOKUP($D943,products!$A$1:$A$49,products!$E$1:$E$49,,0)</f>
        <v>7.77</v>
      </c>
      <c r="O943" s="3">
        <f t="shared" si="44"/>
        <v>15.54</v>
      </c>
      <c r="P943" t="str">
        <f>_xlfn.XLOOKUP(Table1[[#This Row],[Customer ID]],customers!$A$1:$A$1001,customers!$I$1:$I$1001,,0)</f>
        <v>Yes</v>
      </c>
    </row>
    <row r="944" spans="1:16" x14ac:dyDescent="0.3">
      <c r="A944" s="2" t="s">
        <v>5816</v>
      </c>
      <c r="B944" s="8">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_xlfn.XLOOKUP(orders!$D944,products!$A$1:$A$49,products!$B$1:$B$49,,0)</f>
        <v>Rob</v>
      </c>
      <c r="J944" t="str">
        <f t="shared" si="42"/>
        <v>Robusta</v>
      </c>
      <c r="K944" t="str">
        <f>_xlfn.XLOOKUP($D944,products!$A$1:$A$49,products!$C$1:$C$49,,0)</f>
        <v>L</v>
      </c>
      <c r="L944" t="str">
        <f t="shared" si="43"/>
        <v>Light</v>
      </c>
      <c r="M944" s="1">
        <f>_xlfn.XLOOKUP($D944,products!$A$1:$A$49,products!$D$1:$D$49,,0)</f>
        <v>1</v>
      </c>
      <c r="N944" s="3">
        <f>_xlfn.XLOOKUP($D944,products!$A$1:$A$49,products!$E$1:$E$49,,0)</f>
        <v>11.95</v>
      </c>
      <c r="O944" s="3">
        <f t="shared" si="44"/>
        <v>35.849999999999994</v>
      </c>
      <c r="P944" t="str">
        <f>_xlfn.XLOOKUP(Table1[[#This Row],[Customer ID]],customers!$A$1:$A$1001,customers!$I$1:$I$1001,,0)</f>
        <v>No</v>
      </c>
    </row>
    <row r="945" spans="1:16" x14ac:dyDescent="0.3">
      <c r="A945" s="2" t="s">
        <v>5822</v>
      </c>
      <c r="B945" s="8">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_xlfn.XLOOKUP(orders!$D945,products!$A$1:$A$49,products!$B$1:$B$49,,0)</f>
        <v>Ara</v>
      </c>
      <c r="J945" t="str">
        <f t="shared" si="42"/>
        <v>Arabica</v>
      </c>
      <c r="K945" t="str">
        <f>_xlfn.XLOOKUP($D945,products!$A$1:$A$49,products!$C$1:$C$49,,0)</f>
        <v>L</v>
      </c>
      <c r="L945" t="str">
        <f t="shared" si="43"/>
        <v>Light</v>
      </c>
      <c r="M945" s="1">
        <f>_xlfn.XLOOKUP($D945,products!$A$1:$A$49,products!$D$1:$D$49,,0)</f>
        <v>0.5</v>
      </c>
      <c r="N945" s="3">
        <f>_xlfn.XLOOKUP($D945,products!$A$1:$A$49,products!$E$1:$E$49,,0)</f>
        <v>7.77</v>
      </c>
      <c r="O945" s="3">
        <f t="shared" si="44"/>
        <v>46.62</v>
      </c>
      <c r="P945" t="str">
        <f>_xlfn.XLOOKUP(Table1[[#This Row],[Customer ID]],customers!$A$1:$A$1001,customers!$I$1:$I$1001,,0)</f>
        <v>No</v>
      </c>
    </row>
    <row r="946" spans="1:16" x14ac:dyDescent="0.3">
      <c r="A946" s="2" t="s">
        <v>5828</v>
      </c>
      <c r="B946" s="8">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_xlfn.XLOOKUP(orders!$D946,products!$A$1:$A$49,products!$B$1:$B$49,,0)</f>
        <v>Rob</v>
      </c>
      <c r="J946" t="str">
        <f t="shared" si="42"/>
        <v>Robusta</v>
      </c>
      <c r="K946" t="str">
        <f>_xlfn.XLOOKUP($D946,products!$A$1:$A$49,products!$C$1:$C$49,,0)</f>
        <v>L</v>
      </c>
      <c r="L946" t="str">
        <f t="shared" si="43"/>
        <v>Light</v>
      </c>
      <c r="M946" s="1">
        <f>_xlfn.XLOOKUP($D946,products!$A$1:$A$49,products!$D$1:$D$49,,0)</f>
        <v>0.5</v>
      </c>
      <c r="N946" s="3">
        <f>_xlfn.XLOOKUP($D946,products!$A$1:$A$49,products!$E$1:$E$49,,0)</f>
        <v>7.169999999999999</v>
      </c>
      <c r="O946" s="3">
        <f t="shared" si="44"/>
        <v>35.849999999999994</v>
      </c>
      <c r="P946" t="str">
        <f>_xlfn.XLOOKUP(Table1[[#This Row],[Customer ID]],customers!$A$1:$A$1001,customers!$I$1:$I$1001,,0)</f>
        <v>No</v>
      </c>
    </row>
    <row r="947" spans="1:16" x14ac:dyDescent="0.3">
      <c r="A947" s="2" t="s">
        <v>5834</v>
      </c>
      <c r="B947" s="8">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_xlfn.XLOOKUP(orders!$D947,products!$A$1:$A$49,products!$B$1:$B$49,,0)</f>
        <v>Lib</v>
      </c>
      <c r="J947" t="str">
        <f t="shared" si="42"/>
        <v>Liberica</v>
      </c>
      <c r="K947" t="str">
        <f>_xlfn.XLOOKUP($D947,products!$A$1:$A$49,products!$C$1:$C$49,,0)</f>
        <v>D</v>
      </c>
      <c r="L947" t="str">
        <f t="shared" si="43"/>
        <v>Dark</v>
      </c>
      <c r="M947" s="1">
        <f>_xlfn.XLOOKUP($D947,products!$A$1:$A$49,products!$D$1:$D$49,,0)</f>
        <v>2.5</v>
      </c>
      <c r="N947" s="3">
        <f>_xlfn.XLOOKUP($D947,products!$A$1:$A$49,products!$E$1:$E$49,,0)</f>
        <v>29.784999999999997</v>
      </c>
      <c r="O947" s="3">
        <f t="shared" si="44"/>
        <v>119.13999999999999</v>
      </c>
      <c r="P947" t="str">
        <f>_xlfn.XLOOKUP(Table1[[#This Row],[Customer ID]],customers!$A$1:$A$1001,customers!$I$1:$I$1001,,0)</f>
        <v>No</v>
      </c>
    </row>
    <row r="948" spans="1:16" x14ac:dyDescent="0.3">
      <c r="A948" s="2" t="s">
        <v>5839</v>
      </c>
      <c r="B948" s="8">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_xlfn.XLOOKUP(orders!$D948,products!$A$1:$A$49,products!$B$1:$B$49,,0)</f>
        <v>Lib</v>
      </c>
      <c r="J948" t="str">
        <f t="shared" si="42"/>
        <v>Liberica</v>
      </c>
      <c r="K948" t="str">
        <f>_xlfn.XLOOKUP($D948,products!$A$1:$A$49,products!$C$1:$C$49,,0)</f>
        <v>D</v>
      </c>
      <c r="L948" t="str">
        <f t="shared" si="43"/>
        <v>Dark</v>
      </c>
      <c r="M948" s="1">
        <f>_xlfn.XLOOKUP($D948,products!$A$1:$A$49,products!$D$1:$D$49,,0)</f>
        <v>0.5</v>
      </c>
      <c r="N948" s="3">
        <f>_xlfn.XLOOKUP($D948,products!$A$1:$A$49,products!$E$1:$E$49,,0)</f>
        <v>7.77</v>
      </c>
      <c r="O948" s="3">
        <f t="shared" si="44"/>
        <v>23.31</v>
      </c>
      <c r="P948" t="str">
        <f>_xlfn.XLOOKUP(Table1[[#This Row],[Customer ID]],customers!$A$1:$A$1001,customers!$I$1:$I$1001,,0)</f>
        <v>No</v>
      </c>
    </row>
    <row r="949" spans="1:16" x14ac:dyDescent="0.3">
      <c r="A949" s="2" t="s">
        <v>5844</v>
      </c>
      <c r="B949" s="8">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_xlfn.XLOOKUP(orders!$D949,products!$A$1:$A$49,products!$B$1:$B$49,,0)</f>
        <v>Ara</v>
      </c>
      <c r="J949" t="str">
        <f t="shared" si="42"/>
        <v>Arabica</v>
      </c>
      <c r="K949" t="str">
        <f>_xlfn.XLOOKUP($D949,products!$A$1:$A$49,products!$C$1:$C$49,,0)</f>
        <v>M</v>
      </c>
      <c r="L949" t="str">
        <f t="shared" si="43"/>
        <v>Medium</v>
      </c>
      <c r="M949" s="1">
        <f>_xlfn.XLOOKUP($D949,products!$A$1:$A$49,products!$D$1:$D$49,,0)</f>
        <v>1</v>
      </c>
      <c r="N949" s="3">
        <f>_xlfn.XLOOKUP($D949,products!$A$1:$A$49,products!$E$1:$E$49,,0)</f>
        <v>11.25</v>
      </c>
      <c r="O949" s="3">
        <f t="shared" si="44"/>
        <v>11.25</v>
      </c>
      <c r="P949" t="str">
        <f>_xlfn.XLOOKUP(Table1[[#This Row],[Customer ID]],customers!$A$1:$A$1001,customers!$I$1:$I$1001,,0)</f>
        <v>No</v>
      </c>
    </row>
    <row r="950" spans="1:16" x14ac:dyDescent="0.3">
      <c r="A950" s="2" t="s">
        <v>5849</v>
      </c>
      <c r="B950" s="8">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_xlfn.XLOOKUP(orders!$D950,products!$A$1:$A$49,products!$B$1:$B$49,,0)</f>
        <v>Exc</v>
      </c>
      <c r="J950" t="str">
        <f t="shared" si="42"/>
        <v>Excelsa</v>
      </c>
      <c r="K950" t="str">
        <f>_xlfn.XLOOKUP($D950,products!$A$1:$A$49,products!$C$1:$C$49,,0)</f>
        <v>D</v>
      </c>
      <c r="L950" t="str">
        <f t="shared" si="43"/>
        <v>Dark</v>
      </c>
      <c r="M950" s="1">
        <f>_xlfn.XLOOKUP($D950,products!$A$1:$A$49,products!$D$1:$D$49,,0)</f>
        <v>2.5</v>
      </c>
      <c r="N950" s="3">
        <f>_xlfn.XLOOKUP($D950,products!$A$1:$A$49,products!$E$1:$E$49,,0)</f>
        <v>27.945</v>
      </c>
      <c r="O950" s="3">
        <f t="shared" si="44"/>
        <v>83.835000000000008</v>
      </c>
      <c r="P950" t="str">
        <f>_xlfn.XLOOKUP(Table1[[#This Row],[Customer ID]],customers!$A$1:$A$1001,customers!$I$1:$I$1001,,0)</f>
        <v>Yes</v>
      </c>
    </row>
    <row r="951" spans="1:16" x14ac:dyDescent="0.3">
      <c r="A951" s="2" t="s">
        <v>5855</v>
      </c>
      <c r="B951" s="8">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_xlfn.XLOOKUP(orders!$D951,products!$A$1:$A$49,products!$B$1:$B$49,,0)</f>
        <v>Rob</v>
      </c>
      <c r="J951" t="str">
        <f t="shared" si="42"/>
        <v>Robusta</v>
      </c>
      <c r="K951" t="str">
        <f>_xlfn.XLOOKUP($D951,products!$A$1:$A$49,products!$C$1:$C$49,,0)</f>
        <v>L</v>
      </c>
      <c r="L951" t="str">
        <f t="shared" si="43"/>
        <v>Light</v>
      </c>
      <c r="M951" s="1">
        <f>_xlfn.XLOOKUP($D951,products!$A$1:$A$49,products!$D$1:$D$49,,0)</f>
        <v>2.5</v>
      </c>
      <c r="N951" s="3">
        <f>_xlfn.XLOOKUP($D951,products!$A$1:$A$49,products!$E$1:$E$49,,0)</f>
        <v>27.484999999999996</v>
      </c>
      <c r="O951" s="3">
        <f t="shared" si="44"/>
        <v>109.93999999999998</v>
      </c>
      <c r="P951" t="str">
        <f>_xlfn.XLOOKUP(Table1[[#This Row],[Customer ID]],customers!$A$1:$A$1001,customers!$I$1:$I$1001,,0)</f>
        <v>No</v>
      </c>
    </row>
    <row r="952" spans="1:16" x14ac:dyDescent="0.3">
      <c r="A952" s="2" t="s">
        <v>5861</v>
      </c>
      <c r="B952" s="8">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_xlfn.XLOOKUP(orders!$D952,products!$A$1:$A$49,products!$B$1:$B$49,,0)</f>
        <v>Rob</v>
      </c>
      <c r="J952" t="str">
        <f t="shared" si="42"/>
        <v>Robusta</v>
      </c>
      <c r="K952" t="str">
        <f>_xlfn.XLOOKUP($D952,products!$A$1:$A$49,products!$C$1:$C$49,,0)</f>
        <v>L</v>
      </c>
      <c r="L952" t="str">
        <f t="shared" si="43"/>
        <v>Light</v>
      </c>
      <c r="M952" s="1">
        <f>_xlfn.XLOOKUP($D952,products!$A$1:$A$49,products!$D$1:$D$49,,0)</f>
        <v>0.2</v>
      </c>
      <c r="N952" s="3">
        <f>_xlfn.XLOOKUP($D952,products!$A$1:$A$49,products!$E$1:$E$49,,0)</f>
        <v>3.5849999999999995</v>
      </c>
      <c r="O952" s="3">
        <f t="shared" si="44"/>
        <v>14.339999999999998</v>
      </c>
      <c r="P952" t="str">
        <f>_xlfn.XLOOKUP(Table1[[#This Row],[Customer ID]],customers!$A$1:$A$1001,customers!$I$1:$I$1001,,0)</f>
        <v>Yes</v>
      </c>
    </row>
    <row r="953" spans="1:16" x14ac:dyDescent="0.3">
      <c r="A953" s="2" t="s">
        <v>5866</v>
      </c>
      <c r="B953" s="8">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_xlfn.XLOOKUP(orders!$D953,products!$A$1:$A$49,products!$B$1:$B$49,,0)</f>
        <v>Rob</v>
      </c>
      <c r="J953" t="str">
        <f t="shared" si="42"/>
        <v>Robusta</v>
      </c>
      <c r="K953" t="str">
        <f>_xlfn.XLOOKUP($D953,products!$A$1:$A$49,products!$C$1:$C$49,,0)</f>
        <v>L</v>
      </c>
      <c r="L953" t="str">
        <f t="shared" si="43"/>
        <v>Light</v>
      </c>
      <c r="M953" s="1">
        <f>_xlfn.XLOOKUP($D953,products!$A$1:$A$49,products!$D$1:$D$49,,0)</f>
        <v>0.2</v>
      </c>
      <c r="N953" s="3">
        <f>_xlfn.XLOOKUP($D953,products!$A$1:$A$49,products!$E$1:$E$49,,0)</f>
        <v>3.5849999999999995</v>
      </c>
      <c r="O953" s="3">
        <f t="shared" si="44"/>
        <v>21.509999999999998</v>
      </c>
      <c r="P953" t="str">
        <f>_xlfn.XLOOKUP(Table1[[#This Row],[Customer ID]],customers!$A$1:$A$1001,customers!$I$1:$I$1001,,0)</f>
        <v>No</v>
      </c>
    </row>
    <row r="954" spans="1:16" x14ac:dyDescent="0.3">
      <c r="A954" s="2" t="s">
        <v>5872</v>
      </c>
      <c r="B954" s="8">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_xlfn.XLOOKUP(orders!$D954,products!$A$1:$A$49,products!$B$1:$B$49,,0)</f>
        <v>Ara</v>
      </c>
      <c r="J954" t="str">
        <f t="shared" si="42"/>
        <v>Arabica</v>
      </c>
      <c r="K954" t="str">
        <f>_xlfn.XLOOKUP($D954,products!$A$1:$A$49,products!$C$1:$C$49,,0)</f>
        <v>M</v>
      </c>
      <c r="L954" t="str">
        <f t="shared" si="43"/>
        <v>Medium</v>
      </c>
      <c r="M954" s="1">
        <f>_xlfn.XLOOKUP($D954,products!$A$1:$A$49,products!$D$1:$D$49,,0)</f>
        <v>1</v>
      </c>
      <c r="N954" s="3">
        <f>_xlfn.XLOOKUP($D954,products!$A$1:$A$49,products!$E$1:$E$49,,0)</f>
        <v>11.25</v>
      </c>
      <c r="O954" s="3">
        <f t="shared" si="44"/>
        <v>22.5</v>
      </c>
      <c r="P954" t="str">
        <f>_xlfn.XLOOKUP(Table1[[#This Row],[Customer ID]],customers!$A$1:$A$1001,customers!$I$1:$I$1001,,0)</f>
        <v>Yes</v>
      </c>
    </row>
    <row r="955" spans="1:16" x14ac:dyDescent="0.3">
      <c r="A955" s="2" t="s">
        <v>5878</v>
      </c>
      <c r="B955" s="8">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_xlfn.XLOOKUP(orders!$D955,products!$A$1:$A$49,products!$B$1:$B$49,,0)</f>
        <v>Ara</v>
      </c>
      <c r="J955" t="str">
        <f t="shared" si="42"/>
        <v>Arabica</v>
      </c>
      <c r="K955" t="str">
        <f>_xlfn.XLOOKUP($D955,products!$A$1:$A$49,products!$C$1:$C$49,,0)</f>
        <v>L</v>
      </c>
      <c r="L955" t="str">
        <f t="shared" si="43"/>
        <v>Light</v>
      </c>
      <c r="M955" s="1">
        <f>_xlfn.XLOOKUP($D955,products!$A$1:$A$49,products!$D$1:$D$49,,0)</f>
        <v>0.2</v>
      </c>
      <c r="N955" s="3">
        <f>_xlfn.XLOOKUP($D955,products!$A$1:$A$49,products!$E$1:$E$49,,0)</f>
        <v>3.8849999999999998</v>
      </c>
      <c r="O955" s="3">
        <f t="shared" si="44"/>
        <v>3.8849999999999998</v>
      </c>
      <c r="P955" t="str">
        <f>_xlfn.XLOOKUP(Table1[[#This Row],[Customer ID]],customers!$A$1:$A$1001,customers!$I$1:$I$1001,,0)</f>
        <v>Yes</v>
      </c>
    </row>
    <row r="956" spans="1:16" x14ac:dyDescent="0.3">
      <c r="A956" s="2" t="s">
        <v>5884</v>
      </c>
      <c r="B956" s="8">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_xlfn.XLOOKUP(orders!$D956,products!$A$1:$A$49,products!$B$1:$B$49,,0)</f>
        <v>Exc</v>
      </c>
      <c r="J956" t="str">
        <f t="shared" si="42"/>
        <v>Excelsa</v>
      </c>
      <c r="K956" t="str">
        <f>_xlfn.XLOOKUP($D956,products!$A$1:$A$49,products!$C$1:$C$49,,0)</f>
        <v>D</v>
      </c>
      <c r="L956" t="str">
        <f t="shared" si="43"/>
        <v>Dark</v>
      </c>
      <c r="M956" s="1">
        <f>_xlfn.XLOOKUP($D956,products!$A$1:$A$49,products!$D$1:$D$49,,0)</f>
        <v>2.5</v>
      </c>
      <c r="N956" s="3">
        <f>_xlfn.XLOOKUP($D956,products!$A$1:$A$49,products!$E$1:$E$49,,0)</f>
        <v>27.945</v>
      </c>
      <c r="O956" s="3">
        <f t="shared" si="44"/>
        <v>27.945</v>
      </c>
      <c r="P956" t="str">
        <f>_xlfn.XLOOKUP(Table1[[#This Row],[Customer ID]],customers!$A$1:$A$1001,customers!$I$1:$I$1001,,0)</f>
        <v>Yes</v>
      </c>
    </row>
    <row r="957" spans="1:16" x14ac:dyDescent="0.3">
      <c r="A957" s="2" t="s">
        <v>5890</v>
      </c>
      <c r="B957" s="8">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_xlfn.XLOOKUP(orders!$D957,products!$A$1:$A$49,products!$B$1:$B$49,,0)</f>
        <v>Exc</v>
      </c>
      <c r="J957" t="str">
        <f t="shared" si="42"/>
        <v>Excelsa</v>
      </c>
      <c r="K957" t="str">
        <f>_xlfn.XLOOKUP($D957,products!$A$1:$A$49,products!$C$1:$C$49,,0)</f>
        <v>L</v>
      </c>
      <c r="L957" t="str">
        <f t="shared" si="43"/>
        <v>Light</v>
      </c>
      <c r="M957" s="1">
        <f>_xlfn.XLOOKUP($D957,products!$A$1:$A$49,products!$D$1:$D$49,,0)</f>
        <v>2.5</v>
      </c>
      <c r="N957" s="3">
        <f>_xlfn.XLOOKUP($D957,products!$A$1:$A$49,products!$E$1:$E$49,,0)</f>
        <v>34.154999999999994</v>
      </c>
      <c r="O957" s="3">
        <f t="shared" si="44"/>
        <v>170.77499999999998</v>
      </c>
      <c r="P957" t="str">
        <f>_xlfn.XLOOKUP(Table1[[#This Row],[Customer ID]],customers!$A$1:$A$1001,customers!$I$1:$I$1001,,0)</f>
        <v>Yes</v>
      </c>
    </row>
    <row r="958" spans="1:16" x14ac:dyDescent="0.3">
      <c r="A958" s="2" t="s">
        <v>5890</v>
      </c>
      <c r="B958" s="8">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_xlfn.XLOOKUP(orders!$D958,products!$A$1:$A$49,products!$B$1:$B$49,,0)</f>
        <v>Rob</v>
      </c>
      <c r="J958" t="str">
        <f t="shared" si="42"/>
        <v>Robusta</v>
      </c>
      <c r="K958" t="str">
        <f>_xlfn.XLOOKUP($D958,products!$A$1:$A$49,products!$C$1:$C$49,,0)</f>
        <v>L</v>
      </c>
      <c r="L958" t="str">
        <f t="shared" si="43"/>
        <v>Light</v>
      </c>
      <c r="M958" s="1">
        <f>_xlfn.XLOOKUP($D958,products!$A$1:$A$49,products!$D$1:$D$49,,0)</f>
        <v>2.5</v>
      </c>
      <c r="N958" s="3">
        <f>_xlfn.XLOOKUP($D958,products!$A$1:$A$49,products!$E$1:$E$49,,0)</f>
        <v>27.484999999999996</v>
      </c>
      <c r="O958" s="3">
        <f t="shared" si="44"/>
        <v>54.969999999999992</v>
      </c>
      <c r="P958" t="str">
        <f>_xlfn.XLOOKUP(Table1[[#This Row],[Customer ID]],customers!$A$1:$A$1001,customers!$I$1:$I$1001,,0)</f>
        <v>Yes</v>
      </c>
    </row>
    <row r="959" spans="1:16" x14ac:dyDescent="0.3">
      <c r="A959" s="2" t="s">
        <v>5890</v>
      </c>
      <c r="B959" s="8">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_xlfn.XLOOKUP(orders!$D959,products!$A$1:$A$49,products!$B$1:$B$49,,0)</f>
        <v>Exc</v>
      </c>
      <c r="J959" t="str">
        <f t="shared" si="42"/>
        <v>Excelsa</v>
      </c>
      <c r="K959" t="str">
        <f>_xlfn.XLOOKUP($D959,products!$A$1:$A$49,products!$C$1:$C$49,,0)</f>
        <v>L</v>
      </c>
      <c r="L959" t="str">
        <f t="shared" si="43"/>
        <v>Light</v>
      </c>
      <c r="M959" s="1">
        <f>_xlfn.XLOOKUP($D959,products!$A$1:$A$49,products!$D$1:$D$49,,0)</f>
        <v>1</v>
      </c>
      <c r="N959" s="3">
        <f>_xlfn.XLOOKUP($D959,products!$A$1:$A$49,products!$E$1:$E$49,,0)</f>
        <v>14.85</v>
      </c>
      <c r="O959" s="3">
        <f t="shared" si="44"/>
        <v>14.85</v>
      </c>
      <c r="P959" t="str">
        <f>_xlfn.XLOOKUP(Table1[[#This Row],[Customer ID]],customers!$A$1:$A$1001,customers!$I$1:$I$1001,,0)</f>
        <v>Yes</v>
      </c>
    </row>
    <row r="960" spans="1:16" x14ac:dyDescent="0.3">
      <c r="A960" s="2" t="s">
        <v>5890</v>
      </c>
      <c r="B960" s="8">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_xlfn.XLOOKUP(orders!$D960,products!$A$1:$A$49,products!$B$1:$B$49,,0)</f>
        <v>Ara</v>
      </c>
      <c r="J960" t="str">
        <f t="shared" si="42"/>
        <v>Arabica</v>
      </c>
      <c r="K960" t="str">
        <f>_xlfn.XLOOKUP($D960,products!$A$1:$A$49,products!$C$1:$C$49,,0)</f>
        <v>L</v>
      </c>
      <c r="L960" t="str">
        <f t="shared" si="43"/>
        <v>Light</v>
      </c>
      <c r="M960" s="1">
        <f>_xlfn.XLOOKUP($D960,products!$A$1:$A$49,products!$D$1:$D$49,,0)</f>
        <v>0.2</v>
      </c>
      <c r="N960" s="3">
        <f>_xlfn.XLOOKUP($D960,products!$A$1:$A$49,products!$E$1:$E$49,,0)</f>
        <v>3.8849999999999998</v>
      </c>
      <c r="O960" s="3">
        <f t="shared" si="44"/>
        <v>7.77</v>
      </c>
      <c r="P960" t="str">
        <f>_xlfn.XLOOKUP(Table1[[#This Row],[Customer ID]],customers!$A$1:$A$1001,customers!$I$1:$I$1001,,0)</f>
        <v>Yes</v>
      </c>
    </row>
    <row r="961" spans="1:16" x14ac:dyDescent="0.3">
      <c r="A961" s="2" t="s">
        <v>5910</v>
      </c>
      <c r="B961" s="8">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_xlfn.XLOOKUP(orders!$D961,products!$A$1:$A$49,products!$B$1:$B$49,,0)</f>
        <v>Lib</v>
      </c>
      <c r="J961" t="str">
        <f t="shared" si="42"/>
        <v>Liberica</v>
      </c>
      <c r="K961" t="str">
        <f>_xlfn.XLOOKUP($D961,products!$A$1:$A$49,products!$C$1:$C$49,,0)</f>
        <v>L</v>
      </c>
      <c r="L961" t="str">
        <f t="shared" si="43"/>
        <v>Light</v>
      </c>
      <c r="M961" s="1">
        <f>_xlfn.XLOOKUP($D961,products!$A$1:$A$49,products!$D$1:$D$49,,0)</f>
        <v>0.2</v>
      </c>
      <c r="N961" s="3">
        <f>_xlfn.XLOOKUP($D961,products!$A$1:$A$49,products!$E$1:$E$49,,0)</f>
        <v>4.7549999999999999</v>
      </c>
      <c r="O961" s="3">
        <f t="shared" si="44"/>
        <v>23.774999999999999</v>
      </c>
      <c r="P961" t="str">
        <f>_xlfn.XLOOKUP(Table1[[#This Row],[Customer ID]],customers!$A$1:$A$1001,customers!$I$1:$I$1001,,0)</f>
        <v>Yes</v>
      </c>
    </row>
    <row r="962" spans="1:16" x14ac:dyDescent="0.3">
      <c r="A962" s="2" t="s">
        <v>5915</v>
      </c>
      <c r="B962" s="8">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_xlfn.XLOOKUP(orders!$D962,products!$A$1:$A$49,products!$B$1:$B$49,,0)</f>
        <v>Lib</v>
      </c>
      <c r="J962" t="str">
        <f t="shared" si="42"/>
        <v>Liberica</v>
      </c>
      <c r="K962" t="str">
        <f>_xlfn.XLOOKUP($D962,products!$A$1:$A$49,products!$C$1:$C$49,,0)</f>
        <v>L</v>
      </c>
      <c r="L962" t="str">
        <f t="shared" si="43"/>
        <v>Light</v>
      </c>
      <c r="M962" s="1">
        <f>_xlfn.XLOOKUP($D962,products!$A$1:$A$49,products!$D$1:$D$49,,0)</f>
        <v>1</v>
      </c>
      <c r="N962" s="3">
        <f>_xlfn.XLOOKUP($D962,products!$A$1:$A$49,products!$E$1:$E$49,,0)</f>
        <v>15.85</v>
      </c>
      <c r="O962" s="3">
        <f t="shared" si="44"/>
        <v>79.25</v>
      </c>
      <c r="P962" t="str">
        <f>_xlfn.XLOOKUP(Table1[[#This Row],[Customer ID]],customers!$A$1:$A$1001,customers!$I$1:$I$1001,,0)</f>
        <v>Yes</v>
      </c>
    </row>
    <row r="963" spans="1:16" x14ac:dyDescent="0.3">
      <c r="A963" s="2" t="s">
        <v>5921</v>
      </c>
      <c r="B963" s="8">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_xlfn.XLOOKUP(orders!$D963,products!$A$1:$A$49,products!$B$1:$B$49,,0)</f>
        <v>Ara</v>
      </c>
      <c r="J963" t="str">
        <f t="shared" ref="J963:J1001" si="45">IF(I963="Rob","Robusta",IF(I963="Exc","Excelsa",IF(I963="Ara","Arabica",IF(I963="Lib","Liberica","Not Valid"))))</f>
        <v>Arabica</v>
      </c>
      <c r="K963" t="str">
        <f>_xlfn.XLOOKUP($D963,products!$A$1:$A$49,products!$C$1:$C$49,,0)</f>
        <v>D</v>
      </c>
      <c r="L963" t="str">
        <f t="shared" ref="L963:L1001" si="46">IF(K963="M","Medium",IF(K963="L","Light",IF(K963="D","Dark","Not Valid")))</f>
        <v>Dark</v>
      </c>
      <c r="M963" s="1">
        <f>_xlfn.XLOOKUP($D963,products!$A$1:$A$49,products!$D$1:$D$49,,0)</f>
        <v>2.5</v>
      </c>
      <c r="N963" s="3">
        <f>_xlfn.XLOOKUP($D963,products!$A$1:$A$49,products!$E$1:$E$49,,0)</f>
        <v>22.884999999999998</v>
      </c>
      <c r="O963" s="3">
        <f t="shared" ref="O963:O1001" si="47">N963*E963</f>
        <v>45.769999999999996</v>
      </c>
      <c r="P963" t="str">
        <f>_xlfn.XLOOKUP(Table1[[#This Row],[Customer ID]],customers!$A$1:$A$1001,customers!$I$1:$I$1001,,0)</f>
        <v>Yes</v>
      </c>
    </row>
    <row r="964" spans="1:16" x14ac:dyDescent="0.3">
      <c r="A964" s="2" t="s">
        <v>5926</v>
      </c>
      <c r="B964" s="8">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_xlfn.XLOOKUP(orders!$D964,products!$A$1:$A$49,products!$B$1:$B$49,,0)</f>
        <v>Rob</v>
      </c>
      <c r="J964" t="str">
        <f t="shared" si="45"/>
        <v>Robusta</v>
      </c>
      <c r="K964" t="str">
        <f>_xlfn.XLOOKUP($D964,products!$A$1:$A$49,products!$C$1:$C$49,,0)</f>
        <v>D</v>
      </c>
      <c r="L964" t="str">
        <f t="shared" si="46"/>
        <v>Dark</v>
      </c>
      <c r="M964" s="1">
        <f>_xlfn.XLOOKUP($D964,products!$A$1:$A$49,products!$D$1:$D$49,,0)</f>
        <v>1</v>
      </c>
      <c r="N964" s="3">
        <f>_xlfn.XLOOKUP($D964,products!$A$1:$A$49,products!$E$1:$E$49,,0)</f>
        <v>8.9499999999999993</v>
      </c>
      <c r="O964" s="3">
        <f t="shared" si="47"/>
        <v>8.9499999999999993</v>
      </c>
      <c r="P964" t="str">
        <f>_xlfn.XLOOKUP(Table1[[#This Row],[Customer ID]],customers!$A$1:$A$1001,customers!$I$1:$I$1001,,0)</f>
        <v>Yes</v>
      </c>
    </row>
    <row r="965" spans="1:16" x14ac:dyDescent="0.3">
      <c r="A965" s="2" t="s">
        <v>5932</v>
      </c>
      <c r="B965" s="8">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_xlfn.XLOOKUP(orders!$D965,products!$A$1:$A$49,products!$B$1:$B$49,,0)</f>
        <v>Rob</v>
      </c>
      <c r="J965" t="str">
        <f t="shared" si="45"/>
        <v>Robusta</v>
      </c>
      <c r="K965" t="str">
        <f>_xlfn.XLOOKUP($D965,products!$A$1:$A$49,products!$C$1:$C$49,,0)</f>
        <v>M</v>
      </c>
      <c r="L965" t="str">
        <f t="shared" si="46"/>
        <v>Medium</v>
      </c>
      <c r="M965" s="1">
        <f>_xlfn.XLOOKUP($D965,products!$A$1:$A$49,products!$D$1:$D$49,,0)</f>
        <v>0.5</v>
      </c>
      <c r="N965" s="3">
        <f>_xlfn.XLOOKUP($D965,products!$A$1:$A$49,products!$E$1:$E$49,,0)</f>
        <v>5.97</v>
      </c>
      <c r="O965" s="3">
        <f t="shared" si="47"/>
        <v>23.88</v>
      </c>
      <c r="P965" t="str">
        <f>_xlfn.XLOOKUP(Table1[[#This Row],[Customer ID]],customers!$A$1:$A$1001,customers!$I$1:$I$1001,,0)</f>
        <v>Yes</v>
      </c>
    </row>
    <row r="966" spans="1:16" x14ac:dyDescent="0.3">
      <c r="A966" s="2" t="s">
        <v>5938</v>
      </c>
      <c r="B966" s="8">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_xlfn.XLOOKUP(orders!$D966,products!$A$1:$A$49,products!$B$1:$B$49,,0)</f>
        <v>Exc</v>
      </c>
      <c r="J966" t="str">
        <f t="shared" si="45"/>
        <v>Excelsa</v>
      </c>
      <c r="K966" t="str">
        <f>_xlfn.XLOOKUP($D966,products!$A$1:$A$49,products!$C$1:$C$49,,0)</f>
        <v>L</v>
      </c>
      <c r="L966" t="str">
        <f t="shared" si="46"/>
        <v>Light</v>
      </c>
      <c r="M966" s="1">
        <f>_xlfn.XLOOKUP($D966,products!$A$1:$A$49,products!$D$1:$D$49,,0)</f>
        <v>0.2</v>
      </c>
      <c r="N966" s="3">
        <f>_xlfn.XLOOKUP($D966,products!$A$1:$A$49,products!$E$1:$E$49,,0)</f>
        <v>4.4550000000000001</v>
      </c>
      <c r="O966" s="3">
        <f t="shared" si="47"/>
        <v>22.274999999999999</v>
      </c>
      <c r="P966" t="str">
        <f>_xlfn.XLOOKUP(Table1[[#This Row],[Customer ID]],customers!$A$1:$A$1001,customers!$I$1:$I$1001,,0)</f>
        <v>No</v>
      </c>
    </row>
    <row r="967" spans="1:16" x14ac:dyDescent="0.3">
      <c r="A967" s="2" t="s">
        <v>5944</v>
      </c>
      <c r="B967" s="8">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_xlfn.XLOOKUP(orders!$D967,products!$A$1:$A$49,products!$B$1:$B$49,,0)</f>
        <v>Rob</v>
      </c>
      <c r="J967" t="str">
        <f t="shared" si="45"/>
        <v>Robusta</v>
      </c>
      <c r="K967" t="str">
        <f>_xlfn.XLOOKUP($D967,products!$A$1:$A$49,products!$C$1:$C$49,,0)</f>
        <v>M</v>
      </c>
      <c r="L967" t="str">
        <f t="shared" si="46"/>
        <v>Medium</v>
      </c>
      <c r="M967" s="1">
        <f>_xlfn.XLOOKUP($D967,products!$A$1:$A$49,products!$D$1:$D$49,,0)</f>
        <v>1</v>
      </c>
      <c r="N967" s="3">
        <f>_xlfn.XLOOKUP($D967,products!$A$1:$A$49,products!$E$1:$E$49,,0)</f>
        <v>9.9499999999999993</v>
      </c>
      <c r="O967" s="3">
        <f t="shared" si="47"/>
        <v>29.849999999999998</v>
      </c>
      <c r="P967" t="str">
        <f>_xlfn.XLOOKUP(Table1[[#This Row],[Customer ID]],customers!$A$1:$A$1001,customers!$I$1:$I$1001,,0)</f>
        <v>Yes</v>
      </c>
    </row>
    <row r="968" spans="1:16" x14ac:dyDescent="0.3">
      <c r="A968" s="2" t="s">
        <v>5949</v>
      </c>
      <c r="B968" s="8">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_xlfn.XLOOKUP(orders!$D968,products!$A$1:$A$49,products!$B$1:$B$49,,0)</f>
        <v>Exc</v>
      </c>
      <c r="J968" t="str">
        <f t="shared" si="45"/>
        <v>Excelsa</v>
      </c>
      <c r="K968" t="str">
        <f>_xlfn.XLOOKUP($D968,products!$A$1:$A$49,products!$C$1:$C$49,,0)</f>
        <v>L</v>
      </c>
      <c r="L968" t="str">
        <f t="shared" si="46"/>
        <v>Light</v>
      </c>
      <c r="M968" s="1">
        <f>_xlfn.XLOOKUP($D968,products!$A$1:$A$49,products!$D$1:$D$49,,0)</f>
        <v>0.5</v>
      </c>
      <c r="N968" s="3">
        <f>_xlfn.XLOOKUP($D968,products!$A$1:$A$49,products!$E$1:$E$49,,0)</f>
        <v>8.91</v>
      </c>
      <c r="O968" s="3">
        <f t="shared" si="47"/>
        <v>53.46</v>
      </c>
      <c r="P968" t="str">
        <f>_xlfn.XLOOKUP(Table1[[#This Row],[Customer ID]],customers!$A$1:$A$1001,customers!$I$1:$I$1001,,0)</f>
        <v>Yes</v>
      </c>
    </row>
    <row r="969" spans="1:16" x14ac:dyDescent="0.3">
      <c r="A969" s="2" t="s">
        <v>5955</v>
      </c>
      <c r="B969" s="8">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_xlfn.XLOOKUP(orders!$D969,products!$A$1:$A$49,products!$B$1:$B$49,,0)</f>
        <v>Rob</v>
      </c>
      <c r="J969" t="str">
        <f t="shared" si="45"/>
        <v>Robusta</v>
      </c>
      <c r="K969" t="str">
        <f>_xlfn.XLOOKUP($D969,products!$A$1:$A$49,products!$C$1:$C$49,,0)</f>
        <v>D</v>
      </c>
      <c r="L969" t="str">
        <f t="shared" si="46"/>
        <v>Dark</v>
      </c>
      <c r="M969" s="1">
        <f>_xlfn.XLOOKUP($D969,products!$A$1:$A$49,products!$D$1:$D$49,,0)</f>
        <v>0.2</v>
      </c>
      <c r="N969" s="3">
        <f>_xlfn.XLOOKUP($D969,products!$A$1:$A$49,products!$E$1:$E$49,,0)</f>
        <v>2.6849999999999996</v>
      </c>
      <c r="O969" s="3">
        <f t="shared" si="47"/>
        <v>2.6849999999999996</v>
      </c>
      <c r="P969" t="str">
        <f>_xlfn.XLOOKUP(Table1[[#This Row],[Customer ID]],customers!$A$1:$A$1001,customers!$I$1:$I$1001,,0)</f>
        <v>Yes</v>
      </c>
    </row>
    <row r="970" spans="1:16" x14ac:dyDescent="0.3">
      <c r="A970" s="2" t="s">
        <v>5961</v>
      </c>
      <c r="B970" s="8">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_xlfn.XLOOKUP(orders!$D970,products!$A$1:$A$49,products!$B$1:$B$49,,0)</f>
        <v>Rob</v>
      </c>
      <c r="J970" t="str">
        <f t="shared" si="45"/>
        <v>Robusta</v>
      </c>
      <c r="K970" t="str">
        <f>_xlfn.XLOOKUP($D970,products!$A$1:$A$49,products!$C$1:$C$49,,0)</f>
        <v>M</v>
      </c>
      <c r="L970" t="str">
        <f t="shared" si="46"/>
        <v>Medium</v>
      </c>
      <c r="M970" s="1">
        <f>_xlfn.XLOOKUP($D970,products!$A$1:$A$49,products!$D$1:$D$49,,0)</f>
        <v>0.2</v>
      </c>
      <c r="N970" s="3">
        <f>_xlfn.XLOOKUP($D970,products!$A$1:$A$49,products!$E$1:$E$49,,0)</f>
        <v>2.9849999999999999</v>
      </c>
      <c r="O970" s="3">
        <f t="shared" si="47"/>
        <v>5.97</v>
      </c>
      <c r="P970" t="str">
        <f>_xlfn.XLOOKUP(Table1[[#This Row],[Customer ID]],customers!$A$1:$A$1001,customers!$I$1:$I$1001,,0)</f>
        <v>No</v>
      </c>
    </row>
    <row r="971" spans="1:16" x14ac:dyDescent="0.3">
      <c r="A971" s="2" t="s">
        <v>5967</v>
      </c>
      <c r="B971" s="8">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_xlfn.XLOOKUP(orders!$D971,products!$A$1:$A$49,products!$B$1:$B$49,,0)</f>
        <v>Lib</v>
      </c>
      <c r="J971" t="str">
        <f t="shared" si="45"/>
        <v>Liberica</v>
      </c>
      <c r="K971" t="str">
        <f>_xlfn.XLOOKUP($D971,products!$A$1:$A$49,products!$C$1:$C$49,,0)</f>
        <v>D</v>
      </c>
      <c r="L971" t="str">
        <f t="shared" si="46"/>
        <v>Dark</v>
      </c>
      <c r="M971" s="1">
        <f>_xlfn.XLOOKUP($D971,products!$A$1:$A$49,products!$D$1:$D$49,,0)</f>
        <v>1</v>
      </c>
      <c r="N971" s="3">
        <f>_xlfn.XLOOKUP($D971,products!$A$1:$A$49,products!$E$1:$E$49,,0)</f>
        <v>12.95</v>
      </c>
      <c r="O971" s="3">
        <f t="shared" si="47"/>
        <v>12.95</v>
      </c>
      <c r="P971" t="str">
        <f>_xlfn.XLOOKUP(Table1[[#This Row],[Customer ID]],customers!$A$1:$A$1001,customers!$I$1:$I$1001,,0)</f>
        <v>Yes</v>
      </c>
    </row>
    <row r="972" spans="1:16" x14ac:dyDescent="0.3">
      <c r="A972" s="2" t="s">
        <v>5973</v>
      </c>
      <c r="B972" s="8">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_xlfn.XLOOKUP(orders!$D972,products!$A$1:$A$49,products!$B$1:$B$49,,0)</f>
        <v>Exc</v>
      </c>
      <c r="J972" t="str">
        <f t="shared" si="45"/>
        <v>Excelsa</v>
      </c>
      <c r="K972" t="str">
        <f>_xlfn.XLOOKUP($D972,products!$A$1:$A$49,products!$C$1:$C$49,,0)</f>
        <v>M</v>
      </c>
      <c r="L972" t="str">
        <f t="shared" si="46"/>
        <v>Medium</v>
      </c>
      <c r="M972" s="1">
        <f>_xlfn.XLOOKUP($D972,products!$A$1:$A$49,products!$D$1:$D$49,,0)</f>
        <v>0.5</v>
      </c>
      <c r="N972" s="3">
        <f>_xlfn.XLOOKUP($D972,products!$A$1:$A$49,products!$E$1:$E$49,,0)</f>
        <v>8.25</v>
      </c>
      <c r="O972" s="3">
        <f t="shared" si="47"/>
        <v>8.25</v>
      </c>
      <c r="P972" t="str">
        <f>_xlfn.XLOOKUP(Table1[[#This Row],[Customer ID]],customers!$A$1:$A$1001,customers!$I$1:$I$1001,,0)</f>
        <v>No</v>
      </c>
    </row>
    <row r="973" spans="1:16" x14ac:dyDescent="0.3">
      <c r="A973" s="2" t="s">
        <v>5978</v>
      </c>
      <c r="B973" s="8">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_xlfn.XLOOKUP(orders!$D973,products!$A$1:$A$49,products!$B$1:$B$49,,0)</f>
        <v>Ara</v>
      </c>
      <c r="J973" t="str">
        <f t="shared" si="45"/>
        <v>Arabica</v>
      </c>
      <c r="K973" t="str">
        <f>_xlfn.XLOOKUP($D973,products!$A$1:$A$49,products!$C$1:$C$49,,0)</f>
        <v>L</v>
      </c>
      <c r="L973" t="str">
        <f t="shared" si="46"/>
        <v>Light</v>
      </c>
      <c r="M973" s="1">
        <f>_xlfn.XLOOKUP($D973,products!$A$1:$A$49,products!$D$1:$D$49,,0)</f>
        <v>2.5</v>
      </c>
      <c r="N973" s="3">
        <f>_xlfn.XLOOKUP($D973,products!$A$1:$A$49,products!$E$1:$E$49,,0)</f>
        <v>29.784999999999997</v>
      </c>
      <c r="O973" s="3">
        <f t="shared" si="47"/>
        <v>148.92499999999998</v>
      </c>
      <c r="P973" t="str">
        <f>_xlfn.XLOOKUP(Table1[[#This Row],[Customer ID]],customers!$A$1:$A$1001,customers!$I$1:$I$1001,,0)</f>
        <v>No</v>
      </c>
    </row>
    <row r="974" spans="1:16" x14ac:dyDescent="0.3">
      <c r="A974" s="2" t="s">
        <v>5984</v>
      </c>
      <c r="B974" s="8">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_xlfn.XLOOKUP(orders!$D974,products!$A$1:$A$49,products!$B$1:$B$49,,0)</f>
        <v>Ara</v>
      </c>
      <c r="J974" t="str">
        <f t="shared" si="45"/>
        <v>Arabica</v>
      </c>
      <c r="K974" t="str">
        <f>_xlfn.XLOOKUP($D974,products!$A$1:$A$49,products!$C$1:$C$49,,0)</f>
        <v>L</v>
      </c>
      <c r="L974" t="str">
        <f t="shared" si="46"/>
        <v>Light</v>
      </c>
      <c r="M974" s="1">
        <f>_xlfn.XLOOKUP($D974,products!$A$1:$A$49,products!$D$1:$D$49,,0)</f>
        <v>2.5</v>
      </c>
      <c r="N974" s="3">
        <f>_xlfn.XLOOKUP($D974,products!$A$1:$A$49,products!$E$1:$E$49,,0)</f>
        <v>29.784999999999997</v>
      </c>
      <c r="O974" s="3">
        <f t="shared" si="47"/>
        <v>89.35499999999999</v>
      </c>
      <c r="P974" t="str">
        <f>_xlfn.XLOOKUP(Table1[[#This Row],[Customer ID]],customers!$A$1:$A$1001,customers!$I$1:$I$1001,,0)</f>
        <v>Yes</v>
      </c>
    </row>
    <row r="975" spans="1:16" x14ac:dyDescent="0.3">
      <c r="A975" s="2" t="s">
        <v>5989</v>
      </c>
      <c r="B975" s="8">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_xlfn.XLOOKUP(orders!$D975,products!$A$1:$A$49,products!$B$1:$B$49,,0)</f>
        <v>Lib</v>
      </c>
      <c r="J975" t="str">
        <f t="shared" si="45"/>
        <v>Liberica</v>
      </c>
      <c r="K975" t="str">
        <f>_xlfn.XLOOKUP($D975,products!$A$1:$A$49,products!$C$1:$C$49,,0)</f>
        <v>M</v>
      </c>
      <c r="L975" t="str">
        <f t="shared" si="46"/>
        <v>Medium</v>
      </c>
      <c r="M975" s="1">
        <f>_xlfn.XLOOKUP($D975,products!$A$1:$A$49,products!$D$1:$D$49,,0)</f>
        <v>1</v>
      </c>
      <c r="N975" s="3">
        <f>_xlfn.XLOOKUP($D975,products!$A$1:$A$49,products!$E$1:$E$49,,0)</f>
        <v>14.55</v>
      </c>
      <c r="O975" s="3">
        <f t="shared" si="47"/>
        <v>87.300000000000011</v>
      </c>
      <c r="P975" t="str">
        <f>_xlfn.XLOOKUP(Table1[[#This Row],[Customer ID]],customers!$A$1:$A$1001,customers!$I$1:$I$1001,,0)</f>
        <v>No</v>
      </c>
    </row>
    <row r="976" spans="1:16" x14ac:dyDescent="0.3">
      <c r="A976" s="2" t="s">
        <v>5995</v>
      </c>
      <c r="B976" s="8">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_xlfn.XLOOKUP(orders!$D976,products!$A$1:$A$49,products!$B$1:$B$49,,0)</f>
        <v>Rob</v>
      </c>
      <c r="J976" t="str">
        <f t="shared" si="45"/>
        <v>Robusta</v>
      </c>
      <c r="K976" t="str">
        <f>_xlfn.XLOOKUP($D976,products!$A$1:$A$49,products!$C$1:$C$49,,0)</f>
        <v>D</v>
      </c>
      <c r="L976" t="str">
        <f t="shared" si="46"/>
        <v>Dark</v>
      </c>
      <c r="M976" s="1">
        <f>_xlfn.XLOOKUP($D976,products!$A$1:$A$49,products!$D$1:$D$49,,0)</f>
        <v>0.5</v>
      </c>
      <c r="N976" s="3">
        <f>_xlfn.XLOOKUP($D976,products!$A$1:$A$49,products!$E$1:$E$49,,0)</f>
        <v>5.3699999999999992</v>
      </c>
      <c r="O976" s="3">
        <f t="shared" si="47"/>
        <v>5.3699999999999992</v>
      </c>
      <c r="P976" t="str">
        <f>_xlfn.XLOOKUP(Table1[[#This Row],[Customer ID]],customers!$A$1:$A$1001,customers!$I$1:$I$1001,,0)</f>
        <v>Yes</v>
      </c>
    </row>
    <row r="977" spans="1:16" x14ac:dyDescent="0.3">
      <c r="A977" s="2" t="s">
        <v>6001</v>
      </c>
      <c r="B977" s="8">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_xlfn.XLOOKUP(orders!$D977,products!$A$1:$A$49,products!$B$1:$B$49,,0)</f>
        <v>Ara</v>
      </c>
      <c r="J977" t="str">
        <f t="shared" si="45"/>
        <v>Arabica</v>
      </c>
      <c r="K977" t="str">
        <f>_xlfn.XLOOKUP($D977,products!$A$1:$A$49,products!$C$1:$C$49,,0)</f>
        <v>D</v>
      </c>
      <c r="L977" t="str">
        <f t="shared" si="46"/>
        <v>Dark</v>
      </c>
      <c r="M977" s="1">
        <f>_xlfn.XLOOKUP($D977,products!$A$1:$A$49,products!$D$1:$D$49,,0)</f>
        <v>0.2</v>
      </c>
      <c r="N977" s="3">
        <f>_xlfn.XLOOKUP($D977,products!$A$1:$A$49,products!$E$1:$E$49,,0)</f>
        <v>2.9849999999999999</v>
      </c>
      <c r="O977" s="3">
        <f t="shared" si="47"/>
        <v>8.9550000000000001</v>
      </c>
      <c r="P977" t="str">
        <f>_xlfn.XLOOKUP(Table1[[#This Row],[Customer ID]],customers!$A$1:$A$1001,customers!$I$1:$I$1001,,0)</f>
        <v>Yes</v>
      </c>
    </row>
    <row r="978" spans="1:16" x14ac:dyDescent="0.3">
      <c r="A978" s="2" t="s">
        <v>6007</v>
      </c>
      <c r="B978" s="8">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_xlfn.XLOOKUP(orders!$D978,products!$A$1:$A$49,products!$B$1:$B$49,,0)</f>
        <v>Rob</v>
      </c>
      <c r="J978" t="str">
        <f t="shared" si="45"/>
        <v>Robusta</v>
      </c>
      <c r="K978" t="str">
        <f>_xlfn.XLOOKUP($D978,products!$A$1:$A$49,products!$C$1:$C$49,,0)</f>
        <v>L</v>
      </c>
      <c r="L978" t="str">
        <f t="shared" si="46"/>
        <v>Light</v>
      </c>
      <c r="M978" s="1">
        <f>_xlfn.XLOOKUP($D978,products!$A$1:$A$49,products!$D$1:$D$49,,0)</f>
        <v>2.5</v>
      </c>
      <c r="N978" s="3">
        <f>_xlfn.XLOOKUP($D978,products!$A$1:$A$49,products!$E$1:$E$49,,0)</f>
        <v>27.484999999999996</v>
      </c>
      <c r="O978" s="3">
        <f t="shared" si="47"/>
        <v>137.42499999999998</v>
      </c>
      <c r="P978" t="str">
        <f>_xlfn.XLOOKUP(Table1[[#This Row],[Customer ID]],customers!$A$1:$A$1001,customers!$I$1:$I$1001,,0)</f>
        <v>Yes</v>
      </c>
    </row>
    <row r="979" spans="1:16" x14ac:dyDescent="0.3">
      <c r="A979" s="2" t="s">
        <v>6013</v>
      </c>
      <c r="B979" s="8">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_xlfn.XLOOKUP(orders!$D979,products!$A$1:$A$49,products!$B$1:$B$49,,0)</f>
        <v>Rob</v>
      </c>
      <c r="J979" t="str">
        <f t="shared" si="45"/>
        <v>Robusta</v>
      </c>
      <c r="K979" t="str">
        <f>_xlfn.XLOOKUP($D979,products!$A$1:$A$49,products!$C$1:$C$49,,0)</f>
        <v>L</v>
      </c>
      <c r="L979" t="str">
        <f t="shared" si="46"/>
        <v>Light</v>
      </c>
      <c r="M979" s="1">
        <f>_xlfn.XLOOKUP($D979,products!$A$1:$A$49,products!$D$1:$D$49,,0)</f>
        <v>1</v>
      </c>
      <c r="N979" s="3">
        <f>_xlfn.XLOOKUP($D979,products!$A$1:$A$49,products!$E$1:$E$49,,0)</f>
        <v>11.95</v>
      </c>
      <c r="O979" s="3">
        <f t="shared" si="47"/>
        <v>59.75</v>
      </c>
      <c r="P979" t="str">
        <f>_xlfn.XLOOKUP(Table1[[#This Row],[Customer ID]],customers!$A$1:$A$1001,customers!$I$1:$I$1001,,0)</f>
        <v>No</v>
      </c>
    </row>
    <row r="980" spans="1:16" x14ac:dyDescent="0.3">
      <c r="A980" s="2" t="s">
        <v>6019</v>
      </c>
      <c r="B980" s="8">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_xlfn.XLOOKUP(orders!$D980,products!$A$1:$A$49,products!$B$1:$B$49,,0)</f>
        <v>Ara</v>
      </c>
      <c r="J980" t="str">
        <f t="shared" si="45"/>
        <v>Arabica</v>
      </c>
      <c r="K980" t="str">
        <f>_xlfn.XLOOKUP($D980,products!$A$1:$A$49,products!$C$1:$C$49,,0)</f>
        <v>L</v>
      </c>
      <c r="L980" t="str">
        <f t="shared" si="46"/>
        <v>Light</v>
      </c>
      <c r="M980" s="1">
        <f>_xlfn.XLOOKUP($D980,products!$A$1:$A$49,products!$D$1:$D$49,,0)</f>
        <v>0.5</v>
      </c>
      <c r="N980" s="3">
        <f>_xlfn.XLOOKUP($D980,products!$A$1:$A$49,products!$E$1:$E$49,,0)</f>
        <v>7.77</v>
      </c>
      <c r="O980" s="3">
        <f t="shared" si="47"/>
        <v>23.31</v>
      </c>
      <c r="P980" t="str">
        <f>_xlfn.XLOOKUP(Table1[[#This Row],[Customer ID]],customers!$A$1:$A$1001,customers!$I$1:$I$1001,,0)</f>
        <v>No</v>
      </c>
    </row>
    <row r="981" spans="1:16" x14ac:dyDescent="0.3">
      <c r="A981" s="2" t="s">
        <v>6025</v>
      </c>
      <c r="B981" s="8">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_xlfn.XLOOKUP(orders!$D981,products!$A$1:$A$49,products!$B$1:$B$49,,0)</f>
        <v>Rob</v>
      </c>
      <c r="J981" t="str">
        <f t="shared" si="45"/>
        <v>Robusta</v>
      </c>
      <c r="K981" t="str">
        <f>_xlfn.XLOOKUP($D981,products!$A$1:$A$49,products!$C$1:$C$49,,0)</f>
        <v>D</v>
      </c>
      <c r="L981" t="str">
        <f t="shared" si="46"/>
        <v>Dark</v>
      </c>
      <c r="M981" s="1">
        <f>_xlfn.XLOOKUP($D981,products!$A$1:$A$49,products!$D$1:$D$49,,0)</f>
        <v>0.5</v>
      </c>
      <c r="N981" s="3">
        <f>_xlfn.XLOOKUP($D981,products!$A$1:$A$49,products!$E$1:$E$49,,0)</f>
        <v>5.3699999999999992</v>
      </c>
      <c r="O981" s="3">
        <f t="shared" si="47"/>
        <v>10.739999999999998</v>
      </c>
      <c r="P981" t="str">
        <f>_xlfn.XLOOKUP(Table1[[#This Row],[Customer ID]],customers!$A$1:$A$1001,customers!$I$1:$I$1001,,0)</f>
        <v>No</v>
      </c>
    </row>
    <row r="982" spans="1:16" x14ac:dyDescent="0.3">
      <c r="A982" s="2" t="s">
        <v>6030</v>
      </c>
      <c r="B982" s="8">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_xlfn.XLOOKUP(orders!$D982,products!$A$1:$A$49,products!$B$1:$B$49,,0)</f>
        <v>Exc</v>
      </c>
      <c r="J982" t="str">
        <f t="shared" si="45"/>
        <v>Excelsa</v>
      </c>
      <c r="K982" t="str">
        <f>_xlfn.XLOOKUP($D982,products!$A$1:$A$49,products!$C$1:$C$49,,0)</f>
        <v>D</v>
      </c>
      <c r="L982" t="str">
        <f t="shared" si="46"/>
        <v>Dark</v>
      </c>
      <c r="M982" s="1">
        <f>_xlfn.XLOOKUP($D982,products!$A$1:$A$49,products!$D$1:$D$49,,0)</f>
        <v>2.5</v>
      </c>
      <c r="N982" s="3">
        <f>_xlfn.XLOOKUP($D982,products!$A$1:$A$49,products!$E$1:$E$49,,0)</f>
        <v>27.945</v>
      </c>
      <c r="O982" s="3">
        <f t="shared" si="47"/>
        <v>167.67000000000002</v>
      </c>
      <c r="P982" t="str">
        <f>_xlfn.XLOOKUP(Table1[[#This Row],[Customer ID]],customers!$A$1:$A$1001,customers!$I$1:$I$1001,,0)</f>
        <v>Yes</v>
      </c>
    </row>
    <row r="983" spans="1:16" x14ac:dyDescent="0.3">
      <c r="A983" s="2" t="s">
        <v>6035</v>
      </c>
      <c r="B983" s="8">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_xlfn.XLOOKUP(orders!$D983,products!$A$1:$A$49,products!$B$1:$B$49,,0)</f>
        <v>Exc</v>
      </c>
      <c r="J983" t="str">
        <f t="shared" si="45"/>
        <v>Excelsa</v>
      </c>
      <c r="K983" t="str">
        <f>_xlfn.XLOOKUP($D983,products!$A$1:$A$49,products!$C$1:$C$49,,0)</f>
        <v>D</v>
      </c>
      <c r="L983" t="str">
        <f t="shared" si="46"/>
        <v>Dark</v>
      </c>
      <c r="M983" s="1">
        <f>_xlfn.XLOOKUP($D983,products!$A$1:$A$49,products!$D$1:$D$49,,0)</f>
        <v>0.2</v>
      </c>
      <c r="N983" s="3">
        <f>_xlfn.XLOOKUP($D983,products!$A$1:$A$49,products!$E$1:$E$49,,0)</f>
        <v>3.645</v>
      </c>
      <c r="O983" s="3">
        <f t="shared" si="47"/>
        <v>21.87</v>
      </c>
      <c r="P983" t="str">
        <f>_xlfn.XLOOKUP(Table1[[#This Row],[Customer ID]],customers!$A$1:$A$1001,customers!$I$1:$I$1001,,0)</f>
        <v>Yes</v>
      </c>
    </row>
    <row r="984" spans="1:16" x14ac:dyDescent="0.3">
      <c r="A984" s="2" t="s">
        <v>6041</v>
      </c>
      <c r="B984" s="8">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_xlfn.XLOOKUP(orders!$D984,products!$A$1:$A$49,products!$B$1:$B$49,,0)</f>
        <v>Rob</v>
      </c>
      <c r="J984" t="str">
        <f t="shared" si="45"/>
        <v>Robusta</v>
      </c>
      <c r="K984" t="str">
        <f>_xlfn.XLOOKUP($D984,products!$A$1:$A$49,products!$C$1:$C$49,,0)</f>
        <v>L</v>
      </c>
      <c r="L984" t="str">
        <f t="shared" si="46"/>
        <v>Light</v>
      </c>
      <c r="M984" s="1">
        <f>_xlfn.XLOOKUP($D984,products!$A$1:$A$49,products!$D$1:$D$49,,0)</f>
        <v>1</v>
      </c>
      <c r="N984" s="3">
        <f>_xlfn.XLOOKUP($D984,products!$A$1:$A$49,products!$E$1:$E$49,,0)</f>
        <v>11.95</v>
      </c>
      <c r="O984" s="3">
        <f t="shared" si="47"/>
        <v>23.9</v>
      </c>
      <c r="P984" t="str">
        <f>_xlfn.XLOOKUP(Table1[[#This Row],[Customer ID]],customers!$A$1:$A$1001,customers!$I$1:$I$1001,,0)</f>
        <v>Yes</v>
      </c>
    </row>
    <row r="985" spans="1:16" x14ac:dyDescent="0.3">
      <c r="A985" s="2" t="s">
        <v>6047</v>
      </c>
      <c r="B985" s="8">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_xlfn.XLOOKUP(orders!$D985,products!$A$1:$A$49,products!$B$1:$B$49,,0)</f>
        <v>Ara</v>
      </c>
      <c r="J985" t="str">
        <f t="shared" si="45"/>
        <v>Arabica</v>
      </c>
      <c r="K985" t="str">
        <f>_xlfn.XLOOKUP($D985,products!$A$1:$A$49,products!$C$1:$C$49,,0)</f>
        <v>M</v>
      </c>
      <c r="L985" t="str">
        <f t="shared" si="46"/>
        <v>Medium</v>
      </c>
      <c r="M985" s="1">
        <f>_xlfn.XLOOKUP($D985,products!$A$1:$A$49,products!$D$1:$D$49,,0)</f>
        <v>0.2</v>
      </c>
      <c r="N985" s="3">
        <f>_xlfn.XLOOKUP($D985,products!$A$1:$A$49,products!$E$1:$E$49,,0)</f>
        <v>3.375</v>
      </c>
      <c r="O985" s="3">
        <f t="shared" si="47"/>
        <v>6.75</v>
      </c>
      <c r="P985" t="str">
        <f>_xlfn.XLOOKUP(Table1[[#This Row],[Customer ID]],customers!$A$1:$A$1001,customers!$I$1:$I$1001,,0)</f>
        <v>Yes</v>
      </c>
    </row>
    <row r="986" spans="1:16" x14ac:dyDescent="0.3">
      <c r="A986" s="2" t="s">
        <v>6053</v>
      </c>
      <c r="B986" s="8">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_xlfn.XLOOKUP(orders!$D986,products!$A$1:$A$49,products!$B$1:$B$49,,0)</f>
        <v>Exc</v>
      </c>
      <c r="J986" t="str">
        <f t="shared" si="45"/>
        <v>Excelsa</v>
      </c>
      <c r="K986" t="str">
        <f>_xlfn.XLOOKUP($D986,products!$A$1:$A$49,products!$C$1:$C$49,,0)</f>
        <v>M</v>
      </c>
      <c r="L986" t="str">
        <f t="shared" si="46"/>
        <v>Medium</v>
      </c>
      <c r="M986" s="1">
        <f>_xlfn.XLOOKUP($D986,products!$A$1:$A$49,products!$D$1:$D$49,,0)</f>
        <v>2.5</v>
      </c>
      <c r="N986" s="3">
        <f>_xlfn.XLOOKUP($D986,products!$A$1:$A$49,products!$E$1:$E$49,,0)</f>
        <v>31.624999999999996</v>
      </c>
      <c r="O986" s="3">
        <f t="shared" si="47"/>
        <v>31.624999999999996</v>
      </c>
      <c r="P986" t="str">
        <f>_xlfn.XLOOKUP(Table1[[#This Row],[Customer ID]],customers!$A$1:$A$1001,customers!$I$1:$I$1001,,0)</f>
        <v>Yes</v>
      </c>
    </row>
    <row r="987" spans="1:16" x14ac:dyDescent="0.3">
      <c r="A987" s="2" t="s">
        <v>6058</v>
      </c>
      <c r="B987" s="8">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_xlfn.XLOOKUP(orders!$D987,products!$A$1:$A$49,products!$B$1:$B$49,,0)</f>
        <v>Rob</v>
      </c>
      <c r="J987" t="str">
        <f t="shared" si="45"/>
        <v>Robusta</v>
      </c>
      <c r="K987" t="str">
        <f>_xlfn.XLOOKUP($D987,products!$A$1:$A$49,products!$C$1:$C$49,,0)</f>
        <v>L</v>
      </c>
      <c r="L987" t="str">
        <f t="shared" si="46"/>
        <v>Light</v>
      </c>
      <c r="M987" s="1">
        <f>_xlfn.XLOOKUP($D987,products!$A$1:$A$49,products!$D$1:$D$49,,0)</f>
        <v>1</v>
      </c>
      <c r="N987" s="3">
        <f>_xlfn.XLOOKUP($D987,products!$A$1:$A$49,products!$E$1:$E$49,,0)</f>
        <v>11.95</v>
      </c>
      <c r="O987" s="3">
        <f t="shared" si="47"/>
        <v>47.8</v>
      </c>
      <c r="P987" t="str">
        <f>_xlfn.XLOOKUP(Table1[[#This Row],[Customer ID]],customers!$A$1:$A$1001,customers!$I$1:$I$1001,,0)</f>
        <v>No</v>
      </c>
    </row>
    <row r="988" spans="1:16" x14ac:dyDescent="0.3">
      <c r="A988" s="2" t="s">
        <v>6064</v>
      </c>
      <c r="B988" s="8">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_xlfn.XLOOKUP(orders!$D988,products!$A$1:$A$49,products!$B$1:$B$49,,0)</f>
        <v>Lib</v>
      </c>
      <c r="J988" t="str">
        <f t="shared" si="45"/>
        <v>Liberica</v>
      </c>
      <c r="K988" t="str">
        <f>_xlfn.XLOOKUP($D988,products!$A$1:$A$49,products!$C$1:$C$49,,0)</f>
        <v>M</v>
      </c>
      <c r="L988" t="str">
        <f t="shared" si="46"/>
        <v>Medium</v>
      </c>
      <c r="M988" s="1">
        <f>_xlfn.XLOOKUP($D988,products!$A$1:$A$49,products!$D$1:$D$49,,0)</f>
        <v>2.5</v>
      </c>
      <c r="N988" s="3">
        <f>_xlfn.XLOOKUP($D988,products!$A$1:$A$49,products!$E$1:$E$49,,0)</f>
        <v>33.464999999999996</v>
      </c>
      <c r="O988" s="3">
        <f t="shared" si="47"/>
        <v>33.464999999999996</v>
      </c>
      <c r="P988" t="str">
        <f>_xlfn.XLOOKUP(Table1[[#This Row],[Customer ID]],customers!$A$1:$A$1001,customers!$I$1:$I$1001,,0)</f>
        <v>No</v>
      </c>
    </row>
    <row r="989" spans="1:16" x14ac:dyDescent="0.3">
      <c r="A989" s="2" t="s">
        <v>6070</v>
      </c>
      <c r="B989" s="8">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_xlfn.XLOOKUP(orders!$D989,products!$A$1:$A$49,products!$B$1:$B$49,,0)</f>
        <v>Ara</v>
      </c>
      <c r="J989" t="str">
        <f t="shared" si="45"/>
        <v>Arabica</v>
      </c>
      <c r="K989" t="str">
        <f>_xlfn.XLOOKUP($D989,products!$A$1:$A$49,products!$C$1:$C$49,,0)</f>
        <v>D</v>
      </c>
      <c r="L989" t="str">
        <f t="shared" si="46"/>
        <v>Dark</v>
      </c>
      <c r="M989" s="1">
        <f>_xlfn.XLOOKUP($D989,products!$A$1:$A$49,products!$D$1:$D$49,,0)</f>
        <v>0.5</v>
      </c>
      <c r="N989" s="3">
        <f>_xlfn.XLOOKUP($D989,products!$A$1:$A$49,products!$E$1:$E$49,,0)</f>
        <v>5.97</v>
      </c>
      <c r="O989" s="3">
        <f t="shared" si="47"/>
        <v>29.849999999999998</v>
      </c>
      <c r="P989" t="str">
        <f>_xlfn.XLOOKUP(Table1[[#This Row],[Customer ID]],customers!$A$1:$A$1001,customers!$I$1:$I$1001,,0)</f>
        <v>Yes</v>
      </c>
    </row>
    <row r="990" spans="1:16" x14ac:dyDescent="0.3">
      <c r="A990" s="2" t="s">
        <v>6076</v>
      </c>
      <c r="B990" s="8">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_xlfn.XLOOKUP(orders!$D990,products!$A$1:$A$49,products!$B$1:$B$49,,0)</f>
        <v>Rob</v>
      </c>
      <c r="J990" t="str">
        <f t="shared" si="45"/>
        <v>Robusta</v>
      </c>
      <c r="K990" t="str">
        <f>_xlfn.XLOOKUP($D990,products!$A$1:$A$49,products!$C$1:$C$49,,0)</f>
        <v>M</v>
      </c>
      <c r="L990" t="str">
        <f t="shared" si="46"/>
        <v>Medium</v>
      </c>
      <c r="M990" s="1">
        <f>_xlfn.XLOOKUP($D990,products!$A$1:$A$49,products!$D$1:$D$49,,0)</f>
        <v>1</v>
      </c>
      <c r="N990" s="3">
        <f>_xlfn.XLOOKUP($D990,products!$A$1:$A$49,products!$E$1:$E$49,,0)</f>
        <v>9.9499999999999993</v>
      </c>
      <c r="O990" s="3">
        <f t="shared" si="47"/>
        <v>29.849999999999998</v>
      </c>
      <c r="P990" t="str">
        <f>_xlfn.XLOOKUP(Table1[[#This Row],[Customer ID]],customers!$A$1:$A$1001,customers!$I$1:$I$1001,,0)</f>
        <v>Yes</v>
      </c>
    </row>
    <row r="991" spans="1:16" x14ac:dyDescent="0.3">
      <c r="A991" s="2" t="s">
        <v>6081</v>
      </c>
      <c r="B991" s="8">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_xlfn.XLOOKUP(orders!$D991,products!$A$1:$A$49,products!$B$1:$B$49,,0)</f>
        <v>Ara</v>
      </c>
      <c r="J991" t="str">
        <f t="shared" si="45"/>
        <v>Arabica</v>
      </c>
      <c r="K991" t="str">
        <f>_xlfn.XLOOKUP($D991,products!$A$1:$A$49,products!$C$1:$C$49,,0)</f>
        <v>M</v>
      </c>
      <c r="L991" t="str">
        <f t="shared" si="46"/>
        <v>Medium</v>
      </c>
      <c r="M991" s="1">
        <f>_xlfn.XLOOKUP($D991,products!$A$1:$A$49,products!$D$1:$D$49,,0)</f>
        <v>2.5</v>
      </c>
      <c r="N991" s="3">
        <f>_xlfn.XLOOKUP($D991,products!$A$1:$A$49,products!$E$1:$E$49,,0)</f>
        <v>25.874999999999996</v>
      </c>
      <c r="O991" s="3">
        <f t="shared" si="47"/>
        <v>155.24999999999997</v>
      </c>
      <c r="P991" t="str">
        <f>_xlfn.XLOOKUP(Table1[[#This Row],[Customer ID]],customers!$A$1:$A$1001,customers!$I$1:$I$1001,,0)</f>
        <v>Yes</v>
      </c>
    </row>
    <row r="992" spans="1:16" x14ac:dyDescent="0.3">
      <c r="A992" s="2" t="s">
        <v>6086</v>
      </c>
      <c r="B992" s="8">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_xlfn.XLOOKUP(orders!$D992,products!$A$1:$A$49,products!$B$1:$B$49,,0)</f>
        <v>Exc</v>
      </c>
      <c r="J992" t="str">
        <f t="shared" si="45"/>
        <v>Excelsa</v>
      </c>
      <c r="K992" t="str">
        <f>_xlfn.XLOOKUP($D992,products!$A$1:$A$49,products!$C$1:$C$49,,0)</f>
        <v>D</v>
      </c>
      <c r="L992" t="str">
        <f t="shared" si="46"/>
        <v>Dark</v>
      </c>
      <c r="M992" s="1">
        <f>_xlfn.XLOOKUP($D992,products!$A$1:$A$49,products!$D$1:$D$49,,0)</f>
        <v>0.2</v>
      </c>
      <c r="N992" s="3">
        <f>_xlfn.XLOOKUP($D992,products!$A$1:$A$49,products!$E$1:$E$49,,0)</f>
        <v>3.645</v>
      </c>
      <c r="O992" s="3">
        <f t="shared" si="47"/>
        <v>18.225000000000001</v>
      </c>
      <c r="P992" t="str">
        <f>_xlfn.XLOOKUP(Table1[[#This Row],[Customer ID]],customers!$A$1:$A$1001,customers!$I$1:$I$1001,,0)</f>
        <v>No</v>
      </c>
    </row>
    <row r="993" spans="1:16" x14ac:dyDescent="0.3">
      <c r="A993" s="2" t="s">
        <v>6086</v>
      </c>
      <c r="B993" s="8">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_xlfn.XLOOKUP(orders!$D993,products!$A$1:$A$49,products!$B$1:$B$49,,0)</f>
        <v>Lib</v>
      </c>
      <c r="J993" t="str">
        <f t="shared" si="45"/>
        <v>Liberica</v>
      </c>
      <c r="K993" t="str">
        <f>_xlfn.XLOOKUP($D993,products!$A$1:$A$49,products!$C$1:$C$49,,0)</f>
        <v>D</v>
      </c>
      <c r="L993" t="str">
        <f t="shared" si="46"/>
        <v>Dark</v>
      </c>
      <c r="M993" s="1">
        <f>_xlfn.XLOOKUP($D993,products!$A$1:$A$49,products!$D$1:$D$49,,0)</f>
        <v>0.5</v>
      </c>
      <c r="N993" s="3">
        <f>_xlfn.XLOOKUP($D993,products!$A$1:$A$49,products!$E$1:$E$49,,0)</f>
        <v>7.77</v>
      </c>
      <c r="O993" s="3">
        <f t="shared" si="47"/>
        <v>15.54</v>
      </c>
      <c r="P993" t="str">
        <f>_xlfn.XLOOKUP(Table1[[#This Row],[Customer ID]],customers!$A$1:$A$1001,customers!$I$1:$I$1001,,0)</f>
        <v>No</v>
      </c>
    </row>
    <row r="994" spans="1:16" x14ac:dyDescent="0.3">
      <c r="A994" s="2" t="s">
        <v>6096</v>
      </c>
      <c r="B994" s="8">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_xlfn.XLOOKUP(orders!$D994,products!$A$1:$A$49,products!$B$1:$B$49,,0)</f>
        <v>Lib</v>
      </c>
      <c r="J994" t="str">
        <f t="shared" si="45"/>
        <v>Liberica</v>
      </c>
      <c r="K994" t="str">
        <f>_xlfn.XLOOKUP($D994,products!$A$1:$A$49,products!$C$1:$C$49,,0)</f>
        <v>L</v>
      </c>
      <c r="L994" t="str">
        <f t="shared" si="46"/>
        <v>Light</v>
      </c>
      <c r="M994" s="1">
        <f>_xlfn.XLOOKUP($D994,products!$A$1:$A$49,products!$D$1:$D$49,,0)</f>
        <v>2.5</v>
      </c>
      <c r="N994" s="3">
        <f>_xlfn.XLOOKUP($D994,products!$A$1:$A$49,products!$E$1:$E$49,,0)</f>
        <v>36.454999999999998</v>
      </c>
      <c r="O994" s="3">
        <f t="shared" si="47"/>
        <v>109.36499999999999</v>
      </c>
      <c r="P994" t="str">
        <f>_xlfn.XLOOKUP(Table1[[#This Row],[Customer ID]],customers!$A$1:$A$1001,customers!$I$1:$I$1001,,0)</f>
        <v>No</v>
      </c>
    </row>
    <row r="995" spans="1:16" x14ac:dyDescent="0.3">
      <c r="A995" s="2" t="s">
        <v>6101</v>
      </c>
      <c r="B995" s="8">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_xlfn.XLOOKUP(orders!$D995,products!$A$1:$A$49,products!$B$1:$B$49,,0)</f>
        <v>Ara</v>
      </c>
      <c r="J995" t="str">
        <f t="shared" si="45"/>
        <v>Arabica</v>
      </c>
      <c r="K995" t="str">
        <f>_xlfn.XLOOKUP($D995,products!$A$1:$A$49,products!$C$1:$C$49,,0)</f>
        <v>L</v>
      </c>
      <c r="L995" t="str">
        <f t="shared" si="46"/>
        <v>Light</v>
      </c>
      <c r="M995" s="1">
        <f>_xlfn.XLOOKUP($D995,products!$A$1:$A$49,products!$D$1:$D$49,,0)</f>
        <v>1</v>
      </c>
      <c r="N995" s="3">
        <f>_xlfn.XLOOKUP($D995,products!$A$1:$A$49,products!$E$1:$E$49,,0)</f>
        <v>12.95</v>
      </c>
      <c r="O995" s="3">
        <f t="shared" si="47"/>
        <v>77.699999999999989</v>
      </c>
      <c r="P995" t="str">
        <f>_xlfn.XLOOKUP(Table1[[#This Row],[Customer ID]],customers!$A$1:$A$1001,customers!$I$1:$I$1001,,0)</f>
        <v>No</v>
      </c>
    </row>
    <row r="996" spans="1:16" x14ac:dyDescent="0.3">
      <c r="A996" s="2" t="s">
        <v>6106</v>
      </c>
      <c r="B996" s="8">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_xlfn.XLOOKUP(orders!$D996,products!$A$1:$A$49,products!$B$1:$B$49,,0)</f>
        <v>Ara</v>
      </c>
      <c r="J996" t="str">
        <f t="shared" si="45"/>
        <v>Arabica</v>
      </c>
      <c r="K996" t="str">
        <f>_xlfn.XLOOKUP($D996,products!$A$1:$A$49,products!$C$1:$C$49,,0)</f>
        <v>D</v>
      </c>
      <c r="L996" t="str">
        <f t="shared" si="46"/>
        <v>Dark</v>
      </c>
      <c r="M996" s="1">
        <f>_xlfn.XLOOKUP($D996,products!$A$1:$A$49,products!$D$1:$D$49,,0)</f>
        <v>0.2</v>
      </c>
      <c r="N996" s="3">
        <f>_xlfn.XLOOKUP($D996,products!$A$1:$A$49,products!$E$1:$E$49,,0)</f>
        <v>2.9849999999999999</v>
      </c>
      <c r="O996" s="3">
        <f t="shared" si="47"/>
        <v>8.9550000000000001</v>
      </c>
      <c r="P996" t="str">
        <f>_xlfn.XLOOKUP(Table1[[#This Row],[Customer ID]],customers!$A$1:$A$1001,customers!$I$1:$I$1001,,0)</f>
        <v>No</v>
      </c>
    </row>
    <row r="997" spans="1:16" x14ac:dyDescent="0.3">
      <c r="A997" s="2" t="s">
        <v>6111</v>
      </c>
      <c r="B997" s="8">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_xlfn.XLOOKUP(orders!$D997,products!$A$1:$A$49,products!$B$1:$B$49,,0)</f>
        <v>Rob</v>
      </c>
      <c r="J997" t="str">
        <f t="shared" si="45"/>
        <v>Robusta</v>
      </c>
      <c r="K997" t="str">
        <f>_xlfn.XLOOKUP($D997,products!$A$1:$A$49,products!$C$1:$C$49,,0)</f>
        <v>L</v>
      </c>
      <c r="L997" t="str">
        <f t="shared" si="46"/>
        <v>Light</v>
      </c>
      <c r="M997" s="1">
        <f>_xlfn.XLOOKUP($D997,products!$A$1:$A$49,products!$D$1:$D$49,,0)</f>
        <v>2.5</v>
      </c>
      <c r="N997" s="3">
        <f>_xlfn.XLOOKUP($D997,products!$A$1:$A$49,products!$E$1:$E$49,,0)</f>
        <v>27.484999999999996</v>
      </c>
      <c r="O997" s="3">
        <f t="shared" si="47"/>
        <v>27.484999999999996</v>
      </c>
      <c r="P997" t="str">
        <f>_xlfn.XLOOKUP(Table1[[#This Row],[Customer ID]],customers!$A$1:$A$1001,customers!$I$1:$I$1001,,0)</f>
        <v>No</v>
      </c>
    </row>
    <row r="998" spans="1:16" x14ac:dyDescent="0.3">
      <c r="A998" s="2" t="s">
        <v>6117</v>
      </c>
      <c r="B998" s="8">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_xlfn.XLOOKUP(orders!$D998,products!$A$1:$A$49,products!$B$1:$B$49,,0)</f>
        <v>Rob</v>
      </c>
      <c r="J998" t="str">
        <f t="shared" si="45"/>
        <v>Robusta</v>
      </c>
      <c r="K998" t="str">
        <f>_xlfn.XLOOKUP($D998,products!$A$1:$A$49,products!$C$1:$C$49,,0)</f>
        <v>M</v>
      </c>
      <c r="L998" t="str">
        <f t="shared" si="46"/>
        <v>Medium</v>
      </c>
      <c r="M998" s="1">
        <f>_xlfn.XLOOKUP($D998,products!$A$1:$A$49,products!$D$1:$D$49,,0)</f>
        <v>0.5</v>
      </c>
      <c r="N998" s="3">
        <f>_xlfn.XLOOKUP($D998,products!$A$1:$A$49,products!$E$1:$E$49,,0)</f>
        <v>5.97</v>
      </c>
      <c r="O998" s="3">
        <f t="shared" si="47"/>
        <v>29.849999999999998</v>
      </c>
      <c r="P998" t="str">
        <f>_xlfn.XLOOKUP(Table1[[#This Row],[Customer ID]],customers!$A$1:$A$1001,customers!$I$1:$I$1001,,0)</f>
        <v>No</v>
      </c>
    </row>
    <row r="999" spans="1:16" x14ac:dyDescent="0.3">
      <c r="A999" s="2" t="s">
        <v>6122</v>
      </c>
      <c r="B999" s="8">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_xlfn.XLOOKUP(orders!$D999,products!$A$1:$A$49,products!$B$1:$B$49,,0)</f>
        <v>Ara</v>
      </c>
      <c r="J999" t="str">
        <f t="shared" si="45"/>
        <v>Arabica</v>
      </c>
      <c r="K999" t="str">
        <f>_xlfn.XLOOKUP($D999,products!$A$1:$A$49,products!$C$1:$C$49,,0)</f>
        <v>M</v>
      </c>
      <c r="L999" t="str">
        <f t="shared" si="46"/>
        <v>Medium</v>
      </c>
      <c r="M999" s="1">
        <f>_xlfn.XLOOKUP($D999,products!$A$1:$A$49,products!$D$1:$D$49,,0)</f>
        <v>0.5</v>
      </c>
      <c r="N999" s="3">
        <f>_xlfn.XLOOKUP($D999,products!$A$1:$A$49,products!$E$1:$E$49,,0)</f>
        <v>6.75</v>
      </c>
      <c r="O999" s="3">
        <f t="shared" si="47"/>
        <v>27</v>
      </c>
      <c r="P999" t="str">
        <f>_xlfn.XLOOKUP(Table1[[#This Row],[Customer ID]],customers!$A$1:$A$1001,customers!$I$1:$I$1001,,0)</f>
        <v>No</v>
      </c>
    </row>
    <row r="1000" spans="1:16" x14ac:dyDescent="0.3">
      <c r="A1000" s="2" t="s">
        <v>6127</v>
      </c>
      <c r="B1000" s="8">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_xlfn.XLOOKUP(orders!$D1000,products!$A$1:$A$49,products!$B$1:$B$49,,0)</f>
        <v>Ara</v>
      </c>
      <c r="J1000" t="str">
        <f t="shared" si="45"/>
        <v>Arabica</v>
      </c>
      <c r="K1000" t="str">
        <f>_xlfn.XLOOKUP($D1000,products!$A$1:$A$49,products!$C$1:$C$49,,0)</f>
        <v>D</v>
      </c>
      <c r="L1000" t="str">
        <f t="shared" si="46"/>
        <v>Dark</v>
      </c>
      <c r="M1000" s="1">
        <f>_xlfn.XLOOKUP($D1000,products!$A$1:$A$49,products!$D$1:$D$49,,0)</f>
        <v>1</v>
      </c>
      <c r="N1000" s="3">
        <f>_xlfn.XLOOKUP($D1000,products!$A$1:$A$49,products!$E$1:$E$49,,0)</f>
        <v>9.9499999999999993</v>
      </c>
      <c r="O1000" s="3">
        <f t="shared" si="47"/>
        <v>9.9499999999999993</v>
      </c>
      <c r="P1000" t="str">
        <f>_xlfn.XLOOKUP(Table1[[#This Row],[Customer ID]],customers!$A$1:$A$1001,customers!$I$1:$I$1001,,0)</f>
        <v>No</v>
      </c>
    </row>
    <row r="1001" spans="1:16" x14ac:dyDescent="0.3">
      <c r="A1001" s="2" t="s">
        <v>6133</v>
      </c>
      <c r="B1001" s="8">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_xlfn.XLOOKUP(orders!$D1001,products!$A$1:$A$49,products!$B$1:$B$49,,0)</f>
        <v>Exc</v>
      </c>
      <c r="J1001" t="str">
        <f t="shared" si="45"/>
        <v>Excelsa</v>
      </c>
      <c r="K1001" t="str">
        <f>_xlfn.XLOOKUP($D1001,products!$A$1:$A$49,products!$C$1:$C$49,,0)</f>
        <v>M</v>
      </c>
      <c r="L1001" t="str">
        <f t="shared" si="46"/>
        <v>Medium</v>
      </c>
      <c r="M1001" s="1">
        <f>_xlfn.XLOOKUP($D1001,products!$A$1:$A$49,products!$D$1:$D$49,,0)</f>
        <v>0.2</v>
      </c>
      <c r="N1001" s="3">
        <f>_xlfn.XLOOKUP($D1001,products!$A$1:$A$49,products!$E$1:$E$49,,0)</f>
        <v>4.125</v>
      </c>
      <c r="O1001" s="3">
        <f t="shared" si="47"/>
        <v>12.375</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I1" sqref="I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Over Time</vt:lpstr>
      <vt:lpstr>Dashboard</vt:lpstr>
      <vt:lpstr>Sales By Country</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Jemisha</dc:creator>
  <cp:keywords/>
  <dc:description/>
  <cp:lastModifiedBy>Parth Kothari</cp:lastModifiedBy>
  <cp:revision/>
  <dcterms:created xsi:type="dcterms:W3CDTF">2022-11-26T09:51:45Z</dcterms:created>
  <dcterms:modified xsi:type="dcterms:W3CDTF">2024-06-18T06:18:01Z</dcterms:modified>
  <cp:category/>
  <cp:contentStatus/>
</cp:coreProperties>
</file>