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anledu.sharepoint.com/sites/Section_023050102031420000101106001/Class Materials/"/>
    </mc:Choice>
  </mc:AlternateContent>
  <xr:revisionPtr revIDLastSave="186" documentId="13_ncr:1_{3956719E-7170-194B-87BB-57815CCB9C33}" xr6:coauthVersionLast="45" xr6:coauthVersionMax="45" xr10:uidLastSave="{05503E7C-D09B-4AFB-9E61-9CFE5C09315C}"/>
  <bookViews>
    <workbookView xWindow="435" yWindow="0" windowWidth="19005" windowHeight="10785" activeTab="2" xr2:uid="{B91D8BEE-576A-0644-9FDB-98DA2A1A7016}"/>
  </bookViews>
  <sheets>
    <sheet name="Maderera Regia Enunciado" sheetId="9" r:id="rId1"/>
    <sheet name="Maderera Regia Formulacion" sheetId="16" r:id="rId2"/>
    <sheet name="Hoja1" sheetId="17" r:id="rId3"/>
  </sheets>
  <externalReferences>
    <externalReference r:id="rId4"/>
  </externalReferences>
  <definedNames>
    <definedName name="anscount" hidden="1">3</definedName>
    <definedName name="Capital_Avail.">'[1]Capital Protrac'!$H$8:$H$12</definedName>
    <definedName name="sencount" hidden="1">2</definedName>
    <definedName name="sencount1" hidden="1">17</definedName>
    <definedName name="solver_adj" localSheetId="2" hidden="1">Hoja1!$B$2:$E$5</definedName>
    <definedName name="solver_adj" localSheetId="1" hidden="1">'Maderera Regia Formulacion'!$J$39:$M$42</definedName>
    <definedName name="solver_cvg" localSheetId="2" hidden="1">0.0001</definedName>
    <definedName name="solver_cvg" localSheetId="1" hidden="1">0.0001</definedName>
    <definedName name="solver_drv" localSheetId="2" hidden="1">2</definedName>
    <definedName name="solver_drv" localSheetId="1" hidden="1">1</definedName>
    <definedName name="solver_eng" localSheetId="2" hidden="1">2</definedName>
    <definedName name="solver_eng" localSheetId="1" hidden="1">2</definedName>
    <definedName name="solver_est" localSheetId="2" hidden="1">1</definedName>
    <definedName name="solver_est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Hoja1!$B$6</definedName>
    <definedName name="solver_lhs1" localSheetId="1" hidden="1">'Maderera Regia Formulacion'!$J$44:$M$44</definedName>
    <definedName name="solver_lhs2" localSheetId="2" hidden="1">Hoja1!$C$6</definedName>
    <definedName name="solver_lhs2" localSheetId="1" hidden="1">'Maderera Regia Formulacion'!$O$39:$O$42</definedName>
    <definedName name="solver_lhs3" localSheetId="2" hidden="1">Hoja1!$D$6</definedName>
    <definedName name="solver_lhs3" localSheetId="1" hidden="1">'Maderera Regia Formulacion'!$O$39:$O$42</definedName>
    <definedName name="solver_lhs4" localSheetId="2" hidden="1">Hoja1!$E$6</definedName>
    <definedName name="solver_lhs5" localSheetId="2" hidden="1">Hoja1!$F$2:$F$5</definedName>
    <definedName name="solver_lin" localSheetId="1" hidden="1">1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5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Hoja1!$L$16</definedName>
    <definedName name="solver_opt" localSheetId="1" hidden="1">'Maderera Regia Formulacion'!$O$56</definedName>
    <definedName name="solver_pre" localSheetId="2" hidden="1">0.000001</definedName>
    <definedName name="solver_pre" localSheetId="1" hidden="1">0.000001</definedName>
    <definedName name="solver_rbv" localSheetId="2" hidden="1">2</definedName>
    <definedName name="solver_rbv" localSheetId="1" hidden="1">1</definedName>
    <definedName name="solver_rel1" localSheetId="2" hidden="1">3</definedName>
    <definedName name="solver_rel1" localSheetId="1" hidden="1">3</definedName>
    <definedName name="solver_rel2" localSheetId="2" hidden="1">3</definedName>
    <definedName name="solver_rel2" localSheetId="1" hidden="1">1</definedName>
    <definedName name="solver_rel3" localSheetId="2" hidden="1">3</definedName>
    <definedName name="solver_rel3" localSheetId="1" hidden="1">1</definedName>
    <definedName name="solver_rel4" localSheetId="2" hidden="1">3</definedName>
    <definedName name="solver_rel5" localSheetId="2" hidden="1">1</definedName>
    <definedName name="solver_rhs1" localSheetId="2" hidden="1">Hoja1!$B$8</definedName>
    <definedName name="solver_rhs1" localSheetId="1" hidden="1">'Maderera Regia Formulacion'!$J$46:$M$46</definedName>
    <definedName name="solver_rhs2" localSheetId="2" hidden="1">Hoja1!$C$8</definedName>
    <definedName name="solver_rhs2" localSheetId="1" hidden="1">'Maderera Regia Formulacion'!$Q$39:$Q$42</definedName>
    <definedName name="solver_rhs3" localSheetId="2" hidden="1">Hoja1!$D$8</definedName>
    <definedName name="solver_rhs3" localSheetId="1" hidden="1">'Maderera Regia Formulacion'!$Q$39:$Q$42</definedName>
    <definedName name="solver_rhs4" localSheetId="2" hidden="1">Hoja1!$E$8</definedName>
    <definedName name="solver_rhs5" localSheetId="2" hidden="1">Hoja1!$H$2:$H$5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2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7" l="1"/>
  <c r="I13" i="17"/>
  <c r="J13" i="17"/>
  <c r="K13" i="17"/>
  <c r="H14" i="17"/>
  <c r="I14" i="17"/>
  <c r="J14" i="17"/>
  <c r="K14" i="17"/>
  <c r="H15" i="17"/>
  <c r="I15" i="17"/>
  <c r="J15" i="17"/>
  <c r="K15" i="17"/>
  <c r="I12" i="17"/>
  <c r="J12" i="17"/>
  <c r="K12" i="17"/>
  <c r="H12" i="17"/>
  <c r="C6" i="17"/>
  <c r="D6" i="17"/>
  <c r="E6" i="17"/>
  <c r="B6" i="17"/>
  <c r="F3" i="17"/>
  <c r="F4" i="17"/>
  <c r="F5" i="17"/>
  <c r="F2" i="17"/>
  <c r="J16" i="17" l="1"/>
  <c r="L13" i="17"/>
  <c r="I16" i="17"/>
  <c r="L15" i="17"/>
  <c r="H16" i="17"/>
  <c r="K16" i="17"/>
  <c r="L14" i="17"/>
  <c r="L12" i="17"/>
  <c r="O16" i="9"/>
  <c r="K19" i="9"/>
  <c r="J19" i="9" s="1"/>
  <c r="I19" i="9"/>
  <c r="I18" i="9"/>
  <c r="L17" i="9"/>
  <c r="K17" i="9"/>
  <c r="L18" i="9" s="1"/>
  <c r="L16" i="9"/>
  <c r="K16" i="9"/>
  <c r="F19" i="9"/>
  <c r="E18" i="9"/>
  <c r="D17" i="9"/>
  <c r="C16" i="9"/>
  <c r="L16" i="17" l="1"/>
  <c r="Q40" i="16"/>
  <c r="Q41" i="16"/>
  <c r="Q42" i="16"/>
  <c r="Q39" i="16"/>
  <c r="M46" i="16"/>
  <c r="L46" i="16"/>
  <c r="K46" i="16"/>
  <c r="J46" i="16"/>
  <c r="D39" i="16"/>
  <c r="D3" i="16" s="1"/>
  <c r="E39" i="16"/>
  <c r="E3" i="16" s="1"/>
  <c r="P16" i="9"/>
  <c r="Q18" i="9"/>
  <c r="R19" i="9"/>
  <c r="O19" i="9"/>
  <c r="R18" i="9"/>
  <c r="P18" i="9"/>
  <c r="R17" i="9"/>
  <c r="Q16" i="9"/>
  <c r="Q17" i="9" l="1"/>
  <c r="O18" i="9"/>
  <c r="Q19" i="9"/>
  <c r="R16" i="9"/>
  <c r="P17" i="9"/>
  <c r="O17" i="9"/>
  <c r="P19" i="9"/>
  <c r="G42" i="16" l="1"/>
  <c r="E41" i="16"/>
  <c r="F41" i="16"/>
  <c r="E40" i="16"/>
  <c r="D40" i="16"/>
  <c r="F56" i="16"/>
  <c r="D56" i="16" s="1"/>
  <c r="D42" i="16" s="1"/>
  <c r="F54" i="16"/>
  <c r="F40" i="16" s="1"/>
  <c r="D55" i="16"/>
  <c r="D41" i="16" s="1"/>
  <c r="G54" i="16"/>
  <c r="G40" i="16" s="1"/>
  <c r="G53" i="16"/>
  <c r="G39" i="16" s="1"/>
  <c r="G3" i="16" s="1"/>
  <c r="F53" i="16"/>
  <c r="F39" i="16" s="1"/>
  <c r="F3" i="16" s="1"/>
  <c r="L52" i="16" l="1"/>
  <c r="F4" i="16"/>
  <c r="L53" i="16"/>
  <c r="F5" i="16"/>
  <c r="J54" i="16"/>
  <c r="D6" i="16"/>
  <c r="K53" i="16"/>
  <c r="E5" i="16"/>
  <c r="M52" i="16"/>
  <c r="G4" i="16"/>
  <c r="J52" i="16"/>
  <c r="D4" i="16"/>
  <c r="M54" i="16"/>
  <c r="G6" i="16"/>
  <c r="J53" i="16"/>
  <c r="D5" i="16"/>
  <c r="K52" i="16"/>
  <c r="E4" i="16"/>
  <c r="J51" i="16"/>
  <c r="L51" i="16"/>
  <c r="K51" i="16"/>
  <c r="M51" i="16"/>
  <c r="G55" i="16"/>
  <c r="G41" i="16" s="1"/>
  <c r="F42" i="16"/>
  <c r="E56" i="16"/>
  <c r="E42" i="16" s="1"/>
  <c r="O52" i="16" l="1"/>
  <c r="K54" i="16"/>
  <c r="E6" i="16"/>
  <c r="L54" i="16"/>
  <c r="L56" i="16" s="1"/>
  <c r="F6" i="16"/>
  <c r="M53" i="16"/>
  <c r="O53" i="16" s="1"/>
  <c r="G5" i="16"/>
  <c r="O51" i="16"/>
  <c r="J56" i="16"/>
  <c r="J44" i="16"/>
  <c r="O54" i="16" l="1"/>
  <c r="M56" i="16"/>
  <c r="K56" i="16"/>
  <c r="M44" i="16"/>
  <c r="L44" i="16"/>
  <c r="K44" i="16"/>
  <c r="O42" i="16"/>
  <c r="O41" i="16"/>
  <c r="O40" i="16"/>
  <c r="O39" i="16"/>
  <c r="O56" i="16" l="1"/>
</calcChain>
</file>

<file path=xl/sharedStrings.xml><?xml version="1.0" encoding="utf-8"?>
<sst xmlns="http://schemas.openxmlformats.org/spreadsheetml/2006/main" count="151" uniqueCount="33">
  <si>
    <t>Mes</t>
  </si>
  <si>
    <t>Demanda en mts</t>
  </si>
  <si>
    <t>≤</t>
  </si>
  <si>
    <t>≥</t>
  </si>
  <si>
    <t>Demanda</t>
  </si>
  <si>
    <t>Destino</t>
  </si>
  <si>
    <t>mes 1</t>
  </si>
  <si>
    <t>mes 2</t>
  </si>
  <si>
    <t>mes 3</t>
  </si>
  <si>
    <t>mes 4</t>
  </si>
  <si>
    <t>Capacidad</t>
  </si>
  <si>
    <t>Produción</t>
  </si>
  <si>
    <t>Costo Total</t>
  </si>
  <si>
    <t>Inventario</t>
  </si>
  <si>
    <t>Producción</t>
  </si>
  <si>
    <t>Entregas</t>
  </si>
  <si>
    <t>Penalizacion</t>
  </si>
  <si>
    <t>Mensual</t>
  </si>
  <si>
    <t>Oferta</t>
  </si>
  <si>
    <t>Costo</t>
  </si>
  <si>
    <t>Costo Producción + Inventario + Back Order</t>
  </si>
  <si>
    <t xml:space="preserve">Costo </t>
  </si>
  <si>
    <t>Capacidad de Producción (mts)</t>
  </si>
  <si>
    <t>Costo de Producción $/mt</t>
  </si>
  <si>
    <t>Total</t>
  </si>
  <si>
    <t>Costo Prd</t>
  </si>
  <si>
    <t>9 * x11  +  9.25 * x12  + 9.5* x13 + 9.75*x14  + 9.9* x21 + …..  + 8.5 * x44</t>
  </si>
  <si>
    <t>mes1</t>
  </si>
  <si>
    <t>mes2</t>
  </si>
  <si>
    <t>mes3</t>
  </si>
  <si>
    <t>mes4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</si>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</sst>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_-;\-* #,##0_-;_-* &quot;-&quot;??_-;_-@_-"/>
  </numFmts>
  <fonts count="15" x14ac:knownFonts="1">
    <font>
      <sz val="12"/>
      <color theme="1"/>
      <name val="Calibri"/>
      <family val="2"/>
      <scheme val="minor"/>
    </font>
    <font>
      <sz val="10"/>
      <name val="MS Sans Serif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name val="Calibri"/>
      <family val="2"/>
      <scheme val="minor"/>
    </font>
    <font>
      <sz val="24"/>
      <color theme="9" tint="0.59999389629810485"/>
      <name val="Calibri"/>
      <family val="2"/>
      <scheme val="minor"/>
    </font>
    <font>
      <sz val="23"/>
      <color theme="9" tint="0.59999389629810485"/>
      <name val="Calibri"/>
      <family val="2"/>
      <scheme val="minor"/>
    </font>
    <font>
      <sz val="24"/>
      <color theme="9" tint="0.59999389629810485"/>
      <name val="MS Sans Serif"/>
    </font>
    <font>
      <sz val="24"/>
      <color theme="9" tint="0.39997558519241921"/>
      <name val="Calibri"/>
      <family val="2"/>
      <scheme val="minor"/>
    </font>
    <font>
      <sz val="23"/>
      <color theme="9" tint="0.39997558519241921"/>
      <name val="Calibri"/>
      <family val="2"/>
      <scheme val="minor"/>
    </font>
    <font>
      <b/>
      <sz val="24"/>
      <color theme="9" tint="0.39997558519241921"/>
      <name val="Calibri"/>
      <family val="2"/>
      <scheme val="minor"/>
    </font>
    <font>
      <i/>
      <u/>
      <sz val="24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2">
    <xf numFmtId="0" fontId="0" fillId="0" borderId="0" xfId="0"/>
    <xf numFmtId="13" fontId="4" fillId="5" borderId="0" xfId="0" applyNumberFormat="1" applyFont="1" applyFill="1"/>
    <xf numFmtId="13" fontId="8" fillId="5" borderId="0" xfId="0" applyNumberFormat="1" applyFont="1" applyFill="1"/>
    <xf numFmtId="13" fontId="9" fillId="5" borderId="0" xfId="0" applyNumberFormat="1" applyFont="1" applyFill="1"/>
    <xf numFmtId="0" fontId="9" fillId="5" borderId="0" xfId="0" applyNumberFormat="1" applyFont="1" applyFill="1"/>
    <xf numFmtId="0" fontId="9" fillId="5" borderId="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indent="3"/>
    </xf>
    <xf numFmtId="0" fontId="9" fillId="5" borderId="11" xfId="0" applyNumberFormat="1" applyFont="1" applyFill="1" applyBorder="1" applyAlignment="1">
      <alignment horizontal="right" vertical="center"/>
    </xf>
    <xf numFmtId="0" fontId="8" fillId="5" borderId="14" xfId="0" applyFont="1" applyFill="1" applyBorder="1" applyAlignment="1">
      <alignment horizontal="righ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right" vertical="center"/>
    </xf>
    <xf numFmtId="0" fontId="9" fillId="5" borderId="17" xfId="0" applyNumberFormat="1" applyFont="1" applyFill="1" applyBorder="1" applyAlignment="1">
      <alignment horizontal="right" vertical="center"/>
    </xf>
    <xf numFmtId="0" fontId="8" fillId="5" borderId="12" xfId="0" applyFont="1" applyFill="1" applyBorder="1" applyAlignment="1">
      <alignment horizontal="right" vertical="center"/>
    </xf>
    <xf numFmtId="0" fontId="10" fillId="5" borderId="0" xfId="1" applyFont="1" applyFill="1"/>
    <xf numFmtId="0" fontId="8" fillId="5" borderId="0" xfId="0" applyFont="1" applyFill="1" applyAlignment="1">
      <alignment horizontal="left" indent="6"/>
    </xf>
    <xf numFmtId="13" fontId="8" fillId="5" borderId="0" xfId="0" applyNumberFormat="1" applyFont="1" applyFill="1" applyAlignment="1">
      <alignment horizontal="left" indent="3"/>
    </xf>
    <xf numFmtId="0" fontId="8" fillId="5" borderId="0" xfId="0" applyFont="1" applyFill="1" applyAlignment="1">
      <alignment horizontal="center"/>
    </xf>
    <xf numFmtId="0" fontId="11" fillId="5" borderId="0" xfId="0" applyFont="1" applyFill="1"/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3" fillId="5" borderId="0" xfId="0" applyFont="1" applyFill="1"/>
    <xf numFmtId="0" fontId="11" fillId="5" borderId="0" xfId="0" applyFont="1" applyFill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3" fillId="5" borderId="0" xfId="0" applyFont="1" applyFill="1" applyBorder="1"/>
    <xf numFmtId="0" fontId="12" fillId="5" borderId="0" xfId="0" applyFont="1" applyFill="1" applyAlignment="1">
      <alignment horizontal="left" indent="7"/>
    </xf>
    <xf numFmtId="0" fontId="12" fillId="5" borderId="11" xfId="0" applyFont="1" applyFill="1" applyBorder="1" applyAlignment="1">
      <alignment horizontal="right"/>
    </xf>
    <xf numFmtId="0" fontId="12" fillId="5" borderId="13" xfId="0" applyFont="1" applyFill="1" applyBorder="1" applyAlignment="1">
      <alignment horizontal="right"/>
    </xf>
    <xf numFmtId="0" fontId="12" fillId="5" borderId="14" xfId="0" applyFont="1" applyFill="1" applyBorder="1" applyAlignment="1">
      <alignment horizontal="right"/>
    </xf>
    <xf numFmtId="0" fontId="11" fillId="5" borderId="0" xfId="0" applyFont="1" applyFill="1" applyAlignment="1">
      <alignment horizontal="left" indent="3"/>
    </xf>
    <xf numFmtId="0" fontId="12" fillId="5" borderId="11" xfId="0" applyNumberFormat="1" applyFont="1" applyFill="1" applyBorder="1" applyAlignment="1">
      <alignment horizontal="right" vertical="center"/>
    </xf>
    <xf numFmtId="0" fontId="11" fillId="5" borderId="14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right"/>
    </xf>
    <xf numFmtId="0" fontId="12" fillId="5" borderId="1" xfId="0" applyFont="1" applyFill="1" applyBorder="1" applyAlignment="1">
      <alignment horizontal="right"/>
    </xf>
    <xf numFmtId="0" fontId="12" fillId="5" borderId="16" xfId="0" applyFont="1" applyFill="1" applyBorder="1" applyAlignment="1">
      <alignment horizontal="right"/>
    </xf>
    <xf numFmtId="0" fontId="12" fillId="5" borderId="15" xfId="0" applyNumberFormat="1" applyFont="1" applyFill="1" applyBorder="1" applyAlignment="1">
      <alignment horizontal="right" vertical="center"/>
    </xf>
    <xf numFmtId="0" fontId="11" fillId="5" borderId="16" xfId="0" applyFont="1" applyFill="1" applyBorder="1" applyAlignment="1">
      <alignment horizontal="right" vertical="center"/>
    </xf>
    <xf numFmtId="0" fontId="12" fillId="5" borderId="17" xfId="0" applyFont="1" applyFill="1" applyBorder="1" applyAlignment="1">
      <alignment horizontal="right"/>
    </xf>
    <xf numFmtId="0" fontId="12" fillId="5" borderId="18" xfId="0" applyFont="1" applyFill="1" applyBorder="1" applyAlignment="1">
      <alignment horizontal="right"/>
    </xf>
    <xf numFmtId="0" fontId="12" fillId="5" borderId="12" xfId="0" applyFont="1" applyFill="1" applyBorder="1" applyAlignment="1">
      <alignment horizontal="right"/>
    </xf>
    <xf numFmtId="0" fontId="12" fillId="5" borderId="17" xfId="0" applyNumberFormat="1" applyFont="1" applyFill="1" applyBorder="1" applyAlignment="1">
      <alignment horizontal="right" vertical="center"/>
    </xf>
    <xf numFmtId="0" fontId="11" fillId="5" borderId="12" xfId="0" applyFont="1" applyFill="1" applyBorder="1" applyAlignment="1">
      <alignment horizontal="right" vertical="center"/>
    </xf>
    <xf numFmtId="0" fontId="11" fillId="5" borderId="0" xfId="0" applyFont="1" applyFill="1" applyAlignment="1">
      <alignment horizontal="left" indent="1"/>
    </xf>
    <xf numFmtId="13" fontId="11" fillId="5" borderId="0" xfId="0" applyNumberFormat="1" applyFont="1" applyFill="1"/>
    <xf numFmtId="13" fontId="13" fillId="5" borderId="0" xfId="0" applyNumberFormat="1" applyFont="1" applyFill="1"/>
    <xf numFmtId="13" fontId="11" fillId="5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center"/>
    </xf>
    <xf numFmtId="0" fontId="11" fillId="5" borderId="0" xfId="0" applyFont="1" applyFill="1" applyAlignment="1"/>
    <xf numFmtId="0" fontId="14" fillId="5" borderId="0" xfId="0" applyFont="1" applyFill="1"/>
    <xf numFmtId="2" fontId="11" fillId="5" borderId="1" xfId="5" applyNumberFormat="1" applyFont="1" applyFill="1" applyBorder="1"/>
    <xf numFmtId="2" fontId="11" fillId="5" borderId="0" xfId="5" applyNumberFormat="1" applyFont="1" applyFill="1" applyBorder="1" applyAlignment="1">
      <alignment horizontal="center"/>
    </xf>
    <xf numFmtId="2" fontId="11" fillId="5" borderId="0" xfId="5" applyNumberFormat="1" applyFont="1" applyFill="1"/>
    <xf numFmtId="2" fontId="11" fillId="5" borderId="0" xfId="5" applyNumberFormat="1" applyFont="1" applyFill="1" applyBorder="1"/>
    <xf numFmtId="166" fontId="11" fillId="5" borderId="0" xfId="0" applyNumberFormat="1" applyFont="1" applyFill="1"/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left" indent="1"/>
    </xf>
    <xf numFmtId="0" fontId="11" fillId="6" borderId="0" xfId="0" applyFont="1" applyFill="1"/>
    <xf numFmtId="2" fontId="13" fillId="6" borderId="1" xfId="5" applyNumberFormat="1" applyFont="1" applyFill="1" applyBorder="1"/>
    <xf numFmtId="0" fontId="11" fillId="5" borderId="11" xfId="0" applyFont="1" applyFill="1" applyBorder="1" applyAlignment="1">
      <alignment horizontal="right" vertical="center"/>
    </xf>
    <xf numFmtId="0" fontId="11" fillId="5" borderId="13" xfId="0" applyFont="1" applyFill="1" applyBorder="1" applyAlignment="1">
      <alignment horizontal="right" vertical="center"/>
    </xf>
    <xf numFmtId="0" fontId="11" fillId="5" borderId="1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right" vertical="center"/>
    </xf>
    <xf numFmtId="0" fontId="11" fillId="5" borderId="17" xfId="0" applyFont="1" applyFill="1" applyBorder="1" applyAlignment="1">
      <alignment horizontal="right" vertical="center"/>
    </xf>
    <xf numFmtId="0" fontId="11" fillId="5" borderId="18" xfId="0" applyFont="1" applyFill="1" applyBorder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right" vertical="center"/>
    </xf>
    <xf numFmtId="0" fontId="8" fillId="6" borderId="0" xfId="0" applyFont="1" applyFill="1" applyAlignment="1">
      <alignment horizontal="left" indent="9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left" indent="3"/>
    </xf>
    <xf numFmtId="0" fontId="8" fillId="6" borderId="0" xfId="0" applyFont="1" applyFill="1" applyAlignment="1">
      <alignment horizontal="left" indent="11"/>
    </xf>
    <xf numFmtId="2" fontId="8" fillId="5" borderId="11" xfId="0" applyNumberFormat="1" applyFont="1" applyFill="1" applyBorder="1" applyAlignment="1">
      <alignment horizontal="right"/>
    </xf>
    <xf numFmtId="2" fontId="8" fillId="5" borderId="13" xfId="0" applyNumberFormat="1" applyFont="1" applyFill="1" applyBorder="1" applyAlignment="1">
      <alignment horizontal="right"/>
    </xf>
    <xf numFmtId="2" fontId="8" fillId="5" borderId="14" xfId="0" applyNumberFormat="1" applyFont="1" applyFill="1" applyBorder="1" applyAlignment="1">
      <alignment horizontal="right"/>
    </xf>
    <xf numFmtId="2" fontId="8" fillId="5" borderId="15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/>
    </xf>
    <xf numFmtId="2" fontId="8" fillId="5" borderId="16" xfId="0" applyNumberFormat="1" applyFont="1" applyFill="1" applyBorder="1" applyAlignment="1">
      <alignment horizontal="right"/>
    </xf>
    <xf numFmtId="2" fontId="8" fillId="5" borderId="17" xfId="0" applyNumberFormat="1" applyFont="1" applyFill="1" applyBorder="1" applyAlignment="1">
      <alignment horizontal="right"/>
    </xf>
    <xf numFmtId="2" fontId="8" fillId="5" borderId="18" xfId="0" applyNumberFormat="1" applyFont="1" applyFill="1" applyBorder="1" applyAlignment="1">
      <alignment horizontal="right"/>
    </xf>
    <xf numFmtId="2" fontId="8" fillId="5" borderId="12" xfId="0" applyNumberFormat="1" applyFont="1" applyFill="1" applyBorder="1" applyAlignment="1">
      <alignment horizontal="right"/>
    </xf>
    <xf numFmtId="2" fontId="5" fillId="2" borderId="3" xfId="0" applyNumberFormat="1" applyFont="1" applyFill="1" applyBorder="1" applyAlignment="1">
      <alignment horizontal="center"/>
    </xf>
    <xf numFmtId="2" fontId="5" fillId="4" borderId="13" xfId="0" applyNumberFormat="1" applyFont="1" applyFill="1" applyBorder="1" applyAlignment="1">
      <alignment horizontal="center"/>
    </xf>
    <xf numFmtId="2" fontId="5" fillId="4" borderId="14" xfId="0" applyNumberFormat="1" applyFont="1" applyFill="1" applyBorder="1" applyAlignment="1">
      <alignment horizontal="center"/>
    </xf>
    <xf numFmtId="2" fontId="5" fillId="3" borderId="1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2" fontId="5" fillId="3" borderId="17" xfId="0" applyNumberFormat="1" applyFont="1" applyFill="1" applyBorder="1" applyAlignment="1">
      <alignment horizontal="center"/>
    </xf>
    <xf numFmtId="2" fontId="5" fillId="3" borderId="18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11" xfId="0" applyNumberFormat="1" applyFont="1" applyFill="1" applyBorder="1" applyAlignment="1">
      <alignment horizontal="center"/>
    </xf>
    <xf numFmtId="2" fontId="6" fillId="5" borderId="4" xfId="0" applyNumberFormat="1" applyFont="1" applyFill="1" applyBorder="1" applyAlignment="1">
      <alignment horizontal="center"/>
    </xf>
    <xf numFmtId="2" fontId="6" fillId="5" borderId="5" xfId="0" applyNumberFormat="1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5" borderId="10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2" fontId="6" fillId="5" borderId="7" xfId="0" applyNumberFormat="1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right" vertical="center"/>
    </xf>
    <xf numFmtId="2" fontId="11" fillId="5" borderId="3" xfId="0" applyNumberFormat="1" applyFont="1" applyFill="1" applyBorder="1" applyAlignment="1">
      <alignment horizontal="right"/>
    </xf>
    <xf numFmtId="2" fontId="11" fillId="5" borderId="4" xfId="0" applyNumberFormat="1" applyFont="1" applyFill="1" applyBorder="1" applyAlignment="1">
      <alignment horizontal="right"/>
    </xf>
    <xf numFmtId="2" fontId="11" fillId="5" borderId="5" xfId="0" applyNumberFormat="1" applyFont="1" applyFill="1" applyBorder="1" applyAlignment="1">
      <alignment horizontal="right"/>
    </xf>
    <xf numFmtId="2" fontId="11" fillId="5" borderId="9" xfId="0" applyNumberFormat="1" applyFont="1" applyFill="1" applyBorder="1" applyAlignment="1">
      <alignment horizontal="right"/>
    </xf>
    <xf numFmtId="2" fontId="11" fillId="5" borderId="0" xfId="0" applyNumberFormat="1" applyFont="1" applyFill="1" applyBorder="1" applyAlignment="1">
      <alignment horizontal="right"/>
    </xf>
    <xf numFmtId="2" fontId="11" fillId="5" borderId="10" xfId="0" applyNumberFormat="1" applyFont="1" applyFill="1" applyBorder="1" applyAlignment="1">
      <alignment horizontal="right"/>
    </xf>
    <xf numFmtId="2" fontId="11" fillId="5" borderId="6" xfId="0" applyNumberFormat="1" applyFont="1" applyFill="1" applyBorder="1" applyAlignment="1">
      <alignment horizontal="right"/>
    </xf>
    <xf numFmtId="2" fontId="11" fillId="5" borderId="7" xfId="0" applyNumberFormat="1" applyFont="1" applyFill="1" applyBorder="1" applyAlignment="1">
      <alignment horizontal="right"/>
    </xf>
    <xf numFmtId="2" fontId="11" fillId="5" borderId="8" xfId="0" applyNumberFormat="1" applyFont="1" applyFill="1" applyBorder="1" applyAlignment="1">
      <alignment horizontal="right"/>
    </xf>
    <xf numFmtId="2" fontId="11" fillId="5" borderId="1" xfId="0" applyNumberFormat="1" applyFont="1" applyFill="1" applyBorder="1" applyAlignment="1">
      <alignment horizontal="right" vertical="center"/>
    </xf>
    <xf numFmtId="0" fontId="8" fillId="5" borderId="0" xfId="0" applyFont="1" applyFill="1" applyAlignment="1">
      <alignment horizont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6">
    <cellStyle name="Millares" xfId="5" builtinId="3"/>
    <cellStyle name="Millares 3" xfId="4" xr:uid="{F1B596CB-C78F-3045-876D-4421CB06D6B3}"/>
    <cellStyle name="Moneda 2" xfId="3" xr:uid="{8D53AE88-66D1-BA4F-9521-A4AD36AF3890}"/>
    <cellStyle name="Normal" xfId="0" builtinId="0"/>
    <cellStyle name="Normal 2" xfId="1" xr:uid="{6D4F09E7-71BF-C14A-864D-0660972E0E93}"/>
    <cellStyle name="Normal 3" xfId="2" xr:uid="{D5B1F796-2C52-A649-9193-F4CE1A4530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177799</xdr:rowOff>
    </xdr:from>
    <xdr:to>
      <xdr:col>18</xdr:col>
      <xdr:colOff>155575</xdr:colOff>
      <xdr:row>2</xdr:row>
      <xdr:rowOff>301625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1A82F97-A0EB-2040-95F8-5F342B665AC9}"/>
            </a:ext>
          </a:extLst>
        </xdr:cNvPr>
        <xdr:cNvSpPr/>
      </xdr:nvSpPr>
      <xdr:spPr>
        <a:xfrm>
          <a:off x="0" y="177799"/>
          <a:ext cx="19157950" cy="869951"/>
        </a:xfrm>
        <a:prstGeom prst="rect">
          <a:avLst/>
        </a:prstGeom>
        <a:solidFill>
          <a:schemeClr val="tx1"/>
        </a:solidFill>
      </xdr:spPr>
      <xdr:txBody>
        <a:bodyPr wrap="square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_tradnl" sz="2300" b="1" kern="120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Maderera Regia </a:t>
          </a:r>
          <a:r>
            <a:rPr lang="es-ES_tradnl" sz="2300" kern="120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fabrica láminas de madera comprimida. </a:t>
          </a:r>
          <a:r>
            <a:rPr kumimoji="0" lang="es-ES_tradnl" sz="2300" b="0" i="0" u="none" strike="noStrike" kern="120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El costo de producción por cada metro, la capacidad de producción y la demanda en mts para los próximos 4 meses aparece en las siguientes tablas </a:t>
          </a:r>
          <a:endParaRPr lang="es-ES_tradnl" sz="2800" kern="1200">
            <a:solidFill>
              <a:schemeClr val="accent6">
                <a:lumMod val="40000"/>
                <a:lumOff val="60000"/>
              </a:schemeClr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endParaRPr lang="es-MX" sz="2400">
            <a:solidFill>
              <a:schemeClr val="accent6">
                <a:lumMod val="40000"/>
                <a:lumOff val="60000"/>
              </a:schemeClr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142875</xdr:colOff>
      <xdr:row>7</xdr:row>
      <xdr:rowOff>295276</xdr:rowOff>
    </xdr:from>
    <xdr:to>
      <xdr:col>8</xdr:col>
      <xdr:colOff>746125</xdr:colOff>
      <xdr:row>12</xdr:row>
      <xdr:rowOff>148167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BF0F411-0A1D-BB47-932F-CC4B8ED07657}"/>
            </a:ext>
          </a:extLst>
        </xdr:cNvPr>
        <xdr:cNvSpPr/>
      </xdr:nvSpPr>
      <xdr:spPr>
        <a:xfrm>
          <a:off x="142875" y="2792943"/>
          <a:ext cx="9429750" cy="1863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wrap="square" anchor="t">
          <a:noAutofit/>
        </a:bodyPr>
        <a:lstStyle/>
        <a:p>
          <a:pPr>
            <a:spcAft>
              <a:spcPts val="0"/>
            </a:spcAft>
          </a:pPr>
          <a:r>
            <a:rPr lang="es-ES_tradnl" sz="2300" b="0" kern="120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Se</a:t>
          </a:r>
          <a:r>
            <a:rPr lang="es-ES_tradnl" sz="2300" b="0" kern="1200" baseline="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puede </a:t>
          </a:r>
          <a:r>
            <a:rPr lang="es-ES_tradnl" sz="2300" b="0" kern="120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mantener el inventario de un mes al mes siguiente con un costo mensual de $ 0.25 por  metro. </a:t>
          </a:r>
          <a:r>
            <a:rPr lang="es-ES_tradnl" sz="2300" b="0" kern="1200">
              <a:solidFill>
                <a:srgbClr val="0070C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Asi, 1 mt de hoja</a:t>
          </a:r>
          <a:r>
            <a:rPr lang="es-ES_tradnl" sz="2300" b="0" kern="1200" baseline="0">
              <a:solidFill>
                <a:srgbClr val="0070C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_tradnl" sz="2300" b="0" kern="1200">
              <a:solidFill>
                <a:srgbClr val="0070C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producida en el mes 1 para la demanda del mes 3 tienen un costo total de $ 9.50 ( 9,0 + 2*.25), </a:t>
          </a:r>
          <a:r>
            <a:rPr lang="es-ES_tradnl" sz="2300" b="0" kern="1200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es decir $ 9.0 por costo de producción más $ 0.50 por concepto de mantenimiento de inventario. </a:t>
          </a:r>
        </a:p>
        <a:p>
          <a:pPr>
            <a:spcAft>
              <a:spcPts val="0"/>
            </a:spcAft>
          </a:pPr>
          <a:endParaRPr lang="es-ES_tradnl" sz="2300" b="0" kern="1200">
            <a:solidFill>
              <a:srgbClr val="000000"/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0</xdr:colOff>
      <xdr:row>0</xdr:row>
      <xdr:rowOff>88900</xdr:rowOff>
    </xdr:from>
    <xdr:to>
      <xdr:col>11</xdr:col>
      <xdr:colOff>0</xdr:colOff>
      <xdr:row>3</xdr:row>
      <xdr:rowOff>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430E86F-A3FF-F244-9867-7F700CB9FFC9}"/>
            </a:ext>
          </a:extLst>
        </xdr:cNvPr>
        <xdr:cNvSpPr/>
      </xdr:nvSpPr>
      <xdr:spPr>
        <a:xfrm>
          <a:off x="11658600" y="88900"/>
          <a:ext cx="6527800" cy="673100"/>
        </a:xfrm>
        <a:prstGeom prst="rect">
          <a:avLst/>
        </a:prstGeom>
        <a:solidFill>
          <a:schemeClr val="bg1"/>
        </a:solidFill>
      </xdr:spPr>
      <xdr:txBody>
        <a:bodyPr wrap="square" anchor="t">
          <a:noAutofit/>
        </a:bodyPr>
        <a:lstStyle/>
        <a:p>
          <a:pPr>
            <a:spcAft>
              <a:spcPts val="0"/>
            </a:spcAft>
          </a:pPr>
          <a:r>
            <a:rPr lang="es-ES_tradnl" sz="2000" b="1" kern="1200">
              <a:solidFill>
                <a:schemeClr val="accent5">
                  <a:lumMod val="75000"/>
                </a:schemeClr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Formulation </a:t>
          </a:r>
          <a:r>
            <a:rPr lang="es-ES_tradnl" sz="2000" b="1" kern="1200">
              <a:solidFill>
                <a:srgbClr val="FF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(Just as a Reference to facilitate your</a:t>
          </a:r>
          <a:r>
            <a:rPr lang="es-ES_tradnl" sz="2000" b="1" kern="1200" baseline="0">
              <a:solidFill>
                <a:srgbClr val="FF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work)</a:t>
          </a:r>
          <a:endParaRPr lang="es-ES_tradnl" sz="2000" b="1" kern="1200">
            <a:solidFill>
              <a:srgbClr val="FF0000"/>
            </a:solidFill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spcAft>
              <a:spcPts val="0"/>
            </a:spcAft>
          </a:pPr>
          <a:endParaRPr lang="es-MX" sz="2000" b="1">
            <a:solidFill>
              <a:schemeClr val="accent5">
                <a:lumMod val="75000"/>
              </a:schemeClr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0</xdr:colOff>
      <xdr:row>0</xdr:row>
      <xdr:rowOff>76200</xdr:rowOff>
    </xdr:from>
    <xdr:to>
      <xdr:col>11</xdr:col>
      <xdr:colOff>0</xdr:colOff>
      <xdr:row>2</xdr:row>
      <xdr:rowOff>190500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B846545-2BBC-F147-87D8-1DA6F2D63974}"/>
            </a:ext>
          </a:extLst>
        </xdr:cNvPr>
        <xdr:cNvSpPr/>
      </xdr:nvSpPr>
      <xdr:spPr>
        <a:xfrm>
          <a:off x="20739100" y="76200"/>
          <a:ext cx="2654300" cy="673100"/>
        </a:xfrm>
        <a:prstGeom prst="rect">
          <a:avLst/>
        </a:prstGeom>
        <a:solidFill>
          <a:schemeClr val="bg1"/>
        </a:solidFill>
      </xdr:spPr>
      <xdr:txBody>
        <a:bodyPr wrap="square" anchor="t">
          <a:noAutofit/>
        </a:bodyPr>
        <a:lstStyle/>
        <a:p>
          <a:pPr>
            <a:spcAft>
              <a:spcPts val="0"/>
            </a:spcAft>
          </a:pPr>
          <a:r>
            <a:rPr lang="es-ES_tradnl" sz="2000" b="1" kern="1200">
              <a:solidFill>
                <a:schemeClr val="accent5">
                  <a:lumMod val="75000"/>
                </a:schemeClr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Solution</a:t>
          </a:r>
        </a:p>
        <a:p>
          <a:pPr>
            <a:spcAft>
              <a:spcPts val="0"/>
            </a:spcAft>
          </a:pPr>
          <a:endParaRPr lang="es-MX" sz="2000" b="1">
            <a:solidFill>
              <a:schemeClr val="accent5">
                <a:lumMod val="75000"/>
              </a:schemeClr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238124</xdr:colOff>
      <xdr:row>7</xdr:row>
      <xdr:rowOff>273051</xdr:rowOff>
    </xdr:from>
    <xdr:to>
      <xdr:col>19</xdr:col>
      <xdr:colOff>222250</xdr:colOff>
      <xdr:row>12</xdr:row>
      <xdr:rowOff>148167</xdr:rowOff>
    </xdr:to>
    <xdr:sp macro="" textlink="">
      <xdr:nvSpPr>
        <xdr:cNvPr id="8" name="Rectángulo 2">
          <a:extLst>
            <a:ext uri="{FF2B5EF4-FFF2-40B4-BE49-F238E27FC236}">
              <a16:creationId xmlns:a16="http://schemas.microsoft.com/office/drawing/2014/main" id="{95740AF9-824D-48C2-8656-E7A2856A9E6D}"/>
            </a:ext>
          </a:extLst>
        </xdr:cNvPr>
        <xdr:cNvSpPr/>
      </xdr:nvSpPr>
      <xdr:spPr>
        <a:xfrm>
          <a:off x="10038291" y="2770718"/>
          <a:ext cx="9064626" cy="18859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txBody>
        <a:bodyPr wrap="square" anchor="t">
          <a:noAutofit/>
        </a:bodyPr>
        <a:lstStyle/>
        <a:p>
          <a:pPr>
            <a:spcAft>
              <a:spcPts val="0"/>
            </a:spcAft>
          </a:pPr>
          <a:r>
            <a:rPr lang="es-ES_tradnl" sz="2300" b="0" kern="12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La  demanda no satisfecha en un mes puede satisfacerse en períodos posteriores al costo </a:t>
          </a:r>
          <a:r>
            <a:rPr lang="es-ES_tradnl" sz="2300" b="0" kern="12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mensual </a:t>
          </a:r>
          <a:r>
            <a:rPr lang="es-ES_tradnl" sz="2300" b="0" kern="12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$ 0.40 por metro y  por cada mes de retraso.</a:t>
          </a:r>
          <a:r>
            <a:rPr lang="es-ES_tradnl" sz="2300" b="0" kern="12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s-ES_tradnl" sz="2300" b="0" kern="1200" baseline="0">
              <a:solidFill>
                <a:srgbClr val="0070C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Asi,  1 mt  producido en el mes 3 para cumplir con la demanda nos satisfecha en el mes 1 tiene un costo de $13,30  ( 12-5 + 2*0.4</a:t>
          </a:r>
          <a:r>
            <a:rPr lang="es-ES_tradnl" sz="2300" b="0" kern="12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) </a:t>
          </a:r>
          <a:r>
            <a:rPr lang="es-ES_tradnl" sz="2400" b="0" kern="1200" baseline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  <xdr:twoCellAnchor>
    <xdr:from>
      <xdr:col>0</xdr:col>
      <xdr:colOff>142875</xdr:colOff>
      <xdr:row>21</xdr:row>
      <xdr:rowOff>325967</xdr:rowOff>
    </xdr:from>
    <xdr:to>
      <xdr:col>19</xdr:col>
      <xdr:colOff>619125</xdr:colOff>
      <xdr:row>22</xdr:row>
      <xdr:rowOff>381460</xdr:rowOff>
    </xdr:to>
    <xdr:sp macro="" textlink="">
      <xdr:nvSpPr>
        <xdr:cNvPr id="12" name="CuadroTexto 2">
          <a:extLst>
            <a:ext uri="{FF2B5EF4-FFF2-40B4-BE49-F238E27FC236}">
              <a16:creationId xmlns:a16="http://schemas.microsoft.com/office/drawing/2014/main" id="{86B3B9A9-D015-4056-9D45-C65219BA5EB4}"/>
            </a:ext>
          </a:extLst>
        </xdr:cNvPr>
        <xdr:cNvSpPr txBox="1"/>
      </xdr:nvSpPr>
      <xdr:spPr>
        <a:xfrm>
          <a:off x="142875" y="8326967"/>
          <a:ext cx="19356917" cy="457660"/>
        </a:xfrm>
        <a:prstGeom prst="rect">
          <a:avLst/>
        </a:prstGeom>
        <a:ln w="12700">
          <a:miter lim="400000"/>
        </a:ln>
        <a:extLst>
          <a:ext uri="{C572A759-6A51-4108-AA02-DFA0A04FC94B}">
            <ma14:wrappingTextBoxFlag xmlns:lc="http://schemas.openxmlformats.org/drawingml/2006/lockedCanvas" xmlns:ma14="http://schemas.microsoft.com/office/mac/drawingml/2011/main" xmlns="" xmlns:p="http://schemas.openxmlformats.org/presentationml/2006/main" xmlns:r="http://schemas.openxmlformats.org/officeDocument/2006/relationships" val="1"/>
          </a:ext>
        </a:extLst>
      </xdr:spPr>
      <xdr:txBody>
        <a:bodyPr wrap="square" lIns="45719" rIns="45719">
          <a:sp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r>
            <a:rPr lang="es-MX" sz="2300" b="0">
              <a:solidFill>
                <a:schemeClr val="tx1"/>
              </a:solidFill>
            </a:rPr>
            <a:t>Sea xi,j los mts de madera comprimida</a:t>
          </a:r>
          <a:r>
            <a:rPr lang="es-MX" sz="2300" b="0" baseline="0">
              <a:solidFill>
                <a:schemeClr val="tx1"/>
              </a:solidFill>
            </a:rPr>
            <a:t> </a:t>
          </a:r>
          <a:r>
            <a:rPr lang="es-MX" sz="2300" b="0" i="1" u="sng" baseline="0">
              <a:solidFill>
                <a:schemeClr val="tx1"/>
              </a:solidFill>
            </a:rPr>
            <a:t>a ser </a:t>
          </a:r>
          <a:r>
            <a:rPr lang="es-MX" sz="2300" b="0" i="1" u="sng">
              <a:solidFill>
                <a:schemeClr val="tx1"/>
              </a:solidFill>
            </a:rPr>
            <a:t>producida en el mes i </a:t>
          </a:r>
          <a:r>
            <a:rPr lang="es-MX" sz="2300" b="0">
              <a:solidFill>
                <a:schemeClr val="tx1"/>
              </a:solidFill>
            </a:rPr>
            <a:t>(i=1,2,3,4)</a:t>
          </a:r>
          <a:r>
            <a:rPr lang="es-MX" sz="2300" b="0" baseline="0">
              <a:solidFill>
                <a:schemeClr val="tx1"/>
              </a:solidFill>
            </a:rPr>
            <a:t> y para </a:t>
          </a:r>
          <a:r>
            <a:rPr lang="es-MX" sz="2300" b="0" i="1" u="sng" baseline="0">
              <a:solidFill>
                <a:schemeClr val="tx1"/>
              </a:solidFill>
            </a:rPr>
            <a:t>satisfacer la demanda relacionada con el mes j (</a:t>
          </a:r>
          <a:r>
            <a:rPr lang="es-MX" sz="2300" b="0" baseline="0">
              <a:solidFill>
                <a:schemeClr val="tx1"/>
              </a:solidFill>
            </a:rPr>
            <a:t>j=1,2,3,4)</a:t>
          </a:r>
        </a:p>
      </xdr:txBody>
    </xdr:sp>
    <xdr:clientData/>
  </xdr:twoCellAnchor>
  <xdr:twoCellAnchor>
    <xdr:from>
      <xdr:col>0</xdr:col>
      <xdr:colOff>0</xdr:colOff>
      <xdr:row>19</xdr:row>
      <xdr:rowOff>365126</xdr:rowOff>
    </xdr:from>
    <xdr:to>
      <xdr:col>19</xdr:col>
      <xdr:colOff>619125</xdr:colOff>
      <xdr:row>21</xdr:row>
      <xdr:rowOff>15876</xdr:rowOff>
    </xdr:to>
    <xdr:sp macro="" textlink="">
      <xdr:nvSpPr>
        <xdr:cNvPr id="13" name="Rectángulo 2">
          <a:extLst>
            <a:ext uri="{FF2B5EF4-FFF2-40B4-BE49-F238E27FC236}">
              <a16:creationId xmlns:a16="http://schemas.microsoft.com/office/drawing/2014/main" id="{53F828F4-FE10-4AC9-8FA5-D41E643C874E}"/>
            </a:ext>
          </a:extLst>
        </xdr:cNvPr>
        <xdr:cNvSpPr/>
      </xdr:nvSpPr>
      <xdr:spPr>
        <a:xfrm>
          <a:off x="0" y="7561793"/>
          <a:ext cx="19499792" cy="455083"/>
        </a:xfrm>
        <a:prstGeom prst="rect">
          <a:avLst/>
        </a:prstGeom>
        <a:solidFill>
          <a:schemeClr val="tx1"/>
        </a:solidFill>
      </xdr:spPr>
      <xdr:txBody>
        <a:bodyPr wrap="square" anchor="t">
          <a:noAutofit/>
        </a:bodyPr>
        <a:lstStyle/>
        <a:p>
          <a:pPr>
            <a:spcAft>
              <a:spcPts val="0"/>
            </a:spcAft>
          </a:pPr>
          <a:r>
            <a:rPr lang="es-ES_tradnl" sz="2400" b="0" kern="1200">
              <a:solidFill>
                <a:schemeClr val="accent6">
                  <a:lumMod val="40000"/>
                  <a:lumOff val="60000"/>
                </a:schemeClr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Maderera Regia quiere saber cuánto producira cada mes y cuánto inventario debe mantener para satisfacer la demanda al costo mínimo. </a:t>
          </a:r>
          <a:endParaRPr lang="es-MX" sz="2400" b="0">
            <a:solidFill>
              <a:schemeClr val="accent6">
                <a:lumMod val="40000"/>
                <a:lumOff val="60000"/>
              </a:schemeClr>
            </a:solidFill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602713</xdr:colOff>
      <xdr:row>9</xdr:row>
      <xdr:rowOff>29152</xdr:rowOff>
    </xdr:from>
    <xdr:to>
      <xdr:col>11</xdr:col>
      <xdr:colOff>344408</xdr:colOff>
      <xdr:row>14</xdr:row>
      <xdr:rowOff>86100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29AEA05-9C5F-6C46-908C-573603CE2B92}"/>
            </a:ext>
          </a:extLst>
        </xdr:cNvPr>
        <xdr:cNvSpPr txBox="1"/>
      </xdr:nvSpPr>
      <xdr:spPr>
        <a:xfrm>
          <a:off x="602713" y="3150338"/>
          <a:ext cx="13152034" cy="1994237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miter lim="400000"/>
        </a:ln>
        <a:extLst>
          <a:ext uri="{C572A759-6A51-4108-AA02-DFA0A04FC94B}">
            <ma14:wrappingTextBoxFlag xmlns:r="http://schemas.openxmlformats.org/officeDocument/2006/relationships" xmlns:p="http://schemas.openxmlformats.org/presentationml/2006/main" xmlns="" xmlns:ma14="http://schemas.microsoft.com/office/mac/drawingml/2011/main" xmlns:lc="http://schemas.openxmlformats.org/drawingml/2006/lockedCanvas" val="1"/>
          </a:ext>
        </a:extLst>
      </xdr:spPr>
      <xdr:txBody>
        <a:bodyPr wrap="square" lIns="45719" rIns="45719">
          <a:sp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>
              <a:solidFill>
                <a:srgbClr val="211E1E"/>
              </a:solidFill>
            </a:defRPr>
          </a:pPr>
          <a:r>
            <a:rPr lang="en-GB" sz="2400" b="0">
              <a:solidFill>
                <a:schemeClr val="accent6">
                  <a:lumMod val="40000"/>
                  <a:lumOff val="60000"/>
                </a:schemeClr>
              </a:solidFill>
            </a:rPr>
            <a:t>Min   z =  9.00 x11</a:t>
          </a:r>
          <a:r>
            <a:rPr lang="en-GB" sz="2400" b="0" baseline="0">
              <a:solidFill>
                <a:schemeClr val="accent6">
                  <a:lumMod val="40000"/>
                  <a:lumOff val="60000"/>
                </a:schemeClr>
              </a:solidFill>
            </a:rPr>
            <a:t> 	+ 9.25x12 	+ 9.50x13 	+ 9.75x14</a:t>
          </a:r>
          <a:r>
            <a:rPr kumimoji="0" lang="en-GB" sz="2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+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>
              <a:solidFill>
                <a:srgbClr val="211E1E"/>
              </a:solidFill>
            </a:defRPr>
          </a:pPr>
          <a:r>
            <a:rPr kumimoji="0" lang="en-GB" sz="2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        </a:t>
          </a:r>
          <a:r>
            <a:rPr kumimoji="0" lang="en-GB" sz="2400" b="0" i="0" u="none" strike="noStrike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FillTx/>
              <a:latin typeface="+mn-lt"/>
              <a:ea typeface="+mn-ea"/>
              <a:cs typeface="+mn-cs"/>
              <a:sym typeface="Calibri"/>
            </a:rPr>
            <a:t>9.90 X21</a:t>
          </a:r>
          <a:r>
            <a:rPr kumimoji="0" lang="en-GB" sz="2400" b="0" i="0" u="none" strike="noStrike" kern="0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	+ 9.50x22 	+ 9.75x23 	+ 10.00x24 +</a:t>
          </a:r>
        </a:p>
        <a:p>
          <a:pPr>
            <a:defRPr b="1">
              <a:solidFill>
                <a:srgbClr val="211E1E"/>
              </a:solidFill>
            </a:defRPr>
          </a:pPr>
          <a:r>
            <a:rPr lang="en-GB" sz="2400" b="0" baseline="0">
              <a:solidFill>
                <a:schemeClr val="accent6">
                  <a:lumMod val="40000"/>
                  <a:lumOff val="60000"/>
                </a:schemeClr>
              </a:solidFill>
            </a:rPr>
            <a:t>               13.30 X31	+ 12.90X32 	+ 12.50x33 	+ 12.75x34 </a:t>
          </a:r>
          <a:r>
            <a:rPr kumimoji="0" lang="en-GB" sz="2400" b="0" i="0" u="none" strike="noStrike" cap="none" spc="0" normalizeH="0" baseline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FillTx/>
              <a:latin typeface="+mn-lt"/>
              <a:ea typeface="+mn-ea"/>
              <a:cs typeface="+mn-cs"/>
              <a:sym typeface="Calibri"/>
            </a:rPr>
            <a:t>+</a:t>
          </a:r>
          <a:r>
            <a:rPr kumimoji="0" lang="en-GB" sz="2400" b="0" i="0" u="none" strike="noStrike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FillTx/>
              <a:latin typeface="+mn-lt"/>
              <a:ea typeface="+mn-ea"/>
              <a:cs typeface="+mn-cs"/>
              <a:sym typeface="Calibri"/>
            </a:rPr>
            <a:t> </a:t>
          </a:r>
        </a:p>
        <a:p>
          <a:pPr>
            <a:defRPr b="1">
              <a:solidFill>
                <a:srgbClr val="211E1E"/>
              </a:solidFill>
            </a:defRPr>
          </a:pPr>
          <a:r>
            <a:rPr kumimoji="0" lang="en-GB" sz="2400" b="0" i="0" u="none" strike="noStrike" cap="none" spc="0" normalizeH="0" baseline="0" noProof="0">
              <a:ln>
                <a:noFill/>
              </a:ln>
              <a:solidFill>
                <a:schemeClr val="accent6">
                  <a:lumMod val="40000"/>
                  <a:lumOff val="60000"/>
                </a:schemeClr>
              </a:solidFill>
              <a:effectLst/>
              <a:uFillTx/>
              <a:latin typeface="+mn-lt"/>
              <a:ea typeface="+mn-ea"/>
              <a:cs typeface="+mn-cs"/>
              <a:sym typeface="Calibri"/>
            </a:rPr>
            <a:t>                9.70 X41 	+ 9.30X42 	+ 8.90X43	+ 8.50x44 </a:t>
          </a:r>
          <a:endParaRPr kumimoji="0" lang="en-GB" sz="2400" b="0" i="0" u="none" strike="noStrike" cap="none" spc="0" normalizeH="0" baseline="0">
            <a:ln>
              <a:noFill/>
            </a:ln>
            <a:solidFill>
              <a:schemeClr val="accent6">
                <a:lumMod val="40000"/>
                <a:lumOff val="60000"/>
              </a:schemeClr>
            </a:solidFill>
            <a:effectLst/>
            <a:uFillTx/>
            <a:latin typeface="+mn-lt"/>
            <a:ea typeface="+mn-ea"/>
            <a:cs typeface="+mn-cs"/>
            <a:sym typeface="Calibri"/>
          </a:endParaRPr>
        </a:p>
        <a:p>
          <a:pPr>
            <a:defRPr b="1">
              <a:solidFill>
                <a:srgbClr val="211E1E"/>
              </a:solidFill>
            </a:defRPr>
          </a:pPr>
          <a:r>
            <a:rPr lang="en-GB" sz="2400" b="0" baseline="0">
              <a:solidFill>
                <a:schemeClr val="accent6">
                  <a:lumMod val="40000"/>
                  <a:lumOff val="60000"/>
                </a:schemeClr>
              </a:solidFill>
            </a:rPr>
            <a:t>                 </a:t>
          </a:r>
          <a:endParaRPr lang="en-GB" sz="2400" b="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0</xdr:col>
      <xdr:colOff>546098</xdr:colOff>
      <xdr:row>21</xdr:row>
      <xdr:rowOff>344419</xdr:rowOff>
    </xdr:from>
    <xdr:to>
      <xdr:col>11</xdr:col>
      <xdr:colOff>333374</xdr:colOff>
      <xdr:row>26</xdr:row>
      <xdr:rowOff>179295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A010E2A8-5997-324D-A464-69EE34F7FF92}"/>
            </a:ext>
          </a:extLst>
        </xdr:cNvPr>
        <xdr:cNvSpPr txBox="1"/>
      </xdr:nvSpPr>
      <xdr:spPr>
        <a:xfrm>
          <a:off x="546098" y="8345419"/>
          <a:ext cx="13270443" cy="1845709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miter lim="400000"/>
        </a:ln>
        <a:extLst>
          <a:ext uri="{C572A759-6A51-4108-AA02-DFA0A04FC94B}">
            <ma14:wrappingTextBoxFlag xmlns:r="http://schemas.openxmlformats.org/officeDocument/2006/relationships" xmlns:p="http://schemas.openxmlformats.org/presentationml/2006/main" xmlns:ma14="http://schemas.microsoft.com/office/mac/drawingml/2011/main" xmlns="" xmlns:lc="http://schemas.openxmlformats.org/drawingml/2006/lockedCanvas" val="1"/>
          </a:ext>
        </a:extLst>
      </xdr:spPr>
      <xdr:txBody>
        <a:bodyPr wrap="square" lIns="45719" rIns="45719">
          <a:no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pPr>
            <a:defRPr b="1">
              <a:solidFill>
                <a:srgbClr val="211E1E"/>
              </a:solidFill>
            </a:defRPr>
          </a:pP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x11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+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x21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+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x31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+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x41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≥  5500</a:t>
          </a:r>
          <a:endParaRPr lang="es-MX" sz="2400" b="0" i="0" baseline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b="1">
              <a:solidFill>
                <a:srgbClr val="211E1E"/>
              </a:solidFill>
            </a:defRPr>
          </a:pP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                 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x12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+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x22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+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x32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+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x42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≥   7000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</a:p>
        <a:p>
          <a:pPr>
            <a:defRPr b="1">
              <a:solidFill>
                <a:srgbClr val="211E1E"/>
              </a:solidFill>
            </a:defRPr>
          </a:pP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 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x13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+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x23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+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x33                             +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x43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</a:t>
          </a:r>
          <a:r>
            <a:rPr lang="es-ES" sz="2400" b="0" i="0">
              <a:solidFill>
                <a:schemeClr val="accent6">
                  <a:lumMod val="40000"/>
                  <a:lumOff val="60000"/>
                </a:schemeClr>
              </a:solidFill>
            </a:rPr>
            <a:t>≥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10500</a:t>
          </a:r>
          <a:endParaRPr sz="2400" b="0" i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b="1">
              <a:solidFill>
                <a:srgbClr val="211E1E"/>
              </a:solidFill>
            </a:defRPr>
          </a:pP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		  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 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x14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+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x24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+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x34</a:t>
          </a:r>
          <a:r>
            <a:rPr lang="es-MX" sz="2400" b="0" i="1" baseline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+ </a:t>
          </a:r>
          <a:r>
            <a:rPr lang="es-MX" sz="2400" b="0" i="1">
              <a:solidFill>
                <a:schemeClr val="accent6">
                  <a:lumMod val="40000"/>
                  <a:lumOff val="60000"/>
                </a:schemeClr>
              </a:solidFill>
            </a:rPr>
            <a:t>x44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  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≥   8000</a:t>
          </a:r>
          <a:endParaRPr sz="2400" b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b="1">
              <a:solidFill>
                <a:srgbClr val="211E1E"/>
              </a:solidFill>
            </a:defRPr>
          </a:pPr>
          <a:endParaRPr sz="2400" b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sz="2000" b="1" i="1">
              <a:solidFill>
                <a:srgbClr val="211E1E"/>
              </a:solidFill>
            </a:defRPr>
          </a:pP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endParaRPr sz="2400" b="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0</xdr:col>
      <xdr:colOff>575733</xdr:colOff>
      <xdr:row>15</xdr:row>
      <xdr:rowOff>42333</xdr:rowOff>
    </xdr:from>
    <xdr:to>
      <xdr:col>11</xdr:col>
      <xdr:colOff>343958</xdr:colOff>
      <xdr:row>21</xdr:row>
      <xdr:rowOff>63999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9AFA599-4A40-F145-94B8-A07297015856}"/>
            </a:ext>
          </a:extLst>
        </xdr:cNvPr>
        <xdr:cNvSpPr txBox="1"/>
      </xdr:nvSpPr>
      <xdr:spPr>
        <a:xfrm>
          <a:off x="575733" y="5488265"/>
          <a:ext cx="13178564" cy="2346412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miter lim="400000"/>
        </a:ln>
        <a:extLst>
          <a:ext uri="{C572A759-6A51-4108-AA02-DFA0A04FC94B}">
            <ma14:wrappingTextBoxFlag xmlns:r="http://schemas.openxmlformats.org/officeDocument/2006/relationships" xmlns:p="http://schemas.openxmlformats.org/presentationml/2006/main" xmlns:ma14="http://schemas.microsoft.com/office/mac/drawingml/2011/main" xmlns="" xmlns:lc="http://schemas.openxmlformats.org/drawingml/2006/lockedCanvas" val="1"/>
          </a:ext>
        </a:extLst>
      </xdr:spPr>
      <xdr:txBody>
        <a:bodyPr wrap="square" lIns="45719" rIns="45719">
          <a:sp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pPr>
            <a:defRPr b="1">
              <a:solidFill>
                <a:srgbClr val="211E1E"/>
              </a:solidFill>
            </a:defRPr>
          </a:pP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 Sujeto a:</a:t>
          </a:r>
          <a:endParaRPr sz="2400" b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sz="2000" b="1" i="1">
              <a:solidFill>
                <a:srgbClr val="211E1E"/>
              </a:solidFill>
            </a:defRPr>
          </a:pP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     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x11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+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x12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+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x13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+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x14</a:t>
          </a:r>
          <a:r>
            <a:rPr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                                                                      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</a:t>
          </a:r>
          <a:r>
            <a:rPr lang="es-ES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</a:t>
          </a:r>
          <a:r>
            <a:rPr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ES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</a:t>
          </a:r>
          <a:r>
            <a:rPr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</a:t>
          </a:r>
          <a:r>
            <a:rPr lang="es-ES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≤</a:t>
          </a:r>
          <a:r>
            <a:rPr sz="2400" b="0" i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</a:t>
          </a:r>
          <a:r>
            <a:rPr lang="es-ES" sz="2400" b="0" i="0">
              <a:solidFill>
                <a:schemeClr val="accent6">
                  <a:lumMod val="40000"/>
                  <a:lumOff val="60000"/>
                </a:schemeClr>
              </a:solidFill>
            </a:rPr>
            <a:t>7500</a:t>
          </a:r>
        </a:p>
        <a:p>
          <a:pPr>
            <a:defRPr sz="2000" b="1" i="1">
              <a:solidFill>
                <a:srgbClr val="211E1E"/>
              </a:solidFill>
            </a:defRPr>
          </a:pPr>
          <a:endParaRPr sz="2400" b="0" i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b="1">
              <a:solidFill>
                <a:srgbClr val="211E1E"/>
              </a:solidFill>
            </a:defRPr>
          </a:pP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x21 + x22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+ x23 + x24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                                                                   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≤  11000</a:t>
          </a:r>
        </a:p>
        <a:p>
          <a:pPr>
            <a:defRPr b="1">
              <a:solidFill>
                <a:srgbClr val="211E1E"/>
              </a:solidFill>
            </a:defRPr>
          </a:pP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                                  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x31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+ x32 + x33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+ x34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        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≤    8000    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</a:t>
          </a:r>
          <a:endParaRPr lang="es-MX" sz="2400" b="0" i="0">
            <a:solidFill>
              <a:schemeClr val="accent6">
                <a:lumMod val="40000"/>
                <a:lumOff val="60000"/>
              </a:schemeClr>
            </a:solidFill>
          </a:endParaRPr>
        </a:p>
        <a:p>
          <a:pPr>
            <a:defRPr b="1">
              <a:solidFill>
                <a:srgbClr val="211E1E"/>
              </a:solidFill>
            </a:defRPr>
          </a:pP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                                                                                                x41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+ x42 + x43 </a:t>
          </a:r>
          <a:r>
            <a:rPr lang="es-MX" sz="2400" b="0" i="0" baseline="0">
              <a:solidFill>
                <a:schemeClr val="accent6">
                  <a:lumMod val="40000"/>
                  <a:lumOff val="60000"/>
                </a:schemeClr>
              </a:solidFill>
            </a:rPr>
            <a:t>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+ x44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</a:t>
          </a:r>
          <a:r>
            <a:rPr lang="es-MX" sz="2400" b="0" i="0">
              <a:solidFill>
                <a:schemeClr val="accent6">
                  <a:lumMod val="40000"/>
                  <a:lumOff val="60000"/>
                </a:schemeClr>
              </a:solidFill>
            </a:rPr>
            <a:t>≤   7500    </a:t>
          </a:r>
          <a:r>
            <a:rPr lang="es-MX" sz="2400" b="0" i="0" baseline="-25000">
              <a:solidFill>
                <a:schemeClr val="accent6">
                  <a:lumMod val="40000"/>
                  <a:lumOff val="60000"/>
                </a:schemeClr>
              </a:solidFill>
            </a:rPr>
            <a:t>                               </a:t>
          </a:r>
          <a:endParaRPr lang="es-MX" sz="2400" b="0" i="0">
            <a:solidFill>
              <a:schemeClr val="accent6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0</xdr:col>
      <xdr:colOff>559661</xdr:colOff>
      <xdr:row>27</xdr:row>
      <xdr:rowOff>40230</xdr:rowOff>
    </xdr:from>
    <xdr:to>
      <xdr:col>11</xdr:col>
      <xdr:colOff>387458</xdr:colOff>
      <xdr:row>28</xdr:row>
      <xdr:rowOff>120786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2E2355-3942-D145-8AB0-1B02D5D81702}"/>
            </a:ext>
          </a:extLst>
        </xdr:cNvPr>
        <xdr:cNvSpPr txBox="1"/>
      </xdr:nvSpPr>
      <xdr:spPr>
        <a:xfrm>
          <a:off x="559661" y="10135654"/>
          <a:ext cx="13238136" cy="468013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12700">
          <a:miter lim="400000"/>
        </a:ln>
        <a:extLst>
          <a:ext uri="{C572A759-6A51-4108-AA02-DFA0A04FC94B}">
            <ma14:wrappingTextBoxFlag xmlns:r="http://schemas.openxmlformats.org/officeDocument/2006/relationships" xmlns:p="http://schemas.openxmlformats.org/presentationml/2006/main" xmlns:ma14="http://schemas.microsoft.com/office/mac/drawingml/2011/main" xmlns="" xmlns:lc="http://schemas.openxmlformats.org/drawingml/2006/lockedCanvas" val="1"/>
          </a:ext>
        </a:extLst>
      </xdr:spPr>
      <xdr:txBody>
        <a:bodyPr wrap="square" lIns="45719" rIns="45719">
          <a:sp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pPr>
            <a:defRPr sz="2000" b="1" i="1">
              <a:solidFill>
                <a:srgbClr val="211E1E"/>
              </a:solidFill>
            </a:defRPr>
          </a:pP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x</a:t>
          </a:r>
          <a:r>
            <a:rPr sz="2400" b="0" baseline="-25000">
              <a:solidFill>
                <a:schemeClr val="accent6">
                  <a:lumMod val="40000"/>
                  <a:lumOff val="60000"/>
                </a:schemeClr>
              </a:solidFill>
            </a:rPr>
            <a:t>ij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&gt;= 0</a:t>
          </a:r>
          <a:r>
            <a:rPr lang="es-ES" sz="2400" b="0">
              <a:solidFill>
                <a:schemeClr val="accent6">
                  <a:lumMod val="40000"/>
                  <a:lumOff val="60000"/>
                </a:schemeClr>
              </a:solidFill>
            </a:rPr>
            <a:t>  enteros 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, i= </a:t>
          </a:r>
          <a:r>
            <a:rPr lang="es-MX" sz="2400" b="0">
              <a:solidFill>
                <a:schemeClr val="accent6">
                  <a:lumMod val="40000"/>
                  <a:lumOff val="60000"/>
                </a:schemeClr>
              </a:solidFill>
            </a:rPr>
            <a:t>1,2,3,4</a:t>
          </a:r>
          <a:r>
            <a:rPr sz="2400" b="0">
              <a:solidFill>
                <a:schemeClr val="accent6">
                  <a:lumMod val="40000"/>
                  <a:lumOff val="60000"/>
                </a:schemeClr>
              </a:solidFill>
            </a:rPr>
            <a:t>  j= 1,2,3,4</a:t>
          </a:r>
        </a:p>
      </xdr:txBody>
    </xdr:sp>
    <xdr:clientData/>
  </xdr:twoCellAnchor>
  <xdr:twoCellAnchor>
    <xdr:from>
      <xdr:col>0</xdr:col>
      <xdr:colOff>333375</xdr:colOff>
      <xdr:row>7</xdr:row>
      <xdr:rowOff>127000</xdr:rowOff>
    </xdr:from>
    <xdr:to>
      <xdr:col>17</xdr:col>
      <xdr:colOff>127000</xdr:colOff>
      <xdr:row>8</xdr:row>
      <xdr:rowOff>372993</xdr:rowOff>
    </xdr:to>
    <xdr:sp macro="" textlink="">
      <xdr:nvSpPr>
        <xdr:cNvPr id="13" name="CuadroTexto 2">
          <a:extLst>
            <a:ext uri="{FF2B5EF4-FFF2-40B4-BE49-F238E27FC236}">
              <a16:creationId xmlns:a16="http://schemas.microsoft.com/office/drawing/2014/main" id="{3C236457-9DC4-41DE-B117-A6E93C1BA703}"/>
            </a:ext>
          </a:extLst>
        </xdr:cNvPr>
        <xdr:cNvSpPr txBox="1"/>
      </xdr:nvSpPr>
      <xdr:spPr>
        <a:xfrm>
          <a:off x="333375" y="2682875"/>
          <a:ext cx="19494500" cy="452368"/>
        </a:xfrm>
        <a:prstGeom prst="rect">
          <a:avLst/>
        </a:prstGeom>
        <a:ln w="12700">
          <a:miter lim="400000"/>
        </a:ln>
        <a:extLst>
          <a:ext uri="{C572A759-6A51-4108-AA02-DFA0A04FC94B}">
            <ma14:wrappingTextBoxFlag xmlns:lc="http://schemas.openxmlformats.org/drawingml/2006/lockedCanvas" xmlns:ma14="http://schemas.microsoft.com/office/mac/drawingml/2011/main" xmlns="" xmlns:p="http://schemas.openxmlformats.org/presentationml/2006/main" xmlns:r="http://schemas.openxmlformats.org/officeDocument/2006/relationships" val="1"/>
          </a:ext>
        </a:extLst>
      </xdr:spPr>
      <xdr:txBody>
        <a:bodyPr wrap="square" lIns="45719" rIns="45719">
          <a:spAutoFit/>
        </a:bodyPr>
        <a:lstStyle>
          <a:defPPr marL="0" marR="0" indent="0" algn="l" defTabSz="914400" rtl="0" fontAlgn="auto" latinLnBrk="1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</a:defRPr>
          </a:defPPr>
          <a:lvl1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1pPr>
          <a:lvl2pPr marL="0" marR="0" indent="457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2pPr>
          <a:lvl3pPr marL="0" marR="0" indent="914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3pPr>
          <a:lvl4pPr marL="0" marR="0" indent="1371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4pPr>
          <a:lvl5pPr marL="0" marR="0" indent="18288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5pPr>
          <a:lvl6pPr marL="0" marR="0" indent="22860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6pPr>
          <a:lvl7pPr marL="0" marR="0" indent="27432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7pPr>
          <a:lvl8pPr marL="0" marR="0" indent="32004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8pPr>
          <a:lvl9pPr marL="0" marR="0" indent="365760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kumimoji="0" sz="18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+mn-lt"/>
              <a:ea typeface="+mn-ea"/>
              <a:cs typeface="+mn-cs"/>
              <a:sym typeface="Calibri"/>
            </a:defRPr>
          </a:lvl9pPr>
        </a:lstStyle>
        <a:p>
          <a:r>
            <a:rPr lang="es-MX" sz="2300" b="0">
              <a:solidFill>
                <a:schemeClr val="tx1"/>
              </a:solidFill>
            </a:rPr>
            <a:t>Sea xi,j los mts de madera comprimida</a:t>
          </a:r>
          <a:r>
            <a:rPr lang="es-MX" sz="2300" b="0" baseline="0">
              <a:solidFill>
                <a:schemeClr val="tx1"/>
              </a:solidFill>
            </a:rPr>
            <a:t> a ser </a:t>
          </a:r>
          <a:r>
            <a:rPr lang="es-MX" sz="2300" b="0">
              <a:solidFill>
                <a:schemeClr val="tx1"/>
              </a:solidFill>
            </a:rPr>
            <a:t>producida en el mes i (i=1,2,3,4)</a:t>
          </a:r>
          <a:r>
            <a:rPr lang="es-MX" sz="2300" b="0" baseline="0">
              <a:solidFill>
                <a:schemeClr val="tx1"/>
              </a:solidFill>
            </a:rPr>
            <a:t> y para satisfacer la demanda relacionada con el mes j (j=1,2,3,4)</a:t>
          </a:r>
        </a:p>
      </xdr:txBody>
    </xdr:sp>
    <xdr:clientData/>
  </xdr:twoCellAnchor>
  <xdr:twoCellAnchor editAs="oneCell">
    <xdr:from>
      <xdr:col>18</xdr:col>
      <xdr:colOff>297408</xdr:colOff>
      <xdr:row>36</xdr:row>
      <xdr:rowOff>298843</xdr:rowOff>
    </xdr:from>
    <xdr:to>
      <xdr:col>32</xdr:col>
      <xdr:colOff>126030</xdr:colOff>
      <xdr:row>57</xdr:row>
      <xdr:rowOff>193010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2EBD1-2A12-D940-BD29-0A713C59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4188" y="13881385"/>
          <a:ext cx="11839808" cy="7944676"/>
        </a:xfrm>
        <a:prstGeom prst="rect">
          <a:avLst/>
        </a:prstGeom>
      </xdr:spPr>
    </xdr:pic>
    <xdr:clientData/>
  </xdr:twoCellAnchor>
  <xdr:twoCellAnchor editAs="oneCell">
    <xdr:from>
      <xdr:col>7</xdr:col>
      <xdr:colOff>719665</xdr:colOff>
      <xdr:row>56</xdr:row>
      <xdr:rowOff>380999</xdr:rowOff>
    </xdr:from>
    <xdr:to>
      <xdr:col>16</xdr:col>
      <xdr:colOff>1063082</xdr:colOff>
      <xdr:row>77</xdr:row>
      <xdr:rowOff>338667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3B00CD-8337-9F42-B35A-9D861FCC9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01665" y="22267332"/>
          <a:ext cx="10609250" cy="8403168"/>
        </a:xfrm>
        <a:prstGeom prst="rect">
          <a:avLst/>
        </a:prstGeom>
      </xdr:spPr>
    </xdr:pic>
    <xdr:clientData/>
  </xdr:twoCellAnchor>
  <xdr:twoCellAnchor editAs="oneCell">
    <xdr:from>
      <xdr:col>7</xdr:col>
      <xdr:colOff>804333</xdr:colOff>
      <xdr:row>79</xdr:row>
      <xdr:rowOff>211666</xdr:rowOff>
    </xdr:from>
    <xdr:to>
      <xdr:col>21</xdr:col>
      <xdr:colOff>317500</xdr:colOff>
      <xdr:row>105</xdr:row>
      <xdr:rowOff>143933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C53790C-2061-E34C-BE73-3D7807E6B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6333" y="31347833"/>
          <a:ext cx="14795500" cy="103886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lo\Downloads\Ejemplos_PLE_PLM_PLB_PT_PA_BB_S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Protrac"/>
      <sheetName val="Protrac 1"/>
      <sheetName val="Protrac 2"/>
      <sheetName val="Tabla Capital PROTRAC"/>
      <sheetName val="Capital Protrac Relajado"/>
      <sheetName val="Tabla Factory Depot"/>
      <sheetName val="Factory Depot"/>
      <sheetName val="TRACMEX Trasnportation Problem"/>
      <sheetName val="Shoes Factoty"/>
      <sheetName val="Checks Processing"/>
      <sheetName val="Regia Airlines"/>
      <sheetName val="Branch &amp; Bound Integer"/>
      <sheetName val="Branch &amp; Bound MIX"/>
      <sheetName val="Branch &amp; Bound BI"/>
    </sheetNames>
    <sheetDataSet>
      <sheetData sheetId="0" refreshError="1">
        <row r="8">
          <cell r="H8">
            <v>500</v>
          </cell>
        </row>
        <row r="9">
          <cell r="H9">
            <v>450</v>
          </cell>
        </row>
        <row r="10">
          <cell r="H10">
            <v>700</v>
          </cell>
        </row>
        <row r="11">
          <cell r="H11">
            <v>400</v>
          </cell>
        </row>
        <row r="12">
          <cell r="H12">
            <v>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7A03-6EDB-1E42-8678-7AEB52FE96B7}">
  <sheetPr codeName="Sheet2"/>
  <dimension ref="A2:Y28"/>
  <sheetViews>
    <sheetView showGridLines="0" topLeftCell="A4" zoomScale="60" zoomScaleNormal="60" workbookViewId="0">
      <selection activeCell="N14" sqref="N14:R19"/>
    </sheetView>
  </sheetViews>
  <sheetFormatPr baseColWidth="10" defaultColWidth="10.875" defaultRowHeight="31.5" x14ac:dyDescent="0.5"/>
  <cols>
    <col min="1" max="1" width="10.875" style="2"/>
    <col min="2" max="2" width="28.125" style="2" customWidth="1"/>
    <col min="3" max="4" width="10.375" style="2" customWidth="1"/>
    <col min="5" max="5" width="12" style="2" bestFit="1" customWidth="1"/>
    <col min="6" max="6" width="10.375" style="2" customWidth="1"/>
    <col min="7" max="7" width="7.375" style="2" customWidth="1"/>
    <col min="8" max="8" width="28.5" style="2" customWidth="1"/>
    <col min="9" max="12" width="12.875" style="2" customWidth="1"/>
    <col min="13" max="13" width="8" style="2" customWidth="1"/>
    <col min="14" max="14" width="17.5" style="2" customWidth="1"/>
    <col min="15" max="18" width="11.125" style="2" customWidth="1"/>
    <col min="19" max="23" width="10.875" style="2"/>
    <col min="24" max="24" width="17.125" style="2" customWidth="1"/>
    <col min="25" max="25" width="18.875" style="2" customWidth="1"/>
    <col min="26" max="16384" width="10.875" style="2"/>
  </cols>
  <sheetData>
    <row r="2" spans="1:25" ht="27.95" customHeight="1" x14ac:dyDescent="0.5"/>
    <row r="4" spans="1:25" ht="15" customHeight="1" x14ac:dyDescent="0.5"/>
    <row r="5" spans="1:25" ht="26.25" customHeight="1" thickBot="1" x14ac:dyDescent="0.55000000000000004">
      <c r="A5" s="3"/>
      <c r="B5" s="4"/>
      <c r="C5" s="115" t="s">
        <v>0</v>
      </c>
      <c r="D5" s="115"/>
      <c r="E5" s="115"/>
      <c r="F5" s="115"/>
      <c r="G5" s="3"/>
      <c r="H5" s="4"/>
      <c r="I5" s="115" t="s">
        <v>0</v>
      </c>
      <c r="J5" s="115"/>
      <c r="K5" s="115"/>
      <c r="L5" s="115"/>
      <c r="M5" s="3"/>
      <c r="N5" s="4"/>
      <c r="O5" s="115" t="s">
        <v>0</v>
      </c>
      <c r="P5" s="115"/>
      <c r="Q5" s="115"/>
      <c r="R5" s="115"/>
    </row>
    <row r="6" spans="1:25" x14ac:dyDescent="0.5">
      <c r="A6" s="3"/>
      <c r="B6" s="116" t="s">
        <v>23</v>
      </c>
      <c r="C6" s="5">
        <v>1</v>
      </c>
      <c r="D6" s="5">
        <v>2</v>
      </c>
      <c r="E6" s="5">
        <v>3</v>
      </c>
      <c r="F6" s="5">
        <v>4</v>
      </c>
      <c r="G6" s="3"/>
      <c r="H6" s="116" t="s">
        <v>22</v>
      </c>
      <c r="I6" s="5">
        <v>1</v>
      </c>
      <c r="J6" s="5">
        <v>2</v>
      </c>
      <c r="K6" s="5">
        <v>3</v>
      </c>
      <c r="L6" s="5">
        <v>4</v>
      </c>
      <c r="M6" s="3"/>
      <c r="N6" s="116" t="s">
        <v>1</v>
      </c>
      <c r="O6" s="5">
        <v>1</v>
      </c>
      <c r="P6" s="5">
        <v>2</v>
      </c>
      <c r="Q6" s="5">
        <v>3</v>
      </c>
      <c r="R6" s="5">
        <v>4</v>
      </c>
      <c r="W6" s="6"/>
      <c r="X6" s="7"/>
      <c r="Y6" s="8"/>
    </row>
    <row r="7" spans="1:25" x14ac:dyDescent="0.5">
      <c r="A7" s="3"/>
      <c r="B7" s="116"/>
      <c r="C7" s="9">
        <v>9</v>
      </c>
      <c r="D7" s="9">
        <v>9.5</v>
      </c>
      <c r="E7" s="9">
        <v>12.5</v>
      </c>
      <c r="F7" s="9">
        <v>8.5</v>
      </c>
      <c r="G7" s="3"/>
      <c r="H7" s="116"/>
      <c r="I7" s="9">
        <v>7500</v>
      </c>
      <c r="J7" s="9">
        <v>11000</v>
      </c>
      <c r="K7" s="9">
        <v>8000</v>
      </c>
      <c r="L7" s="9">
        <v>7500</v>
      </c>
      <c r="M7" s="3"/>
      <c r="N7" s="116"/>
      <c r="O7" s="9">
        <v>5500</v>
      </c>
      <c r="P7" s="9">
        <v>7000</v>
      </c>
      <c r="Q7" s="9">
        <v>10500</v>
      </c>
      <c r="R7" s="9">
        <v>8000</v>
      </c>
      <c r="W7" s="6"/>
      <c r="X7" s="10"/>
      <c r="Y7" s="11"/>
    </row>
    <row r="8" spans="1:25" x14ac:dyDescent="0.5">
      <c r="W8" s="6"/>
      <c r="X8" s="10"/>
      <c r="Y8" s="11"/>
    </row>
    <row r="9" spans="1:25" ht="32.25" thickBot="1" x14ac:dyDescent="0.55000000000000004">
      <c r="W9" s="6"/>
      <c r="X9" s="12"/>
      <c r="Y9" s="13"/>
    </row>
    <row r="12" spans="1:25" x14ac:dyDescent="0.5">
      <c r="L12" s="14"/>
    </row>
    <row r="13" spans="1:25" ht="21.75" customHeight="1" x14ac:dyDescent="0.5">
      <c r="L13" s="14"/>
    </row>
    <row r="14" spans="1:25" x14ac:dyDescent="0.5">
      <c r="B14" s="15" t="s">
        <v>19</v>
      </c>
      <c r="C14" s="114" t="s">
        <v>5</v>
      </c>
      <c r="D14" s="114"/>
      <c r="E14" s="114"/>
      <c r="F14" s="114"/>
      <c r="H14" s="16" t="s">
        <v>13</v>
      </c>
      <c r="I14" s="114"/>
      <c r="J14" s="114"/>
      <c r="K14" s="114"/>
      <c r="L14" s="114"/>
      <c r="N14" s="16" t="s">
        <v>19</v>
      </c>
      <c r="O14" s="114" t="s">
        <v>5</v>
      </c>
      <c r="P14" s="114"/>
      <c r="Q14" s="114"/>
      <c r="R14" s="114"/>
    </row>
    <row r="15" spans="1:25" ht="32.25" thickBot="1" x14ac:dyDescent="0.55000000000000004">
      <c r="B15" s="17" t="s">
        <v>14</v>
      </c>
      <c r="C15" s="70" t="s">
        <v>6</v>
      </c>
      <c r="D15" s="70" t="s">
        <v>7</v>
      </c>
      <c r="E15" s="70" t="s">
        <v>8</v>
      </c>
      <c r="F15" s="70" t="s">
        <v>9</v>
      </c>
      <c r="H15" s="6" t="s">
        <v>16</v>
      </c>
      <c r="I15" s="70" t="s">
        <v>6</v>
      </c>
      <c r="J15" s="70" t="s">
        <v>7</v>
      </c>
      <c r="K15" s="70" t="s">
        <v>8</v>
      </c>
      <c r="L15" s="70" t="s">
        <v>9</v>
      </c>
      <c r="N15" s="6" t="s">
        <v>24</v>
      </c>
      <c r="O15" s="70" t="s">
        <v>6</v>
      </c>
      <c r="P15" s="70" t="s">
        <v>7</v>
      </c>
      <c r="Q15" s="70" t="s">
        <v>8</v>
      </c>
      <c r="R15" s="70" t="s">
        <v>9</v>
      </c>
    </row>
    <row r="16" spans="1:25" x14ac:dyDescent="0.5">
      <c r="B16" s="69" t="s">
        <v>6</v>
      </c>
      <c r="C16" s="93">
        <f>+C7</f>
        <v>9</v>
      </c>
      <c r="D16" s="94"/>
      <c r="E16" s="94"/>
      <c r="F16" s="95"/>
      <c r="H16" s="72" t="s">
        <v>6</v>
      </c>
      <c r="I16" s="82"/>
      <c r="J16" s="83">
        <v>0.25</v>
      </c>
      <c r="K16" s="83">
        <f>+J16*2</f>
        <v>0.5</v>
      </c>
      <c r="L16" s="84">
        <f>+J16*3</f>
        <v>0.75</v>
      </c>
      <c r="N16" s="71" t="s">
        <v>6</v>
      </c>
      <c r="O16" s="73">
        <f>+$C$16+I16</f>
        <v>9</v>
      </c>
      <c r="P16" s="74">
        <f t="shared" ref="P16:R16" si="0">+$C$16+J16</f>
        <v>9.25</v>
      </c>
      <c r="Q16" s="74">
        <f t="shared" si="0"/>
        <v>9.5</v>
      </c>
      <c r="R16" s="75">
        <f t="shared" si="0"/>
        <v>9.75</v>
      </c>
    </row>
    <row r="17" spans="1:18" x14ac:dyDescent="0.5">
      <c r="B17" s="69" t="s">
        <v>7</v>
      </c>
      <c r="C17" s="96"/>
      <c r="D17" s="97">
        <f>+D7</f>
        <v>9.5</v>
      </c>
      <c r="E17" s="98"/>
      <c r="F17" s="99"/>
      <c r="H17" s="72" t="s">
        <v>7</v>
      </c>
      <c r="I17" s="85">
        <v>0.4</v>
      </c>
      <c r="J17" s="86"/>
      <c r="K17" s="87">
        <f>+J16</f>
        <v>0.25</v>
      </c>
      <c r="L17" s="88">
        <f>+J16*2</f>
        <v>0.5</v>
      </c>
      <c r="N17" s="71" t="s">
        <v>7</v>
      </c>
      <c r="O17" s="76">
        <f>+$D$17+I17</f>
        <v>9.9</v>
      </c>
      <c r="P17" s="77">
        <f t="shared" ref="P17:R17" si="1">+$D$17+J17</f>
        <v>9.5</v>
      </c>
      <c r="Q17" s="77">
        <f t="shared" si="1"/>
        <v>9.75</v>
      </c>
      <c r="R17" s="78">
        <f t="shared" si="1"/>
        <v>10</v>
      </c>
    </row>
    <row r="18" spans="1:18" x14ac:dyDescent="0.5">
      <c r="B18" s="69" t="s">
        <v>8</v>
      </c>
      <c r="C18" s="96"/>
      <c r="D18" s="98"/>
      <c r="E18" s="97">
        <f>+E7</f>
        <v>12.5</v>
      </c>
      <c r="F18" s="99"/>
      <c r="H18" s="72" t="s">
        <v>8</v>
      </c>
      <c r="I18" s="85">
        <f>+J18*2</f>
        <v>0.8</v>
      </c>
      <c r="J18" s="89">
        <v>0.4</v>
      </c>
      <c r="K18" s="86"/>
      <c r="L18" s="88">
        <f>+K17</f>
        <v>0.25</v>
      </c>
      <c r="N18" s="71" t="s">
        <v>8</v>
      </c>
      <c r="O18" s="76">
        <f>+$E$18+I18</f>
        <v>13.3</v>
      </c>
      <c r="P18" s="77">
        <f t="shared" ref="P18:R18" si="2">+$E$18+J18</f>
        <v>12.9</v>
      </c>
      <c r="Q18" s="77">
        <f t="shared" si="2"/>
        <v>12.5</v>
      </c>
      <c r="R18" s="78">
        <f t="shared" si="2"/>
        <v>12.75</v>
      </c>
    </row>
    <row r="19" spans="1:18" ht="32.25" thickBot="1" x14ac:dyDescent="0.55000000000000004">
      <c r="B19" s="69" t="s">
        <v>9</v>
      </c>
      <c r="C19" s="100"/>
      <c r="D19" s="101"/>
      <c r="E19" s="101"/>
      <c r="F19" s="102">
        <f>+F7</f>
        <v>8.5</v>
      </c>
      <c r="H19" s="72" t="s">
        <v>9</v>
      </c>
      <c r="I19" s="90">
        <f>+K19*3</f>
        <v>1.2000000000000002</v>
      </c>
      <c r="J19" s="91">
        <f>+K19*2</f>
        <v>0.8</v>
      </c>
      <c r="K19" s="91">
        <f>+I17</f>
        <v>0.4</v>
      </c>
      <c r="L19" s="92"/>
      <c r="N19" s="71" t="s">
        <v>9</v>
      </c>
      <c r="O19" s="79">
        <f>+$F$19+I19</f>
        <v>9.6999999999999993</v>
      </c>
      <c r="P19" s="80">
        <f t="shared" ref="P19:R19" si="3">+$F$19+J19</f>
        <v>9.3000000000000007</v>
      </c>
      <c r="Q19" s="80">
        <f t="shared" si="3"/>
        <v>8.9</v>
      </c>
      <c r="R19" s="81">
        <f t="shared" si="3"/>
        <v>8.5</v>
      </c>
    </row>
    <row r="20" spans="1:18" x14ac:dyDescent="0.5">
      <c r="L20" s="14"/>
      <c r="M20" s="14"/>
      <c r="N20" s="14"/>
      <c r="O20" s="14"/>
      <c r="P20" s="14"/>
      <c r="Q20" s="14"/>
      <c r="R20" s="14"/>
    </row>
    <row r="21" spans="1:18" x14ac:dyDescent="0.5">
      <c r="L21" s="14"/>
      <c r="M21" s="14"/>
      <c r="N21" s="14"/>
      <c r="O21" s="14"/>
      <c r="P21" s="14"/>
      <c r="Q21" s="14"/>
      <c r="R21" s="14"/>
    </row>
    <row r="22" spans="1:18" x14ac:dyDescent="0.5">
      <c r="L22" s="14"/>
      <c r="M22" s="14"/>
      <c r="N22" s="14"/>
      <c r="O22" s="14"/>
      <c r="P22" s="14"/>
      <c r="Q22" s="14"/>
      <c r="R22" s="14"/>
    </row>
    <row r="23" spans="1:18" x14ac:dyDescent="0.5">
      <c r="L23" s="14"/>
      <c r="M23" s="14"/>
      <c r="N23" s="14"/>
      <c r="O23" s="14"/>
      <c r="P23" s="14"/>
      <c r="Q23" s="14"/>
      <c r="R23" s="14"/>
    </row>
    <row r="24" spans="1:18" x14ac:dyDescent="0.5">
      <c r="A24" s="14"/>
      <c r="L24" s="14"/>
      <c r="M24" s="14"/>
      <c r="N24" s="14"/>
      <c r="O24" s="14"/>
      <c r="P24" s="14"/>
      <c r="Q24" s="14"/>
      <c r="R24" s="14"/>
    </row>
    <row r="25" spans="1:18" x14ac:dyDescent="0.5">
      <c r="L25" s="14"/>
      <c r="N25" s="14"/>
      <c r="O25" s="14"/>
      <c r="P25" s="14"/>
      <c r="Q25" s="14"/>
      <c r="R25" s="14"/>
    </row>
    <row r="26" spans="1:18" x14ac:dyDescent="0.5">
      <c r="L26" s="14"/>
    </row>
    <row r="27" spans="1:18" x14ac:dyDescent="0.5">
      <c r="B27" s="1" t="s">
        <v>26</v>
      </c>
      <c r="C27" s="1"/>
      <c r="D27" s="1"/>
      <c r="E27" s="1"/>
      <c r="F27" s="1"/>
      <c r="G27" s="1"/>
      <c r="H27" s="1"/>
      <c r="I27" s="1"/>
      <c r="J27" s="1"/>
      <c r="L27" s="14"/>
    </row>
    <row r="28" spans="1:18" x14ac:dyDescent="0.5">
      <c r="L28" s="14"/>
    </row>
  </sheetData>
  <mergeCells count="9">
    <mergeCell ref="O14:R14"/>
    <mergeCell ref="C5:F5"/>
    <mergeCell ref="O5:R5"/>
    <mergeCell ref="I5:L5"/>
    <mergeCell ref="B6:B7"/>
    <mergeCell ref="H6:H7"/>
    <mergeCell ref="N6:N7"/>
    <mergeCell ref="C14:F14"/>
    <mergeCell ref="I14:L14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6202E-A47A-7B49-B94D-F8FD8DD93262}">
  <sheetPr codeName="Sheet3"/>
  <dimension ref="C1:T93"/>
  <sheetViews>
    <sheetView showGridLines="0" topLeftCell="F47" zoomScale="59" zoomScaleNormal="60" workbookViewId="0">
      <selection activeCell="AH45" sqref="AH45"/>
    </sheetView>
  </sheetViews>
  <sheetFormatPr baseColWidth="10" defaultColWidth="10.875" defaultRowHeight="31.5" x14ac:dyDescent="0.5"/>
  <cols>
    <col min="1" max="2" width="10.875" style="18"/>
    <col min="3" max="3" width="23.5" style="18" customWidth="1"/>
    <col min="4" max="4" width="16.5" style="18" customWidth="1"/>
    <col min="5" max="5" width="15.125" style="18" bestFit="1" customWidth="1"/>
    <col min="6" max="6" width="17.875" style="18" bestFit="1" customWidth="1"/>
    <col min="7" max="7" width="15.125" style="18" bestFit="1" customWidth="1"/>
    <col min="8" max="8" width="11.375" style="18" customWidth="1"/>
    <col min="9" max="9" width="18.375" style="18" customWidth="1"/>
    <col min="10" max="11" width="18.5" style="18" customWidth="1"/>
    <col min="12" max="12" width="19.625" style="18" bestFit="1" customWidth="1"/>
    <col min="13" max="13" width="18.5" style="18" customWidth="1"/>
    <col min="14" max="14" width="3.625" style="18" customWidth="1"/>
    <col min="15" max="15" width="20" style="18" customWidth="1"/>
    <col min="16" max="16" width="5.875" style="18" customWidth="1"/>
    <col min="17" max="17" width="15.125" style="18" customWidth="1"/>
    <col min="18" max="18" width="10.875" style="18"/>
    <col min="19" max="19" width="18" style="18" bestFit="1" customWidth="1"/>
    <col min="20" max="16384" width="10.875" style="18"/>
  </cols>
  <sheetData>
    <row r="1" spans="3:19" x14ac:dyDescent="0.5">
      <c r="C1" s="18" t="s">
        <v>20</v>
      </c>
    </row>
    <row r="2" spans="3:19" ht="32.25" thickBot="1" x14ac:dyDescent="0.55000000000000004">
      <c r="C2" s="19"/>
      <c r="D2" s="20" t="s">
        <v>6</v>
      </c>
      <c r="E2" s="20" t="s">
        <v>7</v>
      </c>
      <c r="F2" s="20" t="s">
        <v>8</v>
      </c>
      <c r="G2" s="20" t="s">
        <v>9</v>
      </c>
      <c r="H2" s="21"/>
      <c r="J2" s="22" t="s">
        <v>18</v>
      </c>
      <c r="K2" s="22" t="s">
        <v>4</v>
      </c>
      <c r="L2" s="23"/>
      <c r="M2" s="24"/>
      <c r="N2" s="24"/>
      <c r="O2" s="24"/>
      <c r="P2" s="25"/>
      <c r="Q2" s="24"/>
      <c r="R2" s="24"/>
    </row>
    <row r="3" spans="3:19" x14ac:dyDescent="0.5">
      <c r="C3" s="26" t="s">
        <v>6</v>
      </c>
      <c r="D3" s="27">
        <f>+D39</f>
        <v>9</v>
      </c>
      <c r="E3" s="28">
        <f t="shared" ref="E3:G3" si="0">+E39</f>
        <v>9.25</v>
      </c>
      <c r="F3" s="28">
        <f t="shared" si="0"/>
        <v>9.5</v>
      </c>
      <c r="G3" s="29">
        <f t="shared" si="0"/>
        <v>9.75</v>
      </c>
      <c r="H3" s="21"/>
      <c r="I3" s="30" t="s">
        <v>6</v>
      </c>
      <c r="J3" s="31">
        <v>7500</v>
      </c>
      <c r="K3" s="32">
        <v>5500</v>
      </c>
      <c r="L3" s="23"/>
      <c r="M3" s="33"/>
      <c r="N3" s="33"/>
      <c r="O3" s="24"/>
      <c r="P3" s="25"/>
      <c r="Q3" s="24"/>
      <c r="R3" s="24"/>
    </row>
    <row r="4" spans="3:19" x14ac:dyDescent="0.5">
      <c r="C4" s="26" t="s">
        <v>7</v>
      </c>
      <c r="D4" s="34">
        <f t="shared" ref="D4:G4" si="1">+D40</f>
        <v>9.9</v>
      </c>
      <c r="E4" s="35">
        <f t="shared" si="1"/>
        <v>9.5</v>
      </c>
      <c r="F4" s="35">
        <f t="shared" si="1"/>
        <v>9.75</v>
      </c>
      <c r="G4" s="36">
        <f t="shared" si="1"/>
        <v>10</v>
      </c>
      <c r="H4" s="21"/>
      <c r="I4" s="30" t="s">
        <v>7</v>
      </c>
      <c r="J4" s="37">
        <v>11000</v>
      </c>
      <c r="K4" s="38">
        <v>7000</v>
      </c>
      <c r="L4" s="23"/>
      <c r="M4" s="33"/>
      <c r="N4" s="33"/>
      <c r="O4" s="24"/>
      <c r="P4" s="25"/>
      <c r="Q4" s="24"/>
      <c r="R4" s="24"/>
    </row>
    <row r="5" spans="3:19" ht="26.25" customHeight="1" x14ac:dyDescent="0.5">
      <c r="C5" s="26" t="s">
        <v>8</v>
      </c>
      <c r="D5" s="34">
        <f t="shared" ref="D5:G5" si="2">+D41</f>
        <v>13.3</v>
      </c>
      <c r="E5" s="35">
        <f t="shared" si="2"/>
        <v>12.9</v>
      </c>
      <c r="F5" s="35">
        <f t="shared" si="2"/>
        <v>12.5</v>
      </c>
      <c r="G5" s="36">
        <f t="shared" si="2"/>
        <v>12.75</v>
      </c>
      <c r="H5" s="21"/>
      <c r="I5" s="30" t="s">
        <v>8</v>
      </c>
      <c r="J5" s="37">
        <v>8000</v>
      </c>
      <c r="K5" s="38">
        <v>10500</v>
      </c>
      <c r="L5" s="23"/>
      <c r="M5" s="33"/>
      <c r="N5" s="33"/>
      <c r="O5" s="24"/>
      <c r="P5" s="25"/>
      <c r="Q5" s="24"/>
      <c r="R5" s="24"/>
    </row>
    <row r="6" spans="3:19" ht="32.25" thickBot="1" x14ac:dyDescent="0.55000000000000004">
      <c r="C6" s="26" t="s">
        <v>9</v>
      </c>
      <c r="D6" s="39">
        <f t="shared" ref="D6:G6" si="3">+D42</f>
        <v>9.6999999999999993</v>
      </c>
      <c r="E6" s="40">
        <f t="shared" si="3"/>
        <v>9.3000000000000007</v>
      </c>
      <c r="F6" s="40">
        <f t="shared" si="3"/>
        <v>8.9</v>
      </c>
      <c r="G6" s="41">
        <f t="shared" si="3"/>
        <v>8.5</v>
      </c>
      <c r="H6" s="21"/>
      <c r="I6" s="30" t="s">
        <v>9</v>
      </c>
      <c r="J6" s="42">
        <v>7500</v>
      </c>
      <c r="K6" s="43">
        <v>8000</v>
      </c>
      <c r="L6" s="23"/>
      <c r="M6" s="33"/>
      <c r="N6" s="33"/>
      <c r="O6" s="24"/>
      <c r="P6" s="25"/>
      <c r="Q6" s="24"/>
      <c r="R6" s="24"/>
    </row>
    <row r="7" spans="3:19" ht="17.100000000000001" customHeight="1" x14ac:dyDescent="0.5">
      <c r="C7" s="44"/>
      <c r="D7" s="33"/>
      <c r="E7" s="33"/>
      <c r="F7" s="33"/>
      <c r="G7" s="33"/>
      <c r="I7" s="24"/>
      <c r="J7" s="23"/>
      <c r="K7" s="23"/>
      <c r="L7" s="23"/>
      <c r="M7" s="23"/>
      <c r="N7" s="24"/>
      <c r="O7" s="24"/>
      <c r="P7" s="24"/>
      <c r="Q7" s="24"/>
      <c r="R7" s="24"/>
      <c r="S7" s="24"/>
    </row>
    <row r="8" spans="3:19" ht="17.100000000000001" customHeight="1" x14ac:dyDescent="0.5">
      <c r="C8" s="44"/>
      <c r="D8" s="33"/>
      <c r="E8" s="33"/>
      <c r="F8" s="33"/>
      <c r="G8" s="33"/>
      <c r="I8" s="24"/>
      <c r="J8" s="23"/>
      <c r="K8" s="23"/>
      <c r="L8" s="23"/>
      <c r="M8" s="23"/>
      <c r="N8" s="24"/>
      <c r="O8" s="24"/>
      <c r="P8" s="24"/>
      <c r="Q8" s="24"/>
      <c r="R8" s="24"/>
      <c r="S8" s="24"/>
    </row>
    <row r="9" spans="3:19" x14ac:dyDescent="0.5">
      <c r="C9" s="45"/>
      <c r="D9" s="45"/>
      <c r="E9" s="45"/>
      <c r="F9" s="45"/>
      <c r="G9" s="45"/>
      <c r="H9" s="45"/>
      <c r="I9" s="45"/>
      <c r="J9" s="45"/>
      <c r="K9" s="45"/>
      <c r="L9" s="45"/>
    </row>
    <row r="10" spans="3:19" x14ac:dyDescent="0.5">
      <c r="C10" s="45"/>
      <c r="D10" s="45"/>
      <c r="E10" s="45"/>
      <c r="F10" s="45"/>
      <c r="G10" s="45"/>
      <c r="H10" s="45"/>
      <c r="I10" s="45"/>
      <c r="J10" s="45"/>
      <c r="K10" s="45"/>
      <c r="L10" s="45"/>
    </row>
    <row r="11" spans="3:19" x14ac:dyDescent="0.5">
      <c r="C11" s="45"/>
      <c r="D11" s="45"/>
      <c r="E11" s="45"/>
      <c r="F11" s="45"/>
      <c r="G11" s="45"/>
      <c r="H11" s="45"/>
      <c r="I11" s="45"/>
      <c r="J11" s="45"/>
      <c r="K11" s="45"/>
      <c r="L11" s="45"/>
    </row>
    <row r="12" spans="3:19" x14ac:dyDescent="0.5">
      <c r="C12" s="45"/>
      <c r="D12" s="45"/>
      <c r="E12" s="45"/>
      <c r="F12" s="45"/>
      <c r="G12" s="45"/>
      <c r="H12" s="45"/>
      <c r="I12" s="45"/>
      <c r="J12" s="45"/>
      <c r="K12" s="45"/>
      <c r="L12" s="45"/>
    </row>
    <row r="13" spans="3:19" x14ac:dyDescent="0.5">
      <c r="C13" s="45"/>
      <c r="D13" s="45"/>
      <c r="E13" s="45"/>
      <c r="F13" s="45"/>
      <c r="G13" s="45"/>
      <c r="H13" s="45"/>
      <c r="I13" s="45"/>
      <c r="J13" s="45"/>
      <c r="K13" s="45"/>
      <c r="L13" s="45"/>
    </row>
    <row r="14" spans="3:19" x14ac:dyDescent="0.5"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3:19" x14ac:dyDescent="0.5">
      <c r="C15" s="46"/>
      <c r="D15" s="45"/>
      <c r="E15" s="45"/>
      <c r="F15" s="45"/>
      <c r="G15" s="45"/>
      <c r="H15" s="45"/>
      <c r="I15" s="45"/>
      <c r="J15" s="45"/>
      <c r="K15" s="45"/>
      <c r="L15" s="45"/>
    </row>
    <row r="16" spans="3:19" x14ac:dyDescent="0.5">
      <c r="C16" s="47"/>
      <c r="D16" s="45"/>
      <c r="E16" s="45"/>
      <c r="F16" s="45"/>
      <c r="G16" s="45"/>
      <c r="H16" s="45"/>
      <c r="I16" s="45"/>
      <c r="J16" s="45"/>
      <c r="K16" s="45"/>
      <c r="L16" s="45"/>
    </row>
    <row r="17" spans="3:12" x14ac:dyDescent="0.5">
      <c r="C17" s="45"/>
      <c r="D17" s="45"/>
      <c r="E17" s="45"/>
      <c r="F17" s="45"/>
      <c r="G17" s="45"/>
      <c r="H17" s="45"/>
      <c r="I17" s="45"/>
      <c r="J17" s="45"/>
      <c r="K17" s="45"/>
      <c r="L17" s="45"/>
    </row>
    <row r="18" spans="3:12" x14ac:dyDescent="0.5"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3:12" x14ac:dyDescent="0.5"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3:12" x14ac:dyDescent="0.5">
      <c r="C20" s="45"/>
      <c r="D20" s="45"/>
      <c r="E20" s="45"/>
      <c r="F20" s="45"/>
      <c r="G20" s="45"/>
      <c r="H20" s="45"/>
      <c r="I20" s="45"/>
      <c r="J20" s="45"/>
      <c r="K20" s="45"/>
      <c r="L20" s="45"/>
    </row>
    <row r="21" spans="3:12" x14ac:dyDescent="0.5">
      <c r="C21" s="47"/>
      <c r="D21" s="45"/>
      <c r="E21" s="45"/>
      <c r="F21" s="45"/>
      <c r="G21" s="45"/>
      <c r="H21" s="45"/>
      <c r="I21" s="45"/>
      <c r="J21" s="45"/>
      <c r="K21" s="45"/>
      <c r="L21" s="45"/>
    </row>
    <row r="22" spans="3:12" x14ac:dyDescent="0.5"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3:12" x14ac:dyDescent="0.5">
      <c r="C23" s="45"/>
      <c r="D23" s="45"/>
      <c r="E23" s="45"/>
      <c r="F23" s="45"/>
      <c r="G23" s="45"/>
      <c r="H23" s="45"/>
      <c r="I23" s="45"/>
      <c r="J23" s="45"/>
      <c r="K23" s="45"/>
      <c r="L23" s="45"/>
    </row>
    <row r="24" spans="3:12" x14ac:dyDescent="0.5"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3:12" x14ac:dyDescent="0.5"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3:12" x14ac:dyDescent="0.5"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3:12" x14ac:dyDescent="0.5"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3:12" x14ac:dyDescent="0.5"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3:12" x14ac:dyDescent="0.5"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3:12" x14ac:dyDescent="0.5"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3:12" x14ac:dyDescent="0.5"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3:12" x14ac:dyDescent="0.5"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3:17" x14ac:dyDescent="0.5">
      <c r="C33" s="45"/>
      <c r="D33" s="45"/>
      <c r="E33" s="45"/>
      <c r="F33" s="45"/>
      <c r="G33" s="45"/>
      <c r="H33" s="45"/>
      <c r="I33" s="45"/>
      <c r="J33" s="45"/>
      <c r="K33" s="45"/>
      <c r="L33" s="45"/>
    </row>
    <row r="34" spans="3:17" x14ac:dyDescent="0.5"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3:17" x14ac:dyDescent="0.5">
      <c r="C35" s="45"/>
      <c r="D35" s="45"/>
      <c r="E35" s="45"/>
      <c r="F35" s="45"/>
      <c r="G35" s="45"/>
      <c r="H35" s="45"/>
      <c r="I35" s="45"/>
      <c r="J35" s="45"/>
      <c r="K35" s="45"/>
      <c r="L35" s="45"/>
    </row>
    <row r="37" spans="3:17" x14ac:dyDescent="0.5">
      <c r="C37" s="18" t="s">
        <v>20</v>
      </c>
      <c r="I37" s="18" t="s">
        <v>11</v>
      </c>
    </row>
    <row r="38" spans="3:17" ht="32.25" thickBot="1" x14ac:dyDescent="0.55000000000000004">
      <c r="C38" s="56"/>
      <c r="D38" s="57" t="s">
        <v>6</v>
      </c>
      <c r="E38" s="57" t="s">
        <v>7</v>
      </c>
      <c r="F38" s="57" t="s">
        <v>8</v>
      </c>
      <c r="G38" s="57" t="s">
        <v>9</v>
      </c>
      <c r="I38" s="59"/>
      <c r="J38" s="57" t="s">
        <v>6</v>
      </c>
      <c r="K38" s="57" t="s">
        <v>7</v>
      </c>
      <c r="L38" s="57" t="s">
        <v>8</v>
      </c>
      <c r="M38" s="57" t="s">
        <v>9</v>
      </c>
      <c r="O38" s="18" t="s">
        <v>11</v>
      </c>
      <c r="Q38" s="21" t="s">
        <v>10</v>
      </c>
    </row>
    <row r="39" spans="3:17" x14ac:dyDescent="0.5">
      <c r="C39" s="58" t="s">
        <v>6</v>
      </c>
      <c r="D39" s="104">
        <f>+$D$46+D53</f>
        <v>9</v>
      </c>
      <c r="E39" s="105">
        <f>+$D$46+E53</f>
        <v>9.25</v>
      </c>
      <c r="F39" s="105">
        <f>+$D$46+F53</f>
        <v>9.5</v>
      </c>
      <c r="G39" s="106">
        <f>+$D$46+G53</f>
        <v>9.75</v>
      </c>
      <c r="I39" s="59" t="s">
        <v>6</v>
      </c>
      <c r="J39" s="61">
        <v>5500</v>
      </c>
      <c r="K39" s="62">
        <v>0</v>
      </c>
      <c r="L39" s="62">
        <v>2000</v>
      </c>
      <c r="M39" s="32">
        <v>0</v>
      </c>
      <c r="N39" s="33"/>
      <c r="O39" s="48">
        <f>SUM(J39:M39)</f>
        <v>7500</v>
      </c>
      <c r="P39" s="18" t="s">
        <v>2</v>
      </c>
      <c r="Q39" s="21">
        <f>+E46</f>
        <v>7500</v>
      </c>
    </row>
    <row r="40" spans="3:17" x14ac:dyDescent="0.5">
      <c r="C40" s="58" t="s">
        <v>7</v>
      </c>
      <c r="D40" s="107">
        <f>+$D$47+D54</f>
        <v>9.9</v>
      </c>
      <c r="E40" s="108">
        <f>+$D$47+E54</f>
        <v>9.5</v>
      </c>
      <c r="F40" s="108">
        <f>+$D$47+F54</f>
        <v>9.75</v>
      </c>
      <c r="G40" s="109">
        <f>+$D$47+G54</f>
        <v>10</v>
      </c>
      <c r="I40" s="59" t="s">
        <v>7</v>
      </c>
      <c r="J40" s="63">
        <v>0</v>
      </c>
      <c r="K40" s="64">
        <v>7000</v>
      </c>
      <c r="L40" s="64">
        <v>4000</v>
      </c>
      <c r="M40" s="38">
        <v>0</v>
      </c>
      <c r="N40" s="33"/>
      <c r="O40" s="48">
        <f>SUM(J40:M40)</f>
        <v>11000</v>
      </c>
      <c r="P40" s="18" t="s">
        <v>2</v>
      </c>
      <c r="Q40" s="21">
        <f t="shared" ref="Q40:Q42" si="4">+E47</f>
        <v>11000</v>
      </c>
    </row>
    <row r="41" spans="3:17" x14ac:dyDescent="0.5">
      <c r="C41" s="58" t="s">
        <v>8</v>
      </c>
      <c r="D41" s="107">
        <f>+$D$48+D55</f>
        <v>13.3</v>
      </c>
      <c r="E41" s="108">
        <f>+$D$48+E55</f>
        <v>12.9</v>
      </c>
      <c r="F41" s="108">
        <f>+$D$48+F55</f>
        <v>12.5</v>
      </c>
      <c r="G41" s="109">
        <f>+$D$48+G55</f>
        <v>12.75</v>
      </c>
      <c r="I41" s="59" t="s">
        <v>8</v>
      </c>
      <c r="J41" s="63">
        <v>0</v>
      </c>
      <c r="K41" s="64">
        <v>0</v>
      </c>
      <c r="L41" s="64">
        <v>4500</v>
      </c>
      <c r="M41" s="38">
        <v>500</v>
      </c>
      <c r="N41" s="33"/>
      <c r="O41" s="48">
        <f>SUM(J41:M41)</f>
        <v>5000</v>
      </c>
      <c r="P41" s="18" t="s">
        <v>2</v>
      </c>
      <c r="Q41" s="21">
        <f t="shared" si="4"/>
        <v>8000</v>
      </c>
    </row>
    <row r="42" spans="3:17" ht="32.25" thickBot="1" x14ac:dyDescent="0.55000000000000004">
      <c r="C42" s="58" t="s">
        <v>9</v>
      </c>
      <c r="D42" s="110">
        <f>+$D$49+D56</f>
        <v>9.6999999999999993</v>
      </c>
      <c r="E42" s="111">
        <f>+$D$49+E56</f>
        <v>9.3000000000000007</v>
      </c>
      <c r="F42" s="111">
        <f>+$D$49+F56</f>
        <v>8.9</v>
      </c>
      <c r="G42" s="112">
        <f>+$D$49+G56</f>
        <v>8.5</v>
      </c>
      <c r="I42" s="59" t="s">
        <v>9</v>
      </c>
      <c r="J42" s="65">
        <v>0</v>
      </c>
      <c r="K42" s="66">
        <v>0</v>
      </c>
      <c r="L42" s="66">
        <v>0</v>
      </c>
      <c r="M42" s="43">
        <v>7500</v>
      </c>
      <c r="N42" s="33"/>
      <c r="O42" s="48">
        <f>SUM(J42:M42)</f>
        <v>7500</v>
      </c>
      <c r="P42" s="18" t="s">
        <v>2</v>
      </c>
      <c r="Q42" s="21">
        <f t="shared" si="4"/>
        <v>7500</v>
      </c>
    </row>
    <row r="43" spans="3:17" ht="17.100000000000001" customHeight="1" x14ac:dyDescent="0.5">
      <c r="C43" s="44"/>
      <c r="D43" s="33"/>
      <c r="E43" s="33"/>
      <c r="F43" s="33"/>
      <c r="G43" s="33"/>
      <c r="J43" s="23"/>
      <c r="K43" s="23"/>
      <c r="L43" s="23"/>
      <c r="M43" s="23"/>
      <c r="N43" s="24"/>
    </row>
    <row r="44" spans="3:17" x14ac:dyDescent="0.5">
      <c r="D44" s="49"/>
      <c r="E44" s="49"/>
      <c r="F44" s="49"/>
      <c r="G44" s="49"/>
      <c r="I44" s="18" t="s">
        <v>15</v>
      </c>
      <c r="J44" s="67">
        <f>SUM(J39:J42)</f>
        <v>5500</v>
      </c>
      <c r="K44" s="67">
        <f>SUM(K39:K42)</f>
        <v>7000</v>
      </c>
      <c r="L44" s="67">
        <f>SUM(L39:L42)</f>
        <v>10500</v>
      </c>
      <c r="M44" s="67">
        <f>SUM(M39:M42)</f>
        <v>8000</v>
      </c>
    </row>
    <row r="45" spans="3:17" x14ac:dyDescent="0.5">
      <c r="C45" s="59"/>
      <c r="D45" s="57" t="s">
        <v>25</v>
      </c>
      <c r="E45" s="57" t="s">
        <v>18</v>
      </c>
      <c r="F45" s="57" t="s">
        <v>4</v>
      </c>
      <c r="G45" s="49"/>
      <c r="I45" s="18" t="s">
        <v>17</v>
      </c>
      <c r="J45" s="67" t="s">
        <v>3</v>
      </c>
      <c r="K45" s="67" t="s">
        <v>3</v>
      </c>
      <c r="L45" s="67" t="s">
        <v>3</v>
      </c>
      <c r="M45" s="67" t="s">
        <v>3</v>
      </c>
      <c r="N45" s="22"/>
    </row>
    <row r="46" spans="3:17" x14ac:dyDescent="0.5">
      <c r="C46" s="58" t="s">
        <v>6</v>
      </c>
      <c r="D46" s="113">
        <v>9</v>
      </c>
      <c r="E46" s="103">
        <v>7500</v>
      </c>
      <c r="F46" s="64">
        <v>5500</v>
      </c>
      <c r="G46" s="49"/>
      <c r="I46" s="21" t="s">
        <v>4</v>
      </c>
      <c r="J46" s="68">
        <f>+F46</f>
        <v>5500</v>
      </c>
      <c r="K46" s="68">
        <f>+F47</f>
        <v>7000</v>
      </c>
      <c r="L46" s="68">
        <f>+F48</f>
        <v>10500</v>
      </c>
      <c r="M46" s="68">
        <f>+F49</f>
        <v>8000</v>
      </c>
    </row>
    <row r="47" spans="3:17" x14ac:dyDescent="0.5">
      <c r="C47" s="58" t="s">
        <v>7</v>
      </c>
      <c r="D47" s="113">
        <v>9.5</v>
      </c>
      <c r="E47" s="103">
        <v>11000</v>
      </c>
      <c r="F47" s="64">
        <v>7000</v>
      </c>
      <c r="G47" s="49"/>
    </row>
    <row r="48" spans="3:17" x14ac:dyDescent="0.5">
      <c r="C48" s="58" t="s">
        <v>8</v>
      </c>
      <c r="D48" s="113">
        <v>12.5</v>
      </c>
      <c r="E48" s="103">
        <v>8000</v>
      </c>
      <c r="F48" s="64">
        <v>10500</v>
      </c>
      <c r="G48" s="49"/>
    </row>
    <row r="49" spans="3:17" x14ac:dyDescent="0.5">
      <c r="C49" s="58" t="s">
        <v>9</v>
      </c>
      <c r="D49" s="113">
        <v>8.5</v>
      </c>
      <c r="E49" s="103">
        <v>7500</v>
      </c>
      <c r="F49" s="64">
        <v>8000</v>
      </c>
      <c r="G49" s="49"/>
      <c r="I49" s="59" t="s">
        <v>12</v>
      </c>
      <c r="J49" s="59"/>
      <c r="K49" s="59"/>
      <c r="L49" s="59"/>
      <c r="M49" s="59"/>
      <c r="N49" s="59"/>
      <c r="O49" s="50" t="s">
        <v>19</v>
      </c>
    </row>
    <row r="50" spans="3:17" x14ac:dyDescent="0.5">
      <c r="D50" s="33"/>
      <c r="E50" s="33"/>
      <c r="F50" s="33"/>
      <c r="G50" s="33"/>
      <c r="I50" s="59"/>
      <c r="J50" s="57" t="s">
        <v>6</v>
      </c>
      <c r="K50" s="57" t="s">
        <v>7</v>
      </c>
      <c r="L50" s="57" t="s">
        <v>8</v>
      </c>
      <c r="M50" s="57" t="s">
        <v>9</v>
      </c>
      <c r="N50" s="59"/>
      <c r="O50" s="50" t="s">
        <v>11</v>
      </c>
    </row>
    <row r="51" spans="3:17" x14ac:dyDescent="0.5">
      <c r="C51" s="59" t="s">
        <v>13</v>
      </c>
      <c r="D51" s="56"/>
      <c r="E51" s="56"/>
      <c r="F51" s="56"/>
      <c r="G51" s="56"/>
      <c r="I51" s="59" t="s">
        <v>6</v>
      </c>
      <c r="J51" s="51">
        <f t="shared" ref="J51:M54" si="5">+D39*J39</f>
        <v>49500</v>
      </c>
      <c r="K51" s="51">
        <f t="shared" si="5"/>
        <v>0</v>
      </c>
      <c r="L51" s="51">
        <f t="shared" si="5"/>
        <v>19000</v>
      </c>
      <c r="M51" s="51">
        <f t="shared" si="5"/>
        <v>0</v>
      </c>
      <c r="N51" s="52"/>
      <c r="O51" s="53">
        <f>SUM(J51:M51)</f>
        <v>68500</v>
      </c>
    </row>
    <row r="52" spans="3:17" ht="32.25" thickBot="1" x14ac:dyDescent="0.55000000000000004">
      <c r="C52" s="59" t="s">
        <v>16</v>
      </c>
      <c r="D52" s="57" t="s">
        <v>6</v>
      </c>
      <c r="E52" s="57" t="s">
        <v>7</v>
      </c>
      <c r="F52" s="57" t="s">
        <v>8</v>
      </c>
      <c r="G52" s="57" t="s">
        <v>9</v>
      </c>
      <c r="I52" s="59" t="s">
        <v>7</v>
      </c>
      <c r="J52" s="51">
        <f t="shared" si="5"/>
        <v>0</v>
      </c>
      <c r="K52" s="51">
        <f t="shared" si="5"/>
        <v>66500</v>
      </c>
      <c r="L52" s="51">
        <f t="shared" si="5"/>
        <v>39000</v>
      </c>
      <c r="M52" s="51">
        <f t="shared" si="5"/>
        <v>0</v>
      </c>
      <c r="N52" s="52"/>
      <c r="O52" s="53">
        <f t="shared" ref="O52:O54" si="6">SUM(J52:M52)</f>
        <v>105500</v>
      </c>
    </row>
    <row r="53" spans="3:17" x14ac:dyDescent="0.5">
      <c r="C53" s="58" t="s">
        <v>6</v>
      </c>
      <c r="D53" s="104"/>
      <c r="E53" s="105">
        <v>0.25</v>
      </c>
      <c r="F53" s="105">
        <f>+E53*2</f>
        <v>0.5</v>
      </c>
      <c r="G53" s="106">
        <f>+E53*3</f>
        <v>0.75</v>
      </c>
      <c r="I53" s="59" t="s">
        <v>8</v>
      </c>
      <c r="J53" s="51">
        <f t="shared" si="5"/>
        <v>0</v>
      </c>
      <c r="K53" s="51">
        <f t="shared" si="5"/>
        <v>0</v>
      </c>
      <c r="L53" s="51">
        <f t="shared" si="5"/>
        <v>56250</v>
      </c>
      <c r="M53" s="51">
        <f t="shared" si="5"/>
        <v>6375</v>
      </c>
      <c r="N53" s="52"/>
      <c r="O53" s="53">
        <f t="shared" si="6"/>
        <v>62625</v>
      </c>
    </row>
    <row r="54" spans="3:17" x14ac:dyDescent="0.5">
      <c r="C54" s="58" t="s">
        <v>7</v>
      </c>
      <c r="D54" s="107">
        <v>0.4</v>
      </c>
      <c r="E54" s="108"/>
      <c r="F54" s="108">
        <f>+E53</f>
        <v>0.25</v>
      </c>
      <c r="G54" s="109">
        <f>+E53*2</f>
        <v>0.5</v>
      </c>
      <c r="I54" s="59" t="s">
        <v>9</v>
      </c>
      <c r="J54" s="51">
        <f t="shared" si="5"/>
        <v>0</v>
      </c>
      <c r="K54" s="51">
        <f t="shared" si="5"/>
        <v>0</v>
      </c>
      <c r="L54" s="51">
        <f t="shared" si="5"/>
        <v>0</v>
      </c>
      <c r="M54" s="51">
        <f t="shared" si="5"/>
        <v>63750</v>
      </c>
      <c r="N54" s="52"/>
      <c r="O54" s="53">
        <f t="shared" si="6"/>
        <v>63750</v>
      </c>
    </row>
    <row r="55" spans="3:17" x14ac:dyDescent="0.5">
      <c r="C55" s="58" t="s">
        <v>8</v>
      </c>
      <c r="D55" s="107">
        <f>+E55*2</f>
        <v>0.8</v>
      </c>
      <c r="E55" s="108">
        <v>0.4</v>
      </c>
      <c r="F55" s="108"/>
      <c r="G55" s="109">
        <f>+F54</f>
        <v>0.25</v>
      </c>
      <c r="I55" s="50" t="s">
        <v>21</v>
      </c>
      <c r="J55" s="52"/>
      <c r="K55" s="52"/>
      <c r="L55" s="52"/>
      <c r="M55" s="52"/>
      <c r="N55" s="54"/>
      <c r="O55" s="53"/>
    </row>
    <row r="56" spans="3:17" ht="32.25" thickBot="1" x14ac:dyDescent="0.55000000000000004">
      <c r="C56" s="58" t="s">
        <v>9</v>
      </c>
      <c r="D56" s="110">
        <f>+F56*3</f>
        <v>1.2000000000000002</v>
      </c>
      <c r="E56" s="111">
        <f>+F56*2</f>
        <v>0.8</v>
      </c>
      <c r="F56" s="111">
        <f>+D54</f>
        <v>0.4</v>
      </c>
      <c r="G56" s="112"/>
      <c r="I56" s="50" t="s">
        <v>15</v>
      </c>
      <c r="J56" s="53">
        <f>SUM(J51:J54)</f>
        <v>49500</v>
      </c>
      <c r="K56" s="53">
        <f t="shared" ref="K56:M56" si="7">SUM(K51:K54)</f>
        <v>66500</v>
      </c>
      <c r="L56" s="53">
        <f t="shared" si="7"/>
        <v>114250</v>
      </c>
      <c r="M56" s="53">
        <f t="shared" si="7"/>
        <v>70125</v>
      </c>
      <c r="N56" s="53"/>
      <c r="O56" s="60">
        <f>SUM(J56:M56)</f>
        <v>300375</v>
      </c>
      <c r="Q56" s="18" t="s">
        <v>12</v>
      </c>
    </row>
    <row r="58" spans="3:17" x14ac:dyDescent="0.5">
      <c r="O58" s="55"/>
    </row>
    <row r="60" spans="3:17" x14ac:dyDescent="0.5">
      <c r="O60" s="55"/>
    </row>
    <row r="81" spans="3:20" x14ac:dyDescent="0.5">
      <c r="M81" s="45"/>
      <c r="N81" s="45"/>
      <c r="O81" s="45"/>
      <c r="P81" s="45"/>
      <c r="Q81" s="45"/>
      <c r="R81" s="45"/>
      <c r="S81" s="45"/>
      <c r="T81" s="45"/>
    </row>
    <row r="85" spans="3:20" x14ac:dyDescent="0.5">
      <c r="I85" s="45"/>
      <c r="J85" s="45"/>
      <c r="K85" s="45"/>
      <c r="L85" s="45"/>
    </row>
    <row r="86" spans="3:20" x14ac:dyDescent="0.5">
      <c r="I86" s="45"/>
      <c r="J86" s="45"/>
      <c r="K86" s="45"/>
      <c r="L86" s="45"/>
    </row>
    <row r="92" spans="3:20" x14ac:dyDescent="0.5">
      <c r="C92" s="45"/>
      <c r="D92" s="45"/>
      <c r="E92" s="45"/>
      <c r="F92" s="45"/>
      <c r="G92" s="45"/>
      <c r="H92" s="45"/>
    </row>
    <row r="93" spans="3:20" x14ac:dyDescent="0.5">
      <c r="C93" s="45"/>
      <c r="D93" s="45"/>
      <c r="E93" s="45"/>
      <c r="F93" s="45"/>
      <c r="G93" s="45"/>
      <c r="H93" s="45"/>
    </row>
  </sheetData>
  <phoneticPr fontId="7" type="noConversion"/>
  <pageMargins left="0.7" right="0.7" top="0.75" bottom="0.75" header="0.3" footer="0.3"/>
  <ignoredErrors>
    <ignoredError sqref="J44:N44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D205-9644-4802-8246-BED6B377760B}">
  <dimension ref="A1:L16"/>
  <sheetViews>
    <sheetView tabSelected="1" workbookViewId="0">
      <selection activeCell="L16" sqref="L16"/>
    </sheetView>
  </sheetViews>
  <sheetFormatPr baseColWidth="10" defaultRowHeight="15.75" x14ac:dyDescent="0.25"/>
  <sheetData>
    <row r="1" spans="1:12" x14ac:dyDescent="0.25">
      <c r="A1" s="117"/>
      <c r="B1" s="117" t="s">
        <v>27</v>
      </c>
      <c r="C1" s="117" t="s">
        <v>28</v>
      </c>
      <c r="D1" s="117" t="s">
        <v>29</v>
      </c>
      <c r="E1" s="117" t="s">
        <v>30</v>
      </c>
      <c r="F1" s="117"/>
      <c r="G1" s="117"/>
    </row>
    <row r="2" spans="1:12" x14ac:dyDescent="0.25">
      <c r="A2" s="117" t="s">
        <v>27</v>
      </c>
      <c r="B2" s="118">
        <v>5500</v>
      </c>
      <c r="C2" s="118">
        <v>0</v>
      </c>
      <c r="D2" s="118">
        <v>1500</v>
      </c>
      <c r="E2" s="118">
        <v>500</v>
      </c>
      <c r="F2" s="117">
        <f>SUM(B2:E2)</f>
        <v>7500</v>
      </c>
      <c r="G2" s="117" t="s">
        <v>31</v>
      </c>
      <c r="H2" s="117">
        <v>7500</v>
      </c>
    </row>
    <row r="3" spans="1:12" x14ac:dyDescent="0.25">
      <c r="A3" s="117" t="s">
        <v>28</v>
      </c>
      <c r="B3" s="118">
        <v>0</v>
      </c>
      <c r="C3" s="118">
        <v>7000</v>
      </c>
      <c r="D3" s="118">
        <v>4000</v>
      </c>
      <c r="E3" s="118">
        <v>0</v>
      </c>
      <c r="F3" s="117">
        <f t="shared" ref="F3:F5" si="0">SUM(B3:E3)</f>
        <v>11000</v>
      </c>
      <c r="G3" s="117" t="s">
        <v>31</v>
      </c>
      <c r="H3" s="117">
        <v>11000</v>
      </c>
    </row>
    <row r="4" spans="1:12" x14ac:dyDescent="0.25">
      <c r="A4" s="117" t="s">
        <v>29</v>
      </c>
      <c r="B4" s="118">
        <v>0</v>
      </c>
      <c r="C4" s="118">
        <v>0</v>
      </c>
      <c r="D4" s="118">
        <v>5000</v>
      </c>
      <c r="E4" s="118">
        <v>0</v>
      </c>
      <c r="F4" s="117">
        <f t="shared" si="0"/>
        <v>5000</v>
      </c>
      <c r="G4" s="117" t="s">
        <v>31</v>
      </c>
      <c r="H4" s="117">
        <v>8000</v>
      </c>
    </row>
    <row r="5" spans="1:12" x14ac:dyDescent="0.25">
      <c r="A5" s="117" t="s">
        <v>30</v>
      </c>
      <c r="B5" s="118">
        <v>0</v>
      </c>
      <c r="C5" s="118">
        <v>0</v>
      </c>
      <c r="D5" s="118">
        <v>0</v>
      </c>
      <c r="E5" s="118">
        <v>7500</v>
      </c>
      <c r="F5" s="117">
        <f t="shared" si="0"/>
        <v>7500</v>
      </c>
      <c r="G5" s="117" t="s">
        <v>31</v>
      </c>
      <c r="H5" s="117">
        <v>7500</v>
      </c>
    </row>
    <row r="6" spans="1:12" x14ac:dyDescent="0.25">
      <c r="A6" s="117"/>
      <c r="B6" s="117">
        <f>SUM(B2:B5)</f>
        <v>5500</v>
      </c>
      <c r="C6" s="117">
        <f t="shared" ref="C6:E6" si="1">SUM(C2:C5)</f>
        <v>7000</v>
      </c>
      <c r="D6" s="117">
        <f t="shared" si="1"/>
        <v>10500</v>
      </c>
      <c r="E6" s="117">
        <f t="shared" si="1"/>
        <v>8000</v>
      </c>
      <c r="F6" s="117"/>
      <c r="G6" s="117"/>
    </row>
    <row r="7" spans="1:12" x14ac:dyDescent="0.25">
      <c r="A7" s="117"/>
      <c r="B7" s="117" t="s">
        <v>32</v>
      </c>
      <c r="C7" s="117" t="s">
        <v>32</v>
      </c>
      <c r="D7" s="117" t="s">
        <v>32</v>
      </c>
      <c r="E7" s="117" t="s">
        <v>32</v>
      </c>
      <c r="F7" s="117"/>
      <c r="G7" s="117"/>
    </row>
    <row r="8" spans="1:12" x14ac:dyDescent="0.25">
      <c r="A8" s="117"/>
      <c r="B8" s="117">
        <v>5500</v>
      </c>
      <c r="C8" s="117">
        <v>7000</v>
      </c>
      <c r="D8" s="117">
        <v>10500</v>
      </c>
      <c r="E8" s="117">
        <v>8000</v>
      </c>
      <c r="F8" s="117"/>
      <c r="G8" s="117"/>
    </row>
    <row r="9" spans="1:12" x14ac:dyDescent="0.25">
      <c r="A9" s="117"/>
      <c r="B9" s="117"/>
      <c r="C9" s="117"/>
      <c r="D9" s="117"/>
      <c r="E9" s="117"/>
      <c r="F9" s="117"/>
      <c r="G9" s="117"/>
    </row>
    <row r="10" spans="1:12" x14ac:dyDescent="0.25">
      <c r="A10" s="117" t="s">
        <v>19</v>
      </c>
      <c r="B10" s="117" t="s">
        <v>5</v>
      </c>
      <c r="C10" s="117"/>
      <c r="D10" s="117"/>
      <c r="E10" s="117"/>
      <c r="F10" s="117"/>
      <c r="G10" s="117"/>
    </row>
    <row r="11" spans="1:12" x14ac:dyDescent="0.25">
      <c r="A11" s="117" t="s">
        <v>24</v>
      </c>
      <c r="B11" s="117" t="s">
        <v>6</v>
      </c>
      <c r="C11" s="117" t="s">
        <v>7</v>
      </c>
      <c r="D11" s="117" t="s">
        <v>8</v>
      </c>
      <c r="E11" s="117" t="s">
        <v>9</v>
      </c>
      <c r="F11" s="117"/>
      <c r="G11" s="117"/>
      <c r="H11" s="117" t="s">
        <v>27</v>
      </c>
      <c r="I11" s="117" t="s">
        <v>28</v>
      </c>
      <c r="J11" s="117" t="s">
        <v>29</v>
      </c>
      <c r="K11" s="117" t="s">
        <v>30</v>
      </c>
    </row>
    <row r="12" spans="1:12" x14ac:dyDescent="0.25">
      <c r="A12" s="117" t="s">
        <v>6</v>
      </c>
      <c r="B12" s="117">
        <v>9</v>
      </c>
      <c r="C12" s="117">
        <v>9.25</v>
      </c>
      <c r="D12" s="117">
        <v>9.5</v>
      </c>
      <c r="E12" s="117">
        <v>9.75</v>
      </c>
      <c r="G12" s="117" t="s">
        <v>27</v>
      </c>
      <c r="H12" s="118">
        <f>B2*B12</f>
        <v>49500</v>
      </c>
      <c r="I12" s="118">
        <f t="shared" ref="I12:K12" si="2">C2*C12</f>
        <v>0</v>
      </c>
      <c r="J12" s="118">
        <f t="shared" si="2"/>
        <v>14250</v>
      </c>
      <c r="K12" s="118">
        <f t="shared" si="2"/>
        <v>4875</v>
      </c>
      <c r="L12" s="119">
        <f>SUM(H12:K12)</f>
        <v>68625</v>
      </c>
    </row>
    <row r="13" spans="1:12" x14ac:dyDescent="0.25">
      <c r="A13" s="117" t="s">
        <v>7</v>
      </c>
      <c r="B13" s="117">
        <v>9.9</v>
      </c>
      <c r="C13" s="117">
        <v>9.5</v>
      </c>
      <c r="D13" s="117">
        <v>9.75</v>
      </c>
      <c r="E13" s="117">
        <v>10</v>
      </c>
      <c r="G13" s="117" t="s">
        <v>28</v>
      </c>
      <c r="H13" s="118">
        <f t="shared" ref="H13:H15" si="3">B3*B13</f>
        <v>0</v>
      </c>
      <c r="I13" s="118">
        <f t="shared" ref="I13:I15" si="4">C3*C13</f>
        <v>66500</v>
      </c>
      <c r="J13" s="118">
        <f t="shared" ref="J13:J15" si="5">D3*D13</f>
        <v>39000</v>
      </c>
      <c r="K13" s="118">
        <f t="shared" ref="K13:K15" si="6">E3*E13</f>
        <v>0</v>
      </c>
      <c r="L13" s="119">
        <f t="shared" ref="L13:L15" si="7">SUM(H13:K13)</f>
        <v>105500</v>
      </c>
    </row>
    <row r="14" spans="1:12" x14ac:dyDescent="0.25">
      <c r="A14" s="117" t="s">
        <v>8</v>
      </c>
      <c r="B14" s="117">
        <v>13.3</v>
      </c>
      <c r="C14" s="117">
        <v>12.9</v>
      </c>
      <c r="D14" s="117">
        <v>12.5</v>
      </c>
      <c r="E14" s="117">
        <v>12.75</v>
      </c>
      <c r="G14" s="117" t="s">
        <v>29</v>
      </c>
      <c r="H14" s="118">
        <f t="shared" si="3"/>
        <v>0</v>
      </c>
      <c r="I14" s="118">
        <f t="shared" si="4"/>
        <v>0</v>
      </c>
      <c r="J14" s="118">
        <f t="shared" si="5"/>
        <v>62500</v>
      </c>
      <c r="K14" s="118">
        <f t="shared" si="6"/>
        <v>0</v>
      </c>
      <c r="L14" s="119">
        <f t="shared" si="7"/>
        <v>62500</v>
      </c>
    </row>
    <row r="15" spans="1:12" x14ac:dyDescent="0.25">
      <c r="A15" s="117" t="s">
        <v>9</v>
      </c>
      <c r="B15" s="117">
        <v>9.6999999999999993</v>
      </c>
      <c r="C15" s="117">
        <v>9.3000000000000007</v>
      </c>
      <c r="D15" s="117">
        <v>8.9</v>
      </c>
      <c r="E15" s="117">
        <v>8.5</v>
      </c>
      <c r="G15" s="117" t="s">
        <v>30</v>
      </c>
      <c r="H15" s="118">
        <f t="shared" si="3"/>
        <v>0</v>
      </c>
      <c r="I15" s="118">
        <f t="shared" si="4"/>
        <v>0</v>
      </c>
      <c r="J15" s="118">
        <f t="shared" si="5"/>
        <v>0</v>
      </c>
      <c r="K15" s="118">
        <f t="shared" si="6"/>
        <v>63750</v>
      </c>
      <c r="L15" s="119">
        <f t="shared" si="7"/>
        <v>63750</v>
      </c>
    </row>
    <row r="16" spans="1:12" x14ac:dyDescent="0.25">
      <c r="A16" s="117"/>
      <c r="B16" s="117"/>
      <c r="C16" s="117"/>
      <c r="D16" s="117"/>
      <c r="E16" s="117"/>
      <c r="H16" s="120">
        <f>SUM(H12:H15)</f>
        <v>49500</v>
      </c>
      <c r="I16" s="120">
        <f t="shared" ref="I16:K16" si="8">SUM(I12:I15)</f>
        <v>66500</v>
      </c>
      <c r="J16" s="120">
        <f t="shared" si="8"/>
        <v>115750</v>
      </c>
      <c r="K16" s="120">
        <f t="shared" si="8"/>
        <v>68625</v>
      </c>
      <c r="L16" s="121">
        <f>SUM(H16:K16)</f>
        <v>300375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5D74CFF4E83C459D2CAE4760BABA41" ma:contentTypeVersion="2" ma:contentTypeDescription="Create a new document." ma:contentTypeScope="" ma:versionID="66f91fdb3613b819d795c03c7e8ac936">
  <xsd:schema xmlns:xsd="http://www.w3.org/2001/XMLSchema" xmlns:xs="http://www.w3.org/2001/XMLSchema" xmlns:p="http://schemas.microsoft.com/office/2006/metadata/properties" xmlns:ns2="9989276f-80f2-4f82-b82c-6fa2848de5dc" targetNamespace="http://schemas.microsoft.com/office/2006/metadata/properties" ma:root="true" ma:fieldsID="44ad96cbc2f2aa75be9579f2fdf63474" ns2:_="">
    <xsd:import namespace="9989276f-80f2-4f82-b82c-6fa2848de5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9276f-80f2-4f82-b82c-6fa2848de5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86E952-E5BA-429B-8FD6-985B5C2E3B80}">
  <ds:schemaRefs>
    <ds:schemaRef ds:uri="http://purl.org/dc/dcmitype/"/>
    <ds:schemaRef ds:uri="9989276f-80f2-4f82-b82c-6fa2848de5dc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C4A44DA-26D0-40DF-AE3A-BC3120B3D5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77695-2401-4533-8152-0EA376ED22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89276f-80f2-4f82-b82c-6fa2848de5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Maderera Regia Enunciado</vt:lpstr>
      <vt:lpstr>Maderera Regia Formulacion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Tilo Lorenzo</dc:creator>
  <cp:lastModifiedBy>Jobish Vallikavungal Devassia</cp:lastModifiedBy>
  <dcterms:created xsi:type="dcterms:W3CDTF">2018-03-23T20:24:00Z</dcterms:created>
  <dcterms:modified xsi:type="dcterms:W3CDTF">2020-10-17T14:29:08Z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0x010100C55D74CFF4E83C459D2CAE4760BABA41</vt:lpwstr>
  </property>
</Properties>
</file>