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Volumes/cld/Dropbox/Unis/tec/Modelos de optimizacion/canvas/"/>
    </mc:Choice>
  </mc:AlternateContent>
  <xr:revisionPtr revIDLastSave="0" documentId="13_ncr:1_{19376CD8-5A00-CC41-92AB-2D3127657757}" xr6:coauthVersionLast="45" xr6:coauthVersionMax="45" xr10:uidLastSave="{00000000-0000-0000-0000-000000000000}"/>
  <bookViews>
    <workbookView xWindow="0" yWindow="460" windowWidth="28160" windowHeight="17540" tabRatio="574" activeTab="1" xr2:uid="{B91D8BEE-576A-0644-9FDB-98DA2A1A7016}"/>
  </bookViews>
  <sheets>
    <sheet name="Gaermont_News (2)" sheetId="35" r:id="rId1"/>
    <sheet name="Gaermont_News" sheetId="34" r:id="rId2"/>
  </sheets>
  <externalReferences>
    <externalReference r:id="rId3"/>
  </externalReferences>
  <definedNames>
    <definedName name="anscount" hidden="1">3</definedName>
    <definedName name="Capital_Avail.">'[1]Capital Protrac'!$H$8:$H$12</definedName>
    <definedName name="sencount" hidden="1">2</definedName>
    <definedName name="sencount1" hidden="1">17</definedName>
    <definedName name="solver_adj" localSheetId="1" hidden="1">Gaermont_News!$AT$105:$AY$105</definedName>
    <definedName name="solver_adj" localSheetId="0" hidden="1">'Gaermont_News (2)'!$AS$103:$AX$103</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2</definedName>
    <definedName name="solver_eng" localSheetId="0" hidden="1">2</definedName>
    <definedName name="solver_est" localSheetId="1" hidden="1">1</definedName>
    <definedName name="solver_est" localSheetId="0" hidden="1">1</definedName>
    <definedName name="solver_itr" localSheetId="1" hidden="1">2147483647</definedName>
    <definedName name="solver_itr" localSheetId="0" hidden="1">2147483647</definedName>
    <definedName name="solver_lhs1" localSheetId="1" hidden="1">Gaermont_News!$AT$105:$AY$105</definedName>
    <definedName name="solver_lhs1" localSheetId="0" hidden="1">'Gaermont_News (2)'!$AS$103:$AX$103</definedName>
    <definedName name="solver_lhs2" localSheetId="1" hidden="1">Gaermont_News!$AZ$108</definedName>
    <definedName name="solver_lhs2" localSheetId="0" hidden="1">'Gaermont_News (2)'!$AY$106</definedName>
    <definedName name="solver_lhs3" localSheetId="1" hidden="1">Gaermont_News!$AZ$109</definedName>
    <definedName name="solver_lhs3" localSheetId="0" hidden="1">'Gaermont_News (2)'!$AY$107</definedName>
    <definedName name="solver_lhs4" localSheetId="1" hidden="1">Gaermont_News!$AZ$110</definedName>
    <definedName name="solver_lhs4" localSheetId="0" hidden="1">'Gaermont_News (2)'!$AY$108</definedName>
    <definedName name="solver_lhs5" localSheetId="1" hidden="1">Gaermont_News!$AZ$111</definedName>
    <definedName name="solver_lhs5" localSheetId="0" hidden="1">'Gaermont_News (2)'!$AY$109</definedName>
    <definedName name="solver_lhs6" localSheetId="1" hidden="1">Gaermont_News!$AZ$112</definedName>
    <definedName name="solver_lhs6" localSheetId="0" hidden="1">'Gaermont_News (2)'!$AY$110</definedName>
    <definedName name="solver_lhs7" localSheetId="1" hidden="1">Gaermont_News!$AZ$113</definedName>
    <definedName name="solver_lhs7" localSheetId="0" hidden="1">'Gaermont_News (2)'!$AY$111</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1</definedName>
    <definedName name="solver_neg" localSheetId="0" hidden="1">1</definedName>
    <definedName name="solver_nod" localSheetId="1" hidden="1">2147483647</definedName>
    <definedName name="solver_nod" localSheetId="0" hidden="1">2147483647</definedName>
    <definedName name="solver_num" localSheetId="1" hidden="1">7</definedName>
    <definedName name="solver_num" localSheetId="0" hidden="1">7</definedName>
    <definedName name="solver_nwt" localSheetId="1" hidden="1">1</definedName>
    <definedName name="solver_nwt" localSheetId="0" hidden="1">1</definedName>
    <definedName name="solver_opt" localSheetId="1" hidden="1">Gaermont_News!$AZ$105</definedName>
    <definedName name="solver_opt" localSheetId="0" hidden="1">'Gaermont_News (2)'!$AY$103</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el1" localSheetId="1" hidden="1">4</definedName>
    <definedName name="solver_rel1" localSheetId="0" hidden="1">4</definedName>
    <definedName name="solver_rel2" localSheetId="1" hidden="1">2</definedName>
    <definedName name="solver_rel2" localSheetId="0" hidden="1">2</definedName>
    <definedName name="solver_rel3" localSheetId="1" hidden="1">2</definedName>
    <definedName name="solver_rel3" localSheetId="0" hidden="1">2</definedName>
    <definedName name="solver_rel4" localSheetId="1" hidden="1">3</definedName>
    <definedName name="solver_rel4" localSheetId="0" hidden="1">3</definedName>
    <definedName name="solver_rel5" localSheetId="1" hidden="1">1</definedName>
    <definedName name="solver_rel5" localSheetId="0" hidden="1">1</definedName>
    <definedName name="solver_rel6" localSheetId="1" hidden="1">3</definedName>
    <definedName name="solver_rel6" localSheetId="0" hidden="1">3</definedName>
    <definedName name="solver_rel7" localSheetId="1" hidden="1">1</definedName>
    <definedName name="solver_rel7" localSheetId="0" hidden="1">1</definedName>
    <definedName name="solver_rhs1" localSheetId="1" hidden="1">integer</definedName>
    <definedName name="solver_rhs1" localSheetId="0" hidden="1">integer</definedName>
    <definedName name="solver_rhs2" localSheetId="1" hidden="1">Gaermont_News!$BB$108</definedName>
    <definedName name="solver_rhs2" localSheetId="0" hidden="1">'Gaermont_News (2)'!$BA$106</definedName>
    <definedName name="solver_rhs3" localSheetId="1" hidden="1">Gaermont_News!$BB$109</definedName>
    <definedName name="solver_rhs3" localSheetId="0" hidden="1">'Gaermont_News (2)'!$BA$107</definedName>
    <definedName name="solver_rhs4" localSheetId="1" hidden="1">Gaermont_News!$BB$110</definedName>
    <definedName name="solver_rhs4" localSheetId="0" hidden="1">'Gaermont_News (2)'!$BA$108</definedName>
    <definedName name="solver_rhs5" localSheetId="1" hidden="1">Gaermont_News!$BB$111</definedName>
    <definedName name="solver_rhs5" localSheetId="0" hidden="1">'Gaermont_News (2)'!$BA$109</definedName>
    <definedName name="solver_rhs6" localSheetId="1" hidden="1">Gaermont_News!$BB$112</definedName>
    <definedName name="solver_rhs6" localSheetId="0" hidden="1">'Gaermont_News (2)'!$BA$110</definedName>
    <definedName name="solver_rhs7" localSheetId="1" hidden="1">Gaermont_News!$BB$113</definedName>
    <definedName name="solver_rhs7" localSheetId="0" hidden="1">'Gaermont_News (2)'!$BA$111</definedName>
    <definedName name="solver_rlx" localSheetId="1" hidden="1">2</definedName>
    <definedName name="solver_rlx" localSheetId="0" hidden="1">2</definedName>
    <definedName name="solver_rsd" localSheetId="1" hidden="1">0</definedName>
    <definedName name="solver_rsd" localSheetId="0" hidden="1">0</definedName>
    <definedName name="solver_scl" localSheetId="1" hidden="1">1</definedName>
    <definedName name="solver_scl" localSheetId="0" hidden="1">1</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120" i="34" l="1"/>
  <c r="AT121" i="34"/>
  <c r="AT137" i="35" l="1"/>
  <c r="AT124" i="35"/>
  <c r="AT120" i="35"/>
  <c r="AT119" i="35"/>
  <c r="AT125" i="35" s="1"/>
  <c r="AT126" i="35" s="1"/>
  <c r="AS119" i="35"/>
  <c r="AU119" i="35" s="1"/>
  <c r="AT118" i="35"/>
  <c r="AS118" i="35"/>
  <c r="AS120" i="35" s="1"/>
  <c r="AY111" i="35"/>
  <c r="AY110" i="35"/>
  <c r="AY109" i="35"/>
  <c r="AY108" i="35"/>
  <c r="AV107" i="35"/>
  <c r="AT141" i="35" s="1"/>
  <c r="AV106" i="35"/>
  <c r="AU106" i="35"/>
  <c r="AT106" i="35"/>
  <c r="AV102" i="35"/>
  <c r="AU102" i="35"/>
  <c r="AS131" i="35" s="1"/>
  <c r="AX100" i="35"/>
  <c r="AX107" i="35" s="1"/>
  <c r="AW100" i="35"/>
  <c r="AW107" i="35" s="1"/>
  <c r="AV100" i="35"/>
  <c r="AU100" i="35"/>
  <c r="AS137" i="35" s="1"/>
  <c r="AU137" i="35" s="1"/>
  <c r="AT100" i="35"/>
  <c r="AT107" i="35" s="1"/>
  <c r="AS100" i="35"/>
  <c r="AS102" i="35" s="1"/>
  <c r="AG46" i="35"/>
  <c r="AF46" i="35"/>
  <c r="AI46" i="35" s="1"/>
  <c r="AD46" i="35"/>
  <c r="AI45" i="35"/>
  <c r="AH45" i="35"/>
  <c r="AF45" i="35"/>
  <c r="AE45" i="35"/>
  <c r="AD45" i="35"/>
  <c r="AG45" i="35" s="1"/>
  <c r="U36" i="35"/>
  <c r="T36" i="35"/>
  <c r="U35" i="35"/>
  <c r="T35" i="35"/>
  <c r="I23" i="35"/>
  <c r="H23" i="35"/>
  <c r="I22" i="35"/>
  <c r="H22" i="35"/>
  <c r="AU121" i="34"/>
  <c r="AU127" i="34" s="1"/>
  <c r="AT127" i="34"/>
  <c r="AU126" i="34"/>
  <c r="AT120" i="34"/>
  <c r="U49" i="34"/>
  <c r="T49" i="34"/>
  <c r="U48" i="34"/>
  <c r="T48" i="34"/>
  <c r="I49" i="34"/>
  <c r="H49" i="34"/>
  <c r="I48" i="34"/>
  <c r="H48" i="34"/>
  <c r="AW108" i="34"/>
  <c r="AU108" i="34"/>
  <c r="AF48" i="34"/>
  <c r="AE48" i="34" s="1"/>
  <c r="AI48" i="34" s="1"/>
  <c r="AF47" i="34"/>
  <c r="AD48" i="34"/>
  <c r="AH48" i="34" s="1"/>
  <c r="AD47" i="34"/>
  <c r="AH47" i="34" s="1"/>
  <c r="AZ110" i="34"/>
  <c r="AZ111" i="34"/>
  <c r="AZ112" i="34"/>
  <c r="AZ113" i="34"/>
  <c r="AY102" i="34"/>
  <c r="AY104" i="34" s="1"/>
  <c r="AX102" i="34"/>
  <c r="AX104" i="34" s="1"/>
  <c r="AW102" i="34"/>
  <c r="AW104" i="34" s="1"/>
  <c r="AU102" i="34"/>
  <c r="AU104" i="34" s="1"/>
  <c r="AV102" i="34"/>
  <c r="AV104" i="34" s="1"/>
  <c r="AV109" i="34" s="1"/>
  <c r="AT102" i="34"/>
  <c r="AT104" i="34" l="1"/>
  <c r="AT109" i="34" s="1"/>
  <c r="AE47" i="34"/>
  <c r="AI47" i="34" s="1"/>
  <c r="AJ47" i="34"/>
  <c r="AS130" i="35"/>
  <c r="AS107" i="35"/>
  <c r="AY107" i="35" s="1"/>
  <c r="AU120" i="35"/>
  <c r="AU107" i="35"/>
  <c r="AS136" i="35"/>
  <c r="AS106" i="35"/>
  <c r="AS125" i="35"/>
  <c r="AU125" i="35" s="1"/>
  <c r="AT136" i="35"/>
  <c r="AT138" i="35" s="1"/>
  <c r="AW102" i="35"/>
  <c r="AS124" i="35"/>
  <c r="AE46" i="35"/>
  <c r="AH46" i="35" s="1"/>
  <c r="AT102" i="35"/>
  <c r="AT130" i="35" s="1"/>
  <c r="AX102" i="35"/>
  <c r="AT131" i="35" s="1"/>
  <c r="AU131" i="35" s="1"/>
  <c r="AU118" i="35"/>
  <c r="AU132" i="34"/>
  <c r="AV127" i="34"/>
  <c r="AU133" i="34"/>
  <c r="AU128" i="34"/>
  <c r="AT122" i="34"/>
  <c r="AT133" i="34"/>
  <c r="AV121" i="34"/>
  <c r="AU122" i="34"/>
  <c r="AT126" i="34"/>
  <c r="AT128" i="34" s="1"/>
  <c r="AV120" i="34"/>
  <c r="AU138" i="34"/>
  <c r="AT139" i="34"/>
  <c r="AW109" i="34"/>
  <c r="AU139" i="34"/>
  <c r="AT138" i="34"/>
  <c r="AJ48" i="34"/>
  <c r="AV108" i="34"/>
  <c r="AU109" i="34"/>
  <c r="AX109" i="34"/>
  <c r="AY109" i="34"/>
  <c r="AT108" i="34"/>
  <c r="AZ105" i="34" l="1"/>
  <c r="AT132" i="34"/>
  <c r="AT134" i="34" s="1"/>
  <c r="AV122" i="34"/>
  <c r="AY103" i="35"/>
  <c r="AS126" i="35"/>
  <c r="AU124" i="35"/>
  <c r="AY106" i="35"/>
  <c r="AS141" i="35"/>
  <c r="AU141" i="35" s="1"/>
  <c r="AS132" i="35"/>
  <c r="AU130" i="35"/>
  <c r="AU132" i="35" s="1"/>
  <c r="AT132" i="35"/>
  <c r="AU126" i="35"/>
  <c r="AS138" i="35"/>
  <c r="AU136" i="35"/>
  <c r="AU138" i="35" s="1"/>
  <c r="AV126" i="34"/>
  <c r="AV128" i="34" s="1"/>
  <c r="AU134" i="34"/>
  <c r="AV133" i="34"/>
  <c r="AV132" i="34"/>
  <c r="AV139" i="34"/>
  <c r="AT143" i="34"/>
  <c r="AU140" i="34"/>
  <c r="AT140" i="34"/>
  <c r="AV138" i="34"/>
  <c r="AU143" i="34"/>
  <c r="AZ109" i="34"/>
  <c r="AZ108" i="34"/>
  <c r="AV134" i="34" l="1"/>
  <c r="AV140" i="34"/>
  <c r="AV143" i="34"/>
</calcChain>
</file>

<file path=xl/sharedStrings.xml><?xml version="1.0" encoding="utf-8"?>
<sst xmlns="http://schemas.openxmlformats.org/spreadsheetml/2006/main" count="223" uniqueCount="56">
  <si>
    <t>Costo</t>
  </si>
  <si>
    <t>Total</t>
  </si>
  <si>
    <t>&gt;=</t>
  </si>
  <si>
    <t>Producto</t>
  </si>
  <si>
    <t>Ventas por cada $100 invertidos en publicidad</t>
  </si>
  <si>
    <t>Año 1</t>
  </si>
  <si>
    <t>Año 2</t>
  </si>
  <si>
    <t>6 unidades</t>
  </si>
  <si>
    <t>7 unidades</t>
  </si>
  <si>
    <t>9 unidades</t>
  </si>
  <si>
    <t>12 unidades</t>
  </si>
  <si>
    <t>Precio</t>
  </si>
  <si>
    <t>Presupuesto para compras y Publicidad</t>
  </si>
  <si>
    <t>Emplear las Utilidades del Año 1</t>
  </si>
  <si>
    <t>30% de las ventas &lt;= Prd 2 Prd 2 &lt;= 60% de las Ventas</t>
  </si>
  <si>
    <t>Utilidad</t>
  </si>
  <si>
    <t>Costo $/Producto</t>
  </si>
  <si>
    <t>Utilidad $/Producto</t>
  </si>
  <si>
    <t>Publicidad</t>
  </si>
  <si>
    <t>Producido y Vendido en Año 1</t>
  </si>
  <si>
    <t>Producido y Vendido en Año 2</t>
  </si>
  <si>
    <t>Producido en Año 1 y Vendido en Año 2</t>
  </si>
  <si>
    <t>30% de las ventas &lt;= Prd 2
 Prd 2 &lt;= 60% de las Ventas</t>
  </si>
  <si>
    <t>P111</t>
  </si>
  <si>
    <t>P211</t>
  </si>
  <si>
    <t>P212</t>
  </si>
  <si>
    <t>P112</t>
  </si>
  <si>
    <t>P122</t>
  </si>
  <si>
    <t>P222</t>
  </si>
  <si>
    <t>-</t>
  </si>
  <si>
    <t>=</t>
  </si>
  <si>
    <t>Valores VdD</t>
  </si>
  <si>
    <t>Utilidad Total</t>
  </si>
  <si>
    <t>Presupuesto para compras y Publicidad Año 1: $ 9000</t>
  </si>
  <si>
    <t>Presupuesto para compras y Publicidad Año 2 : Emplear las Utilidades del Año 1</t>
  </si>
  <si>
    <t xml:space="preserve">                           </t>
  </si>
  <si>
    <t>Ventas de Producto 2  &gt;=  .30% de las ventas en el Año 2</t>
  </si>
  <si>
    <t>Ventas de Producto 2  &lt;=  .60% de las ventas en el Año 2</t>
  </si>
  <si>
    <t>&lt;=</t>
  </si>
  <si>
    <t>Producido en Año 1 y Vendido en Año 1</t>
  </si>
  <si>
    <t>Ventas de Producto 2 Año 1 &gt;=  .30% de las ventas en el Año 1</t>
  </si>
  <si>
    <t xml:space="preserve"> Ventas de Producto 2 Año 1 &lt;=  .60% de las ventas en el Año 1</t>
  </si>
  <si>
    <t>Año1</t>
  </si>
  <si>
    <t>Costo Publicidad $/Prodcuto</t>
  </si>
  <si>
    <t>Precio $/Producto</t>
  </si>
  <si>
    <t>Inversion en Publicidad</t>
  </si>
  <si>
    <t>Presupuesto para 
Compras y Publicidad</t>
  </si>
  <si>
    <t>Precio
$/Prod.</t>
  </si>
  <si>
    <t>Costo $/ Prod.</t>
  </si>
  <si>
    <t>Costo Publicidad $/Prod.</t>
  </si>
  <si>
    <t>Presupuesto para Compras y Publicidad</t>
  </si>
  <si>
    <t>Ventas $</t>
  </si>
  <si>
    <t>Ventas Unidades</t>
  </si>
  <si>
    <t>Utilidads $</t>
  </si>
  <si>
    <t>Los productos pueden comprarse un año y conservarse hasta el año siguiente</t>
  </si>
  <si>
    <t>Costo 
$/ 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</si>
</sst>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8" formatCode="&quot;$&quot;#,##0.00;[Red]\-&quot;$&quot;#,##0.00"/>
    <numFmt numFmtId="164" formatCode="_(&quot;$&quot;* #,##0.00_);_(&quot;$&quot;* \(#,##0.00\);_(&quot;$&quot;* &quot;-&quot;??_);_(@_)"/>
    <numFmt numFmtId="165" formatCode="_(* #,##0.00_);_(* \(#,##0.00\);_(* &quot;-&quot;??_);_(@_)"/>
    <numFmt numFmtId="166" formatCode="&quot;$&quot;#,##0.0;[Red]\-&quot;$&quot;#,##0.0"/>
    <numFmt numFmtId="167" formatCode="0.0"/>
  </numFmts>
  <fonts count="19">
    <font>
      <sz val="12"/>
      <color theme="1"/>
      <name val="Calibri"/>
      <family val="2"/>
      <scheme val="minor"/>
    </font>
    <font>
      <sz val="10"/>
      <name val="MS Sans Serif"/>
    </font>
    <font>
      <sz val="10"/>
      <name val="MS Sans Serif"/>
      <family val="2"/>
    </font>
    <font>
      <sz val="8"/>
      <name val="Calibri"/>
      <family val="2"/>
      <scheme val="minor"/>
    </font>
    <font>
      <i/>
      <sz val="18"/>
      <color theme="1"/>
      <name val="Calibri"/>
      <family val="2"/>
      <scheme val="minor"/>
    </font>
    <font>
      <b/>
      <i/>
      <sz val="18"/>
      <color theme="1"/>
      <name val="Calibri"/>
      <family val="2"/>
      <scheme val="minor"/>
    </font>
    <font>
      <i/>
      <sz val="18"/>
      <color rgb="FF000000"/>
      <name val="Calibri"/>
      <family val="2"/>
      <scheme val="minor"/>
    </font>
    <font>
      <b/>
      <i/>
      <sz val="18"/>
      <color rgb="FF000000"/>
      <name val="Calibri"/>
      <family val="2"/>
      <scheme val="minor"/>
    </font>
    <font>
      <b/>
      <i/>
      <sz val="16"/>
      <color theme="1"/>
      <name val="Calibri"/>
      <family val="2"/>
      <scheme val="minor"/>
    </font>
    <font>
      <sz val="36"/>
      <color theme="1"/>
      <name val="Calibri"/>
      <family val="2"/>
      <scheme val="minor"/>
    </font>
    <font>
      <sz val="20"/>
      <color rgb="FF000000"/>
      <name val="Times New Roman"/>
      <family val="1"/>
    </font>
    <font>
      <i/>
      <sz val="16"/>
      <color theme="1"/>
      <name val="Calibri"/>
      <family val="2"/>
      <scheme val="minor"/>
    </font>
    <font>
      <sz val="12"/>
      <color theme="9" tint="0.39997558519241921"/>
      <name val="Avenir Next Regular"/>
    </font>
    <font>
      <i/>
      <sz val="18"/>
      <color theme="9" tint="0.39997558519241921"/>
      <name val="Avenir Next Regular"/>
    </font>
    <font>
      <sz val="20"/>
      <color theme="9" tint="0.39997558519241921"/>
      <name val="Avenir Next Regular"/>
    </font>
    <font>
      <sz val="22"/>
      <color theme="9" tint="0.39997558519241921"/>
      <name val="Avenir Next Regular"/>
    </font>
    <font>
      <i/>
      <sz val="22"/>
      <color theme="9" tint="0.39997558519241921"/>
      <name val="Avenir Next Regular"/>
    </font>
    <font>
      <b/>
      <i/>
      <sz val="22"/>
      <color theme="9" tint="0.39997558519241921"/>
      <name val="Avenir Next Regular"/>
    </font>
    <font>
      <i/>
      <sz val="22"/>
      <color theme="5" tint="0.39997558519241921"/>
      <name val="Avenir Next Regula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rgb="FF000000"/>
      </right>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top/>
      <bottom style="medium">
        <color rgb="FF000000"/>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rgb="FF000000"/>
      </bottom>
      <diagonal/>
    </border>
    <border>
      <left/>
      <right style="medium">
        <color rgb="FF000000"/>
      </right>
      <top style="medium">
        <color rgb="FF000000"/>
      </top>
      <bottom/>
      <diagonal/>
    </border>
    <border>
      <left style="thin">
        <color rgb="FFA36796"/>
      </left>
      <right style="thin">
        <color rgb="FFA36796"/>
      </right>
      <top style="thin">
        <color rgb="FFA36796"/>
      </top>
      <bottom style="thin">
        <color rgb="FFA36796"/>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2" fillId="0" borderId="0"/>
    <xf numFmtId="164" fontId="1" fillId="0" borderId="0" applyFont="0" applyFill="0" applyBorder="0" applyAlignment="0" applyProtection="0"/>
    <xf numFmtId="165" fontId="1" fillId="0" borderId="0" applyFont="0" applyFill="0" applyBorder="0" applyAlignment="0" applyProtection="0"/>
  </cellStyleXfs>
  <cellXfs count="152">
    <xf numFmtId="0" fontId="0" fillId="0" borderId="0" xfId="0"/>
    <xf numFmtId="0" fontId="4" fillId="2" borderId="8" xfId="0" applyFont="1" applyFill="1" applyBorder="1" applyAlignment="1">
      <alignment horizontal="center" vertical="center" wrapText="1"/>
    </xf>
    <xf numFmtId="0" fontId="5" fillId="2" borderId="9" xfId="0" applyFont="1" applyFill="1" applyBorder="1" applyAlignment="1">
      <alignment horizontal="left" vertical="center" wrapText="1"/>
    </xf>
    <xf numFmtId="6" fontId="4" fillId="2" borderId="8" xfId="0" applyNumberFormat="1" applyFont="1" applyFill="1" applyBorder="1" applyAlignment="1">
      <alignment horizontal="center" vertical="center" wrapText="1"/>
    </xf>
    <xf numFmtId="6" fontId="6" fillId="2" borderId="8" xfId="0" applyNumberFormat="1" applyFont="1" applyFill="1" applyBorder="1" applyAlignment="1">
      <alignment horizontal="center" vertical="center" wrapText="1"/>
    </xf>
    <xf numFmtId="0" fontId="6"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wrapText="1"/>
    </xf>
    <xf numFmtId="0" fontId="4"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6" fontId="6" fillId="2" borderId="0" xfId="0" applyNumberFormat="1" applyFont="1" applyFill="1" applyBorder="1" applyAlignment="1">
      <alignment horizontal="center" vertical="center" wrapText="1"/>
    </xf>
    <xf numFmtId="0" fontId="5"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12" fontId="4" fillId="2" borderId="0" xfId="0" applyNumberFormat="1" applyFont="1" applyFill="1" applyBorder="1" applyAlignment="1">
      <alignment horizontal="center" vertical="center" wrapText="1"/>
    </xf>
    <xf numFmtId="6" fontId="4" fillId="2" borderId="17" xfId="0" applyNumberFormat="1" applyFont="1" applyFill="1" applyBorder="1" applyAlignment="1">
      <alignment horizontal="center" vertical="center" wrapText="1"/>
    </xf>
    <xf numFmtId="6"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6" fontId="6" fillId="2" borderId="6"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6" fontId="4" fillId="2" borderId="1" xfId="0" applyNumberFormat="1" applyFont="1" applyFill="1" applyBorder="1" applyAlignment="1">
      <alignment horizontal="center" vertical="center" wrapText="1"/>
    </xf>
    <xf numFmtId="12" fontId="4" fillId="2" borderId="1" xfId="0" applyNumberFormat="1" applyFont="1" applyFill="1" applyBorder="1" applyAlignment="1">
      <alignment horizontal="center" vertical="center" wrapText="1"/>
    </xf>
    <xf numFmtId="0" fontId="9" fillId="0" borderId="0" xfId="0" applyFont="1" applyAlignment="1">
      <alignment horizontal="center" vertical="center"/>
    </xf>
    <xf numFmtId="0" fontId="4" fillId="2" borderId="1" xfId="0" applyNumberFormat="1" applyFont="1" applyFill="1" applyBorder="1" applyAlignment="1">
      <alignment horizontal="center" vertical="center" wrapText="1"/>
    </xf>
    <xf numFmtId="8" fontId="4" fillId="2" borderId="1" xfId="0" applyNumberFormat="1" applyFont="1" applyFill="1" applyBorder="1" applyAlignment="1">
      <alignment horizontal="center" vertical="center" wrapText="1"/>
    </xf>
    <xf numFmtId="0" fontId="10" fillId="0" borderId="0" xfId="0" applyFont="1"/>
    <xf numFmtId="0" fontId="4" fillId="2" borderId="18" xfId="0" applyNumberFormat="1"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2" fontId="0" fillId="0" borderId="0" xfId="0" applyNumberFormat="1"/>
    <xf numFmtId="8" fontId="6" fillId="2" borderId="1" xfId="0" applyNumberFormat="1" applyFont="1" applyFill="1" applyBorder="1" applyAlignment="1">
      <alignment horizontal="center" vertical="center" wrapText="1"/>
    </xf>
    <xf numFmtId="166" fontId="4" fillId="2" borderId="8" xfId="0" applyNumberFormat="1" applyFont="1" applyFill="1" applyBorder="1" applyAlignment="1">
      <alignment horizontal="center" vertical="center" wrapText="1"/>
    </xf>
    <xf numFmtId="166" fontId="6" fillId="2" borderId="8"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8" fontId="0" fillId="0" borderId="0" xfId="0" applyNumberFormat="1"/>
    <xf numFmtId="6" fontId="6" fillId="2" borderId="5" xfId="0" applyNumberFormat="1" applyFont="1" applyFill="1" applyBorder="1" applyAlignment="1">
      <alignment horizontal="center" vertical="center" wrapText="1"/>
    </xf>
    <xf numFmtId="167" fontId="4" fillId="2" borderId="8" xfId="0" applyNumberFormat="1" applyFont="1" applyFill="1" applyBorder="1" applyAlignment="1">
      <alignment horizontal="center" vertical="center" wrapText="1"/>
    </xf>
    <xf numFmtId="167" fontId="6" fillId="2" borderId="8" xfId="0" applyNumberFormat="1" applyFont="1" applyFill="1" applyBorder="1" applyAlignment="1">
      <alignment horizontal="center" vertical="center" wrapText="1"/>
    </xf>
    <xf numFmtId="6" fontId="6" fillId="2" borderId="12" xfId="0" applyNumberFormat="1" applyFont="1" applyFill="1" applyBorder="1" applyAlignment="1">
      <alignment horizontal="center" vertical="center" wrapText="1"/>
    </xf>
    <xf numFmtId="0" fontId="5" fillId="2" borderId="7" xfId="0" applyFont="1" applyFill="1" applyBorder="1" applyAlignment="1">
      <alignment horizontal="left" vertical="center" wrapText="1" indent="1"/>
    </xf>
    <xf numFmtId="0" fontId="5" fillId="2" borderId="15"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4" fillId="2" borderId="8" xfId="0" applyNumberFormat="1" applyFont="1" applyFill="1" applyBorder="1" applyAlignment="1">
      <alignment horizontal="center" vertical="center" wrapText="1"/>
    </xf>
    <xf numFmtId="0" fontId="6" fillId="2" borderId="8" xfId="0" applyNumberFormat="1" applyFont="1" applyFill="1" applyBorder="1" applyAlignment="1">
      <alignment horizontal="center" vertical="center" wrapText="1"/>
    </xf>
    <xf numFmtId="0" fontId="12" fillId="3" borderId="0" xfId="0" applyFont="1" applyFill="1"/>
    <xf numFmtId="0" fontId="12" fillId="3" borderId="0" xfId="0" applyFont="1" applyFill="1" applyAlignment="1">
      <alignment wrapText="1"/>
    </xf>
    <xf numFmtId="0" fontId="13" fillId="3" borderId="0" xfId="0" applyFont="1" applyFill="1" applyBorder="1" applyAlignment="1">
      <alignment horizontal="center" vertical="center" wrapText="1"/>
    </xf>
    <xf numFmtId="0" fontId="14" fillId="3" borderId="0" xfId="0" applyFont="1" applyFill="1"/>
    <xf numFmtId="0" fontId="15" fillId="3" borderId="0" xfId="0" applyFont="1" applyFill="1"/>
    <xf numFmtId="0" fontId="15" fillId="3" borderId="0" xfId="0" applyFont="1" applyFill="1" applyAlignment="1">
      <alignment wrapText="1"/>
    </xf>
    <xf numFmtId="0" fontId="16" fillId="3" borderId="0" xfId="0" applyFont="1" applyFill="1" applyBorder="1" applyAlignment="1">
      <alignment horizontal="center" vertical="center" wrapText="1"/>
    </xf>
    <xf numFmtId="0" fontId="16" fillId="3" borderId="8" xfId="0" applyFont="1" applyFill="1" applyBorder="1" applyAlignment="1">
      <alignment horizontal="center" vertical="center" wrapText="1"/>
    </xf>
    <xf numFmtId="6" fontId="16" fillId="3" borderId="8" xfId="0" applyNumberFormat="1" applyFont="1" applyFill="1" applyBorder="1" applyAlignment="1">
      <alignment horizontal="center" vertical="center" wrapText="1"/>
    </xf>
    <xf numFmtId="0" fontId="16" fillId="3" borderId="7" xfId="0" applyFont="1" applyFill="1" applyBorder="1" applyAlignment="1">
      <alignment horizontal="center" vertical="center" wrapText="1"/>
    </xf>
    <xf numFmtId="6" fontId="16" fillId="3" borderId="12" xfId="0" applyNumberFormat="1" applyFont="1" applyFill="1" applyBorder="1" applyAlignment="1">
      <alignment horizontal="center" vertical="center" wrapText="1"/>
    </xf>
    <xf numFmtId="6" fontId="16" fillId="3" borderId="0" xfId="0" applyNumberFormat="1" applyFont="1" applyFill="1" applyBorder="1" applyAlignment="1">
      <alignment horizontal="center" vertical="center" wrapText="1"/>
    </xf>
    <xf numFmtId="12" fontId="16" fillId="3" borderId="0" xfId="0" applyNumberFormat="1" applyFont="1" applyFill="1" applyBorder="1" applyAlignment="1">
      <alignment horizontal="center" vertical="center" wrapText="1"/>
    </xf>
    <xf numFmtId="6" fontId="16" fillId="3" borderId="1" xfId="0" applyNumberFormat="1" applyFont="1" applyFill="1" applyBorder="1" applyAlignment="1">
      <alignment horizontal="center" vertical="center" wrapText="1"/>
    </xf>
    <xf numFmtId="8" fontId="16" fillId="3" borderId="1" xfId="0" applyNumberFormat="1" applyFont="1" applyFill="1" applyBorder="1" applyAlignment="1">
      <alignment horizontal="center" vertical="center" wrapText="1"/>
    </xf>
    <xf numFmtId="0" fontId="16" fillId="3" borderId="1" xfId="0" applyNumberFormat="1" applyFont="1" applyFill="1" applyBorder="1" applyAlignment="1">
      <alignment horizontal="center" vertical="center" wrapText="1"/>
    </xf>
    <xf numFmtId="2" fontId="16" fillId="3" borderId="1" xfId="0" applyNumberFormat="1" applyFont="1" applyFill="1" applyBorder="1" applyAlignment="1">
      <alignment horizontal="center" vertical="center" wrapText="1"/>
    </xf>
    <xf numFmtId="2" fontId="15" fillId="3" borderId="0" xfId="0" applyNumberFormat="1" applyFont="1" applyFill="1"/>
    <xf numFmtId="12" fontId="16" fillId="3" borderId="1" xfId="0" applyNumberFormat="1" applyFont="1" applyFill="1" applyBorder="1" applyAlignment="1">
      <alignment horizontal="center" vertical="center" wrapText="1"/>
    </xf>
    <xf numFmtId="0" fontId="16" fillId="3" borderId="18" xfId="0" applyNumberFormat="1" applyFont="1" applyFill="1" applyBorder="1" applyAlignment="1">
      <alignment horizontal="center" vertical="center" wrapText="1"/>
    </xf>
    <xf numFmtId="8" fontId="15" fillId="3" borderId="0" xfId="0" applyNumberFormat="1" applyFont="1" applyFill="1"/>
    <xf numFmtId="0" fontId="16" fillId="3" borderId="8" xfId="0" applyNumberFormat="1"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6" xfId="0" applyFont="1" applyFill="1" applyBorder="1" applyAlignment="1">
      <alignment horizontal="center" vertical="center" wrapText="1"/>
    </xf>
    <xf numFmtId="6" fontId="16" fillId="3" borderId="5" xfId="0" applyNumberFormat="1" applyFont="1" applyFill="1" applyBorder="1" applyAlignment="1">
      <alignment horizontal="center" vertical="center" wrapText="1"/>
    </xf>
    <xf numFmtId="0" fontId="16" fillId="4" borderId="0" xfId="0" applyFont="1" applyFill="1" applyBorder="1" applyAlignment="1">
      <alignment horizontal="center" vertical="center" wrapText="1"/>
    </xf>
    <xf numFmtId="0" fontId="12" fillId="3" borderId="0" xfId="0" applyFont="1" applyFill="1" applyBorder="1"/>
    <xf numFmtId="0" fontId="16" fillId="4" borderId="24" xfId="0" applyFont="1" applyFill="1" applyBorder="1" applyAlignment="1">
      <alignment horizontal="center" vertical="center" wrapText="1"/>
    </xf>
    <xf numFmtId="0" fontId="16" fillId="3" borderId="24" xfId="0" applyFont="1" applyFill="1" applyBorder="1" applyAlignment="1">
      <alignment horizontal="center" vertical="center" wrapText="1"/>
    </xf>
    <xf numFmtId="6" fontId="16" fillId="3" borderId="24" xfId="0" applyNumberFormat="1" applyFont="1" applyFill="1" applyBorder="1" applyAlignment="1">
      <alignment horizontal="center" vertical="center" wrapText="1"/>
    </xf>
    <xf numFmtId="167" fontId="16" fillId="3" borderId="24" xfId="0" applyNumberFormat="1" applyFont="1" applyFill="1" applyBorder="1" applyAlignment="1">
      <alignment horizontal="center" vertical="center" wrapText="1"/>
    </xf>
    <xf numFmtId="0" fontId="16" fillId="4" borderId="24" xfId="0" applyFont="1" applyFill="1" applyBorder="1" applyAlignment="1">
      <alignment horizontal="left" vertical="center" wrapText="1"/>
    </xf>
    <xf numFmtId="0" fontId="16" fillId="4" borderId="24" xfId="0" applyFont="1" applyFill="1" applyBorder="1" applyAlignment="1">
      <alignment horizontal="left" vertical="center" wrapText="1" indent="1"/>
    </xf>
    <xf numFmtId="0" fontId="12" fillId="3" borderId="0" xfId="0" applyFont="1" applyFill="1" applyBorder="1" applyAlignment="1">
      <alignment wrapText="1"/>
    </xf>
    <xf numFmtId="0" fontId="16" fillId="3" borderId="20"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25" xfId="0" applyNumberFormat="1" applyFont="1" applyFill="1" applyBorder="1" applyAlignment="1">
      <alignment horizontal="center" vertical="center" wrapText="1"/>
    </xf>
    <xf numFmtId="0" fontId="15" fillId="4" borderId="0" xfId="0" applyFont="1" applyFill="1" applyBorder="1"/>
    <xf numFmtId="0" fontId="15" fillId="4" borderId="0" xfId="0" applyFont="1" applyFill="1" applyBorder="1" applyAlignment="1">
      <alignment wrapText="1"/>
    </xf>
    <xf numFmtId="0" fontId="15" fillId="3" borderId="0" xfId="0" applyFont="1" applyFill="1" applyBorder="1"/>
    <xf numFmtId="0" fontId="15" fillId="3" borderId="0" xfId="0" applyFont="1" applyFill="1" applyBorder="1" applyAlignment="1">
      <alignment horizontal="center" vertical="center"/>
    </xf>
    <xf numFmtId="8" fontId="16" fillId="3" borderId="0" xfId="0" applyNumberFormat="1" applyFont="1" applyFill="1" applyBorder="1" applyAlignment="1">
      <alignment horizontal="center" vertical="center" wrapText="1"/>
    </xf>
    <xf numFmtId="0" fontId="15" fillId="3" borderId="0" xfId="0" applyFont="1" applyFill="1" applyBorder="1" applyAlignment="1">
      <alignment wrapText="1"/>
    </xf>
    <xf numFmtId="0" fontId="18" fillId="4" borderId="24" xfId="0" applyFont="1" applyFill="1" applyBorder="1" applyAlignment="1">
      <alignment horizontal="center" vertical="center" wrapText="1"/>
    </xf>
    <xf numFmtId="0" fontId="18" fillId="3" borderId="24" xfId="0" applyFont="1" applyFill="1" applyBorder="1" applyAlignment="1">
      <alignment horizontal="center" vertical="center" wrapText="1"/>
    </xf>
    <xf numFmtId="166" fontId="16" fillId="3" borderId="0" xfId="0" applyNumberFormat="1"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4"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5" fillId="2" borderId="19"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21"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10" fillId="0" borderId="19" xfId="0" applyFont="1" applyBorder="1" applyAlignment="1">
      <alignment horizontal="right" vertical="center" wrapText="1"/>
    </xf>
    <xf numFmtId="0" fontId="10" fillId="0" borderId="21" xfId="0" applyFont="1" applyBorder="1" applyAlignment="1">
      <alignment horizontal="right" vertical="center" wrapText="1"/>
    </xf>
    <xf numFmtId="0" fontId="10" fillId="0" borderId="20" xfId="0" applyFont="1" applyBorder="1" applyAlignment="1">
      <alignment horizontal="right" vertical="center" wrapText="1"/>
    </xf>
    <xf numFmtId="0" fontId="7" fillId="2" borderId="1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6" xfId="0" applyFont="1" applyFill="1" applyBorder="1" applyAlignment="1">
      <alignment horizontal="center" vertical="center"/>
    </xf>
    <xf numFmtId="0" fontId="5" fillId="2" borderId="9"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14" xfId="0" applyFont="1" applyFill="1" applyBorder="1" applyAlignment="1">
      <alignment horizontal="left" vertical="center" wrapText="1" indent="2"/>
    </xf>
    <xf numFmtId="0" fontId="5" fillId="2" borderId="6" xfId="0" applyFont="1" applyFill="1" applyBorder="1" applyAlignment="1">
      <alignment horizontal="left" vertical="center" wrapText="1" indent="2"/>
    </xf>
    <xf numFmtId="0" fontId="11" fillId="2" borderId="14" xfId="0" applyFont="1" applyFill="1" applyBorder="1" applyAlignment="1">
      <alignment horizontal="left" vertical="center" wrapText="1" indent="2"/>
    </xf>
    <xf numFmtId="0" fontId="11" fillId="2" borderId="6" xfId="0" applyFont="1" applyFill="1" applyBorder="1" applyAlignment="1">
      <alignment horizontal="left" vertical="center" wrapText="1" indent="2"/>
    </xf>
    <xf numFmtId="0" fontId="5" fillId="2" borderId="16"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14"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15"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17" xfId="0" applyFont="1" applyFill="1" applyBorder="1" applyAlignment="1">
      <alignment horizontal="center" vertical="center" wrapText="1"/>
    </xf>
    <xf numFmtId="0" fontId="16" fillId="3" borderId="17" xfId="0" applyFont="1" applyFill="1" applyBorder="1" applyAlignment="1">
      <alignment horizontal="center" vertical="center"/>
    </xf>
    <xf numFmtId="0" fontId="16" fillId="3" borderId="8" xfId="0" applyFont="1" applyFill="1" applyBorder="1" applyAlignment="1">
      <alignment horizontal="center" vertical="center"/>
    </xf>
    <xf numFmtId="0" fontId="16" fillId="4" borderId="0" xfId="0" applyFont="1" applyFill="1" applyBorder="1" applyAlignment="1">
      <alignment horizontal="center" vertical="center" wrapText="1"/>
    </xf>
    <xf numFmtId="0" fontId="15" fillId="3" borderId="19" xfId="0" applyFont="1" applyFill="1" applyBorder="1" applyAlignment="1">
      <alignment horizontal="right" vertical="center" wrapText="1"/>
    </xf>
    <xf numFmtId="0" fontId="15" fillId="3" borderId="21" xfId="0" applyFont="1" applyFill="1" applyBorder="1" applyAlignment="1">
      <alignment horizontal="right" vertical="center" wrapText="1"/>
    </xf>
    <xf numFmtId="0" fontId="15" fillId="3" borderId="20" xfId="0" applyFont="1" applyFill="1" applyBorder="1" applyAlignment="1">
      <alignment horizontal="right" vertical="center" wrapText="1"/>
    </xf>
    <xf numFmtId="0" fontId="16" fillId="3" borderId="14" xfId="0" applyFont="1" applyFill="1" applyBorder="1" applyAlignment="1">
      <alignment horizontal="left" vertical="center" wrapText="1" indent="2"/>
    </xf>
    <xf numFmtId="0" fontId="16" fillId="3" borderId="6" xfId="0" applyFont="1" applyFill="1" applyBorder="1" applyAlignment="1">
      <alignment horizontal="left" vertical="center" wrapText="1" indent="2"/>
    </xf>
    <xf numFmtId="0" fontId="16" fillId="4" borderId="24" xfId="0" applyFont="1" applyFill="1" applyBorder="1" applyAlignment="1">
      <alignment horizontal="center" vertical="center" wrapText="1"/>
    </xf>
    <xf numFmtId="0" fontId="17" fillId="3" borderId="15"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6" fillId="4" borderId="24" xfId="0" applyFont="1" applyFill="1" applyBorder="1" applyAlignment="1">
      <alignment horizontal="left" vertical="center" wrapText="1" indent="2"/>
    </xf>
    <xf numFmtId="0" fontId="16" fillId="3" borderId="13"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8" fillId="4" borderId="24" xfId="0" applyFont="1" applyFill="1" applyBorder="1" applyAlignment="1">
      <alignment horizontal="left" vertical="center" wrapText="1" indent="2"/>
    </xf>
  </cellXfs>
  <cellStyles count="5">
    <cellStyle name="Millares 3" xfId="4" xr:uid="{F1B596CB-C78F-3045-876D-4421CB06D6B3}"/>
    <cellStyle name="Moneda 2" xfId="3" xr:uid="{8D53AE88-66D1-BA4F-9521-A4AD36AF3890}"/>
    <cellStyle name="Normal" xfId="0" builtinId="0"/>
    <cellStyle name="Normal 2" xfId="1" xr:uid="{6D4F09E7-71BF-C14A-864D-0660972E0E93}"/>
    <cellStyle name="Normal 3" xfId="2" xr:uid="{D5B1F796-2C52-A649-9193-F4CE1A4530BA}"/>
  </cellStyles>
  <dxfs count="0"/>
  <tableStyles count="0" defaultTableStyle="TableStyleMedium2" defaultPivotStyle="PivotStyleLight16"/>
  <colors>
    <mruColors>
      <color rgb="FFA36796"/>
      <color rgb="FFFEA4B9"/>
      <color rgb="FFFD3162"/>
      <color rgb="FFCF0334"/>
      <color rgb="FF990033"/>
      <color rgb="FFF3033C"/>
      <color rgb="FF900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13</xdr:col>
      <xdr:colOff>97632</xdr:colOff>
      <xdr:row>0</xdr:row>
      <xdr:rowOff>76201</xdr:rowOff>
    </xdr:from>
    <xdr:to>
      <xdr:col>23</xdr:col>
      <xdr:colOff>47626</xdr:colOff>
      <xdr:row>30</xdr:row>
      <xdr:rowOff>0</xdr:rowOff>
    </xdr:to>
    <xdr:sp macro="" textlink="">
      <xdr:nvSpPr>
        <xdr:cNvPr id="2" name="Rectángulo 1">
          <a:extLst>
            <a:ext uri="{FF2B5EF4-FFF2-40B4-BE49-F238E27FC236}">
              <a16:creationId xmlns:a16="http://schemas.microsoft.com/office/drawing/2014/main" id="{26CAE7FD-2C9D-411A-964C-1654CF0CDDE8}"/>
            </a:ext>
          </a:extLst>
        </xdr:cNvPr>
        <xdr:cNvSpPr/>
      </xdr:nvSpPr>
      <xdr:spPr>
        <a:xfrm>
          <a:off x="15785307" y="76201"/>
          <a:ext cx="11094244" cy="6057899"/>
        </a:xfrm>
        <a:prstGeom prst="rect">
          <a:avLst/>
        </a:prstGeom>
        <a:solidFill>
          <a:schemeClr val="bg1"/>
        </a:solidFill>
      </xdr:spPr>
      <xdr:txBody>
        <a:bodyPr wrap="square" anchor="t">
          <a:noAutofit/>
        </a:bodyPr>
        <a:lstStyle/>
        <a:p>
          <a:pPr lvl="0"/>
          <a:r>
            <a:rPr lang="es-ES" sz="1600" b="1" i="1">
              <a:effectLst/>
              <a:latin typeface="+mn-lt"/>
              <a:ea typeface="+mn-ea"/>
              <a:cs typeface="+mn-cs"/>
            </a:rPr>
            <a:t>Gaermont News </a:t>
          </a:r>
          <a:r>
            <a:rPr lang="es-ES" sz="1600">
              <a:effectLst/>
              <a:latin typeface="+mn-lt"/>
              <a:ea typeface="+mn-ea"/>
              <a:cs typeface="+mn-cs"/>
            </a:rPr>
            <a:t>vende al menudeo productos novedosos. La compañía está considerando añadir dos nuevos productos a la línea que ya tiene. La empresa ha decidido trabajar los productos, durante dos años. </a:t>
          </a:r>
          <a:r>
            <a:rPr lang="es-ES" sz="1600" b="1">
              <a:effectLst/>
              <a:latin typeface="+mn-lt"/>
              <a:ea typeface="+mn-ea"/>
              <a:cs typeface="+mn-cs"/>
            </a:rPr>
            <a:t>Adquirirá ambos productos con un mayorista</a:t>
          </a:r>
          <a:r>
            <a:rPr lang="es-ES" sz="1600">
              <a:effectLst/>
              <a:latin typeface="+mn-lt"/>
              <a:ea typeface="+mn-ea"/>
              <a:cs typeface="+mn-cs"/>
            </a:rPr>
            <a:t>. El costo por unidad para cada producto para el horizonte de tiempo de dos años se muestra en la tabla 1</a:t>
          </a:r>
          <a:r>
            <a:rPr lang="es-ES" sz="1600" b="1">
              <a:effectLst/>
              <a:latin typeface="+mn-lt"/>
              <a:ea typeface="+mn-ea"/>
              <a:cs typeface="+mn-cs"/>
            </a:rPr>
            <a:t>. El producto 1 se venderá en $120 y el producto 2 en $110. El precio de venta será fijo para el período de dos años</a:t>
          </a:r>
          <a:r>
            <a:rPr lang="es-ES" sz="1600">
              <a:effectLst/>
              <a:latin typeface="+mn-lt"/>
              <a:ea typeface="+mn-ea"/>
              <a:cs typeface="+mn-cs"/>
            </a:rPr>
            <a:t>.</a:t>
          </a:r>
        </a:p>
        <a:p>
          <a:pPr lvl="0"/>
          <a:endParaRPr lang="es-MX" sz="1600">
            <a:effectLst/>
            <a:latin typeface="+mn-lt"/>
            <a:ea typeface="+mn-ea"/>
            <a:cs typeface="+mn-cs"/>
          </a:endParaRPr>
        </a:p>
        <a:p>
          <a:r>
            <a:rPr lang="es-ES" sz="1600" i="1">
              <a:effectLst/>
              <a:latin typeface="+mn-lt"/>
              <a:ea typeface="+mn-ea"/>
              <a:cs typeface="+mn-cs"/>
            </a:rPr>
            <a:t>Gaermont </a:t>
          </a:r>
          <a:r>
            <a:rPr lang="es-ES" sz="1600">
              <a:effectLst/>
              <a:latin typeface="+mn-lt"/>
              <a:ea typeface="+mn-ea"/>
              <a:cs typeface="+mn-cs"/>
            </a:rPr>
            <a:t>reconoce </a:t>
          </a:r>
          <a:r>
            <a:rPr lang="es-ES" sz="1600" b="1">
              <a:solidFill>
                <a:srgbClr val="FF0000"/>
              </a:solidFill>
              <a:effectLst/>
              <a:latin typeface="+mn-lt"/>
              <a:ea typeface="+mn-ea"/>
              <a:cs typeface="+mn-cs"/>
            </a:rPr>
            <a:t>que la venta de los nuevos productos dependerá en gran medida de la publicidad. </a:t>
          </a:r>
        </a:p>
        <a:p>
          <a:endParaRPr lang="es-ES" sz="1600" b="1">
            <a:solidFill>
              <a:srgbClr val="FF0000"/>
            </a:solidFill>
            <a:effectLst/>
            <a:latin typeface="+mn-lt"/>
            <a:ea typeface="+mn-ea"/>
            <a:cs typeface="+mn-cs"/>
          </a:endParaRPr>
        </a:p>
        <a:p>
          <a:r>
            <a:rPr lang="es-ES" sz="1600" b="1">
              <a:solidFill>
                <a:srgbClr val="FF0000"/>
              </a:solidFill>
              <a:effectLst/>
              <a:latin typeface="+mn-lt"/>
              <a:ea typeface="+mn-ea"/>
              <a:cs typeface="+mn-cs"/>
            </a:rPr>
            <a:t>El departamento de publicidad ha proyectado las ventas para los próximos dos años. Estas proyecciones, expresadas en unidades vendidas por cada $100 dólares de publicidad, se muestran también en la tabla 1.</a:t>
          </a:r>
        </a:p>
        <a:p>
          <a:endParaRPr lang="es-ES" sz="1600" b="1">
            <a:effectLst/>
            <a:latin typeface="+mn-lt"/>
            <a:ea typeface="+mn-ea"/>
            <a:cs typeface="+mn-cs"/>
          </a:endParaRPr>
        </a:p>
        <a:p>
          <a:r>
            <a:rPr lang="es-ES" sz="1600" b="1">
              <a:effectLst/>
              <a:latin typeface="+mn-lt"/>
              <a:ea typeface="+mn-ea"/>
              <a:cs typeface="+mn-cs"/>
            </a:rPr>
            <a:t> El departamento de publicidad ha pronosticado también que en ambos años cuando menos el 30%, pero no más del 60% del total de unidades vendidas (de ambos productos), serán del producto tipo 2</a:t>
          </a:r>
          <a:r>
            <a:rPr lang="es-ES" sz="1600">
              <a:effectLst/>
              <a:latin typeface="+mn-lt"/>
              <a:ea typeface="+mn-ea"/>
              <a:cs typeface="+mn-cs"/>
            </a:rPr>
            <a:t>.</a:t>
          </a:r>
        </a:p>
        <a:p>
          <a:endParaRPr lang="es-MX" sz="1600">
            <a:effectLst/>
            <a:latin typeface="+mn-lt"/>
            <a:ea typeface="+mn-ea"/>
            <a:cs typeface="+mn-cs"/>
          </a:endParaRPr>
        </a:p>
        <a:p>
          <a:r>
            <a:rPr lang="es-ES" sz="1600" b="1">
              <a:effectLst/>
              <a:latin typeface="+mn-lt"/>
              <a:ea typeface="+mn-ea"/>
              <a:cs typeface="+mn-cs"/>
            </a:rPr>
            <a:t>A principios del año 1, la compañía tenía $9000 disponibles para publicidad y compras</a:t>
          </a:r>
          <a:r>
            <a:rPr lang="es-ES" sz="1600">
              <a:effectLst/>
              <a:latin typeface="+mn-lt"/>
              <a:ea typeface="+mn-ea"/>
              <a:cs typeface="+mn-cs"/>
            </a:rPr>
            <a:t>. </a:t>
          </a:r>
        </a:p>
        <a:p>
          <a:endParaRPr lang="es-ES" sz="1600">
            <a:effectLst/>
            <a:latin typeface="+mn-lt"/>
            <a:ea typeface="+mn-ea"/>
            <a:cs typeface="+mn-cs"/>
          </a:endParaRPr>
        </a:p>
        <a:p>
          <a:r>
            <a:rPr lang="es-ES" sz="1600" b="1">
              <a:solidFill>
                <a:srgbClr val="FF0000"/>
              </a:solidFill>
              <a:effectLst/>
              <a:latin typeface="+mn-lt"/>
              <a:ea typeface="+mn-ea"/>
              <a:cs typeface="+mn-cs"/>
            </a:rPr>
            <a:t>Los productos pueden comprarse un año y conservarse hasta el año siguiente sin incurrir en costos de mantenimiento. </a:t>
          </a:r>
        </a:p>
        <a:p>
          <a:endParaRPr lang="es-ES" sz="1600" b="1">
            <a:effectLst/>
            <a:latin typeface="+mn-lt"/>
            <a:ea typeface="+mn-ea"/>
            <a:cs typeface="+mn-cs"/>
          </a:endParaRPr>
        </a:p>
        <a:p>
          <a:r>
            <a:rPr lang="es-ES" sz="1600" b="1">
              <a:effectLst/>
              <a:latin typeface="+mn-lt"/>
              <a:ea typeface="+mn-ea"/>
              <a:cs typeface="+mn-cs"/>
            </a:rPr>
            <a:t>La publicidad en cualquier año tiene efecto sólo sobre las ventas de ese año</a:t>
          </a:r>
          <a:r>
            <a:rPr lang="es-ES" sz="1600">
              <a:effectLst/>
              <a:latin typeface="+mn-lt"/>
              <a:ea typeface="+mn-ea"/>
              <a:cs typeface="+mn-cs"/>
            </a:rPr>
            <a:t>. </a:t>
          </a:r>
        </a:p>
        <a:p>
          <a:endParaRPr lang="es-ES" sz="1600">
            <a:effectLst/>
            <a:latin typeface="+mn-lt"/>
            <a:ea typeface="+mn-ea"/>
            <a:cs typeface="+mn-cs"/>
          </a:endParaRPr>
        </a:p>
        <a:p>
          <a:r>
            <a:rPr lang="es-ES" sz="1600" b="1">
              <a:solidFill>
                <a:srgbClr val="FF0000"/>
              </a:solidFill>
              <a:effectLst/>
              <a:latin typeface="+mn-lt"/>
              <a:ea typeface="+mn-ea"/>
              <a:cs typeface="+mn-cs"/>
            </a:rPr>
            <a:t>Los gastos de compras y publicidad en el año 2 pueden financiarse con las utilidades del año 1. </a:t>
          </a:r>
        </a:p>
        <a:p>
          <a:endParaRPr lang="es-ES" sz="1600" b="1">
            <a:effectLst/>
            <a:latin typeface="+mn-lt"/>
            <a:ea typeface="+mn-ea"/>
            <a:cs typeface="+mn-cs"/>
          </a:endParaRPr>
        </a:p>
        <a:p>
          <a:r>
            <a:rPr lang="es-ES" sz="1600" b="1">
              <a:effectLst/>
              <a:latin typeface="+mn-lt"/>
              <a:ea typeface="+mn-ea"/>
              <a:cs typeface="+mn-cs"/>
            </a:rPr>
            <a:t>A Gaermont le gustaría desarrollar un modelo que refleje la cantidad de dinero de publicidad y compras que deben invertirse en cada uno de los dos siguientes años con el objeto de maximizar las utilidades totales para los dos años.</a:t>
          </a:r>
          <a:endParaRPr lang="es-MX" sz="1600" b="1">
            <a:effectLst/>
            <a:latin typeface="+mn-lt"/>
            <a:ea typeface="+mn-ea"/>
            <a:cs typeface="+mn-cs"/>
          </a:endParaRPr>
        </a:p>
        <a:p>
          <a:pPr>
            <a:spcAft>
              <a:spcPts val="0"/>
            </a:spcAft>
          </a:pPr>
          <a:endParaRPr lang="es-MX" sz="3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171450</xdr:colOff>
      <xdr:row>0</xdr:row>
      <xdr:rowOff>152400</xdr:rowOff>
    </xdr:from>
    <xdr:to>
      <xdr:col>11</xdr:col>
      <xdr:colOff>657225</xdr:colOff>
      <xdr:row>17</xdr:row>
      <xdr:rowOff>19051</xdr:rowOff>
    </xdr:to>
    <xdr:sp macro="" textlink="">
      <xdr:nvSpPr>
        <xdr:cNvPr id="3" name="Rectángulo 1">
          <a:extLst>
            <a:ext uri="{FF2B5EF4-FFF2-40B4-BE49-F238E27FC236}">
              <a16:creationId xmlns:a16="http://schemas.microsoft.com/office/drawing/2014/main" id="{4A89E7EF-FD16-405E-9D71-E0C1AADD4275}"/>
            </a:ext>
          </a:extLst>
        </xdr:cNvPr>
        <xdr:cNvSpPr/>
      </xdr:nvSpPr>
      <xdr:spPr>
        <a:xfrm>
          <a:off x="171450" y="152400"/>
          <a:ext cx="10610850" cy="3267076"/>
        </a:xfrm>
        <a:prstGeom prst="rect">
          <a:avLst/>
        </a:prstGeom>
        <a:solidFill>
          <a:schemeClr val="bg1"/>
        </a:solidFill>
      </xdr:spPr>
      <xdr:txBody>
        <a:bodyPr wrap="square" anchor="t">
          <a:noAutofit/>
        </a:bodyPr>
        <a:lstStyle/>
        <a:p>
          <a:pPr lvl="0"/>
          <a:r>
            <a:rPr kumimoji="0" lang="es-ES" sz="1600" b="1" i="1" u="none" strike="noStrike" kern="0" cap="none" spc="0" normalizeH="0" baseline="0" noProof="0">
              <a:ln>
                <a:noFill/>
              </a:ln>
              <a:solidFill>
                <a:sysClr val="windowText" lastClr="000000"/>
              </a:solidFill>
              <a:effectLst/>
              <a:uLnTx/>
              <a:uFillTx/>
              <a:latin typeface="+mn-lt"/>
              <a:ea typeface="+mn-ea"/>
              <a:cs typeface="+mn-cs"/>
            </a:rPr>
            <a:t>Gaermont News </a:t>
          </a:r>
          <a:r>
            <a:rPr kumimoji="0" lang="es-ES" sz="1600" b="0" i="0" u="none" strike="noStrike" kern="0" cap="none" spc="0" normalizeH="0" baseline="0" noProof="0">
              <a:ln>
                <a:noFill/>
              </a:ln>
              <a:solidFill>
                <a:sysClr val="windowText" lastClr="000000"/>
              </a:solidFill>
              <a:effectLst/>
              <a:uLnTx/>
              <a:uFillTx/>
              <a:latin typeface="+mn-lt"/>
              <a:ea typeface="+mn-ea"/>
              <a:cs typeface="+mn-cs"/>
            </a:rPr>
            <a:t>vende al menudeo productos novedosos</a:t>
          </a:r>
          <a:r>
            <a:rPr lang="es-ES" sz="1600">
              <a:effectLst/>
              <a:latin typeface="+mn-lt"/>
              <a:ea typeface="+mn-ea"/>
              <a:cs typeface="+mn-cs"/>
            </a:rPr>
            <a:t>considerando añadir dos nuevos productos a la línea que ya tiene. La empresa ha decidido trabajar los productos, durante dos años. Adquirirá ambos productos con un mayorista. El costo por unidad para cada producto para el horizonte de tiempo de dos años se muestra en la tabla 1. El producto 1 se venderá en $120 y el producto 2 en $110. El precio de venta será fijo para el período de dos años.</a:t>
          </a:r>
          <a:endParaRPr lang="es-MX" sz="1600">
            <a:effectLst/>
            <a:latin typeface="+mn-lt"/>
            <a:ea typeface="+mn-ea"/>
            <a:cs typeface="+mn-cs"/>
          </a:endParaRPr>
        </a:p>
        <a:p>
          <a:r>
            <a:rPr lang="es-ES" sz="1600" i="1">
              <a:effectLst/>
              <a:latin typeface="+mn-lt"/>
              <a:ea typeface="+mn-ea"/>
              <a:cs typeface="+mn-cs"/>
            </a:rPr>
            <a:t>Gaermont </a:t>
          </a:r>
          <a:r>
            <a:rPr lang="es-ES" sz="1600">
              <a:effectLst/>
              <a:latin typeface="+mn-lt"/>
              <a:ea typeface="+mn-ea"/>
              <a:cs typeface="+mn-cs"/>
            </a:rPr>
            <a:t>reconoce que la venta de los nuevos productos dependerá en gran medida de la publicidad. El departamento de publicidad ha proyectado las ventas para los próximos dos años. Estas proyecciones, expresadas en unidades vendidas por cada $100 dólares de publicidad, se muestran también en la tabla 1. EL departamento de publicidad ha pronosticado también que en ambos años cuando menos el 30%, pero no más del 60% del total de unidades vendidas (de ambos productos), serán del producto tipo 2.</a:t>
          </a:r>
          <a:endParaRPr lang="es-MX" sz="1600">
            <a:effectLst/>
            <a:latin typeface="+mn-lt"/>
            <a:ea typeface="+mn-ea"/>
            <a:cs typeface="+mn-cs"/>
          </a:endParaRPr>
        </a:p>
        <a:p>
          <a:r>
            <a:rPr lang="es-ES" sz="1600">
              <a:effectLst/>
              <a:latin typeface="+mn-lt"/>
              <a:ea typeface="+mn-ea"/>
              <a:cs typeface="+mn-cs"/>
            </a:rPr>
            <a:t>A principios del año 1, la compañía tenía $9000 disponibles para publicidad y compras. Los productos pueden comprarse un año y conservarse hasta el año siguiente sin incurrir en costos de mantenimiento. La publicidad en cualquier año tiene efecto sólo sobre las ventas de ese año. Los gastos de compras y publicidad en el año 2 pueden financiarse con las utilidades del año 1.  A Gaermont le gustaría desarrollar un modelo que refleje la cantidad de dinero de publicidad y compras que deben invertirse en cada uno de los dos siguientes años con el objeto de maximizar las utilidades totales para los dos años.</a:t>
          </a:r>
          <a:endParaRPr lang="es-MX" sz="1600">
            <a:effectLst/>
            <a:latin typeface="+mn-lt"/>
            <a:ea typeface="+mn-ea"/>
            <a:cs typeface="+mn-cs"/>
          </a:endParaRPr>
        </a:p>
      </xdr:txBody>
    </xdr:sp>
    <xdr:clientData/>
  </xdr:twoCellAnchor>
  <xdr:twoCellAnchor>
    <xdr:from>
      <xdr:col>24</xdr:col>
      <xdr:colOff>2587056</xdr:colOff>
      <xdr:row>50</xdr:row>
      <xdr:rowOff>112941</xdr:rowOff>
    </xdr:from>
    <xdr:to>
      <xdr:col>36</xdr:col>
      <xdr:colOff>500061</xdr:colOff>
      <xdr:row>56</xdr:row>
      <xdr:rowOff>130969</xdr:rowOff>
    </xdr:to>
    <xdr:sp macro="" textlink="">
      <xdr:nvSpPr>
        <xdr:cNvPr id="4" name="Rectángulo 1">
          <a:extLst>
            <a:ext uri="{FF2B5EF4-FFF2-40B4-BE49-F238E27FC236}">
              <a16:creationId xmlns:a16="http://schemas.microsoft.com/office/drawing/2014/main" id="{E9883E95-DC4C-4C5A-ABBC-8DA1F47DA706}"/>
            </a:ext>
          </a:extLst>
        </xdr:cNvPr>
        <xdr:cNvSpPr/>
      </xdr:nvSpPr>
      <xdr:spPr>
        <a:xfrm>
          <a:off x="32133606" y="15352941"/>
          <a:ext cx="14324580" cy="1218178"/>
        </a:xfrm>
        <a:prstGeom prst="rect">
          <a:avLst/>
        </a:prstGeom>
        <a:solidFill>
          <a:schemeClr val="bg1"/>
        </a:solidFill>
      </xdr:spPr>
      <xdr:txBody>
        <a:bodyPr wrap="square" anchor="t">
          <a:noAutofit/>
        </a:bodyPr>
        <a:lstStyle/>
        <a:p>
          <a:pPr>
            <a:spcAft>
              <a:spcPts val="0"/>
            </a:spcAft>
          </a:pPr>
          <a:r>
            <a:rPr lang="es-MX" sz="2000" b="1" i="1" u="sng">
              <a:solidFill>
                <a:sysClr val="windowText" lastClr="000000"/>
              </a:solidFill>
              <a:effectLst/>
              <a:latin typeface="Times New Roman" panose="02020603050405020304" pitchFamily="18" charset="0"/>
              <a:ea typeface="Times New Roman" panose="02020603050405020304" pitchFamily="18" charset="0"/>
            </a:rPr>
            <a:t>Variables</a:t>
          </a:r>
          <a:r>
            <a:rPr lang="es-MX" sz="2000" b="1" i="1" u="sng" baseline="0">
              <a:solidFill>
                <a:sysClr val="windowText" lastClr="000000"/>
              </a:solidFill>
              <a:effectLst/>
              <a:latin typeface="Times New Roman" panose="02020603050405020304" pitchFamily="18" charset="0"/>
              <a:ea typeface="Times New Roman" panose="02020603050405020304" pitchFamily="18" charset="0"/>
            </a:rPr>
            <a:t> de Decisión:</a:t>
          </a:r>
        </a:p>
        <a:p>
          <a:pPr>
            <a:spcAft>
              <a:spcPts val="0"/>
            </a:spcAft>
          </a:pPr>
          <a:endParaRPr lang="es-MX" sz="2000">
            <a:solidFill>
              <a:sysClr val="windowText" lastClr="000000"/>
            </a:solidFill>
            <a:effectLst/>
            <a:latin typeface="Times New Roman" panose="02020603050405020304" pitchFamily="18" charset="0"/>
            <a:ea typeface="Times New Roman" panose="02020603050405020304" pitchFamily="18" charset="0"/>
          </a:endParaRPr>
        </a:p>
        <a:p>
          <a:pPr lvl="2">
            <a:spcAft>
              <a:spcPts val="0"/>
            </a:spcAft>
          </a:pPr>
          <a:r>
            <a:rPr lang="es-MX" sz="2000">
              <a:solidFill>
                <a:sysClr val="windowText" lastClr="000000"/>
              </a:solidFill>
              <a:effectLst/>
              <a:latin typeface="Times New Roman" panose="02020603050405020304" pitchFamily="18" charset="0"/>
              <a:ea typeface="Times New Roman" panose="02020603050405020304" pitchFamily="18" charset="0"/>
            </a:rPr>
            <a:t>Sea Pijk : La cantidad de </a:t>
          </a:r>
          <a:r>
            <a:rPr lang="es-MX" sz="2000" baseline="0">
              <a:solidFill>
                <a:sysClr val="windowText" lastClr="000000"/>
              </a:solidFill>
              <a:effectLst/>
              <a:latin typeface="Times New Roman" panose="02020603050405020304" pitchFamily="18" charset="0"/>
              <a:ea typeface="Times New Roman" panose="02020603050405020304" pitchFamily="18" charset="0"/>
            </a:rPr>
            <a:t>Productos i , aquirida  en el año j y vendida  en el año k , j&lt; =k, i=1,2  j= 1,2, k=2</a:t>
          </a:r>
        </a:p>
        <a:p>
          <a:pPr lvl="2">
            <a:spcAft>
              <a:spcPts val="0"/>
            </a:spcAft>
          </a:pPr>
          <a:endParaRPr lang="es-MX" sz="2000" baseline="0">
            <a:solidFill>
              <a:sysClr val="windowText" lastClr="000000"/>
            </a:solidFill>
            <a:effectLst/>
            <a:latin typeface="Times New Roman" panose="02020603050405020304" pitchFamily="18" charset="0"/>
            <a:ea typeface="Times New Roman" panose="02020603050405020304" pitchFamily="18" charset="0"/>
          </a:endParaRPr>
        </a:p>
      </xdr:txBody>
    </xdr:sp>
    <xdr:clientData/>
  </xdr:twoCellAnchor>
  <xdr:twoCellAnchor>
    <xdr:from>
      <xdr:col>25</xdr:col>
      <xdr:colOff>215786</xdr:colOff>
      <xdr:row>63</xdr:row>
      <xdr:rowOff>170656</xdr:rowOff>
    </xdr:from>
    <xdr:to>
      <xdr:col>34</xdr:col>
      <xdr:colOff>1079499</xdr:colOff>
      <xdr:row>95</xdr:row>
      <xdr:rowOff>168275</xdr:rowOff>
    </xdr:to>
    <xdr:sp macro="" textlink="">
      <xdr:nvSpPr>
        <xdr:cNvPr id="5" name="Rectángulo 1">
          <a:extLst>
            <a:ext uri="{FF2B5EF4-FFF2-40B4-BE49-F238E27FC236}">
              <a16:creationId xmlns:a16="http://schemas.microsoft.com/office/drawing/2014/main" id="{D82BCD24-0D0F-4E5D-82C2-B201DFEC8525}"/>
            </a:ext>
          </a:extLst>
        </xdr:cNvPr>
        <xdr:cNvSpPr/>
      </xdr:nvSpPr>
      <xdr:spPr>
        <a:xfrm>
          <a:off x="32353136" y="18010981"/>
          <a:ext cx="11560288" cy="9703594"/>
        </a:xfrm>
        <a:prstGeom prst="rect">
          <a:avLst/>
        </a:prstGeom>
        <a:solidFill>
          <a:schemeClr val="bg1"/>
        </a:solidFill>
      </xdr:spPr>
      <xdr:txBody>
        <a:bodyPr wrap="square"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MX" sz="2000" b="1" i="1" u="sng"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Restricciones: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Presupuesto para compras y Publicidad Año 1: $ 9000</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(75 + 16 2/3) P111 ´+ (70 + 11 1/9) P211 + 75 P112+70 P212 = 9000</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Presupuesto para compras y Publicidad Año 2 : Emplear las Utilidades del Año 1</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(80 + 14 2/7) P122 ´+ (85 + 8 1/3) P222   + 14 2/7 P112+8 1/3 P212 = 28 P111 + 29 P211</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Ventas de Producto 2  &gt;=  .30% de las ventas en el Año 1</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P211 &gt;= .30 ( P111 + P211 )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Ventas de Producto 2  &lt;=  .60% de las ventas en el Año 1</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P211 &lt;= .60 ( P111 + P211 )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Ventas de Producto 2  &gt;=  .30% de las ventas en el Año 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1828800" marR="0" lvl="4"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P212 + P222 &gt;= .30 ( P112 + P212 + P122 + P222)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Ventas de Producto 2  &lt;=  .60% de las ventas en el Año 2</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                               P212 + P222 &lt;= .60 ( P112 + P212 + P122 + P222)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endParaRPr lang="es-MX" sz="2000">
            <a:solidFill>
              <a:sysClr val="windowText" lastClr="000000"/>
            </a:solidFill>
            <a:effectLst/>
            <a:latin typeface="Times New Roman" panose="02020603050405020304" pitchFamily="18" charset="0"/>
            <a:ea typeface="Times New Roman" panose="02020603050405020304" pitchFamily="18" charset="0"/>
          </a:endParaRPr>
        </a:p>
      </xdr:txBody>
    </xdr:sp>
    <xdr:clientData/>
  </xdr:twoCellAnchor>
  <xdr:twoCellAnchor>
    <xdr:from>
      <xdr:col>25</xdr:col>
      <xdr:colOff>1178719</xdr:colOff>
      <xdr:row>42</xdr:row>
      <xdr:rowOff>744</xdr:rowOff>
    </xdr:from>
    <xdr:to>
      <xdr:col>27</xdr:col>
      <xdr:colOff>11906</xdr:colOff>
      <xdr:row>46</xdr:row>
      <xdr:rowOff>23812</xdr:rowOff>
    </xdr:to>
    <xdr:sp macro="" textlink="">
      <xdr:nvSpPr>
        <xdr:cNvPr id="6" name="Rectangle 5">
          <a:extLst>
            <a:ext uri="{FF2B5EF4-FFF2-40B4-BE49-F238E27FC236}">
              <a16:creationId xmlns:a16="http://schemas.microsoft.com/office/drawing/2014/main" id="{27F14C97-44C2-44BD-875F-933CC16FF7EB}"/>
            </a:ext>
          </a:extLst>
        </xdr:cNvPr>
        <xdr:cNvSpPr/>
      </xdr:nvSpPr>
      <xdr:spPr>
        <a:xfrm>
          <a:off x="33316069" y="11354544"/>
          <a:ext cx="1385887" cy="2013793"/>
        </a:xfrm>
        <a:prstGeom prst="rect">
          <a:avLst/>
        </a:prstGeom>
        <a:noFill/>
        <a:ln w="57150">
          <a:solidFill>
            <a:srgbClr val="9900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27</xdr:col>
      <xdr:colOff>57150</xdr:colOff>
      <xdr:row>42</xdr:row>
      <xdr:rowOff>2381</xdr:rowOff>
    </xdr:from>
    <xdr:to>
      <xdr:col>28</xdr:col>
      <xdr:colOff>1166813</xdr:colOff>
      <xdr:row>46</xdr:row>
      <xdr:rowOff>33337</xdr:rowOff>
    </xdr:to>
    <xdr:sp macro="" textlink="">
      <xdr:nvSpPr>
        <xdr:cNvPr id="7" name="Rectangle 6">
          <a:extLst>
            <a:ext uri="{FF2B5EF4-FFF2-40B4-BE49-F238E27FC236}">
              <a16:creationId xmlns:a16="http://schemas.microsoft.com/office/drawing/2014/main" id="{541E46C6-6E54-45FA-988A-99D9DABA1F18}"/>
            </a:ext>
          </a:extLst>
        </xdr:cNvPr>
        <xdr:cNvSpPr/>
      </xdr:nvSpPr>
      <xdr:spPr>
        <a:xfrm>
          <a:off x="34747200" y="11356181"/>
          <a:ext cx="2300288" cy="2021681"/>
        </a:xfrm>
        <a:prstGeom prst="rect">
          <a:avLst/>
        </a:prstGeom>
        <a:noFill/>
        <a:ln w="57150">
          <a:solidFill>
            <a:srgbClr val="CF033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32</xdr:col>
      <xdr:colOff>4761</xdr:colOff>
      <xdr:row>42</xdr:row>
      <xdr:rowOff>5506</xdr:rowOff>
    </xdr:from>
    <xdr:to>
      <xdr:col>34</xdr:col>
      <xdr:colOff>1190624</xdr:colOff>
      <xdr:row>46</xdr:row>
      <xdr:rowOff>28574</xdr:rowOff>
    </xdr:to>
    <xdr:sp macro="" textlink="">
      <xdr:nvSpPr>
        <xdr:cNvPr id="8" name="Rectangle 7">
          <a:extLst>
            <a:ext uri="{FF2B5EF4-FFF2-40B4-BE49-F238E27FC236}">
              <a16:creationId xmlns:a16="http://schemas.microsoft.com/office/drawing/2014/main" id="{074DD514-A0E1-4B7E-A33D-029FB26C5AAD}"/>
            </a:ext>
          </a:extLst>
        </xdr:cNvPr>
        <xdr:cNvSpPr/>
      </xdr:nvSpPr>
      <xdr:spPr>
        <a:xfrm>
          <a:off x="40438386" y="11359306"/>
          <a:ext cx="3586163" cy="2013793"/>
        </a:xfrm>
        <a:prstGeom prst="rect">
          <a:avLst/>
        </a:prstGeom>
        <a:noFill/>
        <a:ln w="149225">
          <a:solidFill>
            <a:srgbClr val="FEA4B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24</xdr:col>
      <xdr:colOff>2563019</xdr:colOff>
      <xdr:row>46</xdr:row>
      <xdr:rowOff>285751</xdr:rowOff>
    </xdr:from>
    <xdr:to>
      <xdr:col>28</xdr:col>
      <xdr:colOff>1158875</xdr:colOff>
      <xdr:row>48</xdr:row>
      <xdr:rowOff>31751</xdr:rowOff>
    </xdr:to>
    <xdr:sp macro="" textlink="">
      <xdr:nvSpPr>
        <xdr:cNvPr id="9" name="Rectangle 8">
          <a:extLst>
            <a:ext uri="{FF2B5EF4-FFF2-40B4-BE49-F238E27FC236}">
              <a16:creationId xmlns:a16="http://schemas.microsoft.com/office/drawing/2014/main" id="{EDE046D9-71BE-4BA5-9013-72478209FBCA}"/>
            </a:ext>
          </a:extLst>
        </xdr:cNvPr>
        <xdr:cNvSpPr/>
      </xdr:nvSpPr>
      <xdr:spPr>
        <a:xfrm>
          <a:off x="32109569" y="13630276"/>
          <a:ext cx="4929981" cy="1241425"/>
        </a:xfrm>
        <a:prstGeom prst="rect">
          <a:avLst/>
        </a:prstGeom>
        <a:noFill/>
        <a:ln w="571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23</xdr:col>
      <xdr:colOff>726281</xdr:colOff>
      <xdr:row>13</xdr:row>
      <xdr:rowOff>202406</xdr:rowOff>
    </xdr:from>
    <xdr:to>
      <xdr:col>23</xdr:col>
      <xdr:colOff>1785936</xdr:colOff>
      <xdr:row>18</xdr:row>
      <xdr:rowOff>190500</xdr:rowOff>
    </xdr:to>
    <xdr:sp macro="" textlink="">
      <xdr:nvSpPr>
        <xdr:cNvPr id="10" name="Oval 9">
          <a:extLst>
            <a:ext uri="{FF2B5EF4-FFF2-40B4-BE49-F238E27FC236}">
              <a16:creationId xmlns:a16="http://schemas.microsoft.com/office/drawing/2014/main" id="{5806E10E-0E88-44DF-AB34-CF69F48E46CB}"/>
            </a:ext>
          </a:extLst>
        </xdr:cNvPr>
        <xdr:cNvSpPr/>
      </xdr:nvSpPr>
      <xdr:spPr>
        <a:xfrm>
          <a:off x="27558206" y="2802731"/>
          <a:ext cx="1059655" cy="988219"/>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23</xdr:col>
      <xdr:colOff>2345530</xdr:colOff>
      <xdr:row>9</xdr:row>
      <xdr:rowOff>142875</xdr:rowOff>
    </xdr:from>
    <xdr:to>
      <xdr:col>24</xdr:col>
      <xdr:colOff>1333500</xdr:colOff>
      <xdr:row>12</xdr:row>
      <xdr:rowOff>71437</xdr:rowOff>
    </xdr:to>
    <xdr:sp macro="" textlink="">
      <xdr:nvSpPr>
        <xdr:cNvPr id="11" name="Rectangle 10">
          <a:extLst>
            <a:ext uri="{FF2B5EF4-FFF2-40B4-BE49-F238E27FC236}">
              <a16:creationId xmlns:a16="http://schemas.microsoft.com/office/drawing/2014/main" id="{74C88EB6-58E0-4ED4-8C18-78D1FA148E47}"/>
            </a:ext>
          </a:extLst>
        </xdr:cNvPr>
        <xdr:cNvSpPr/>
      </xdr:nvSpPr>
      <xdr:spPr>
        <a:xfrm>
          <a:off x="29177455" y="1943100"/>
          <a:ext cx="1702595" cy="528637"/>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800"/>
            <a:t>Año1</a:t>
          </a:r>
        </a:p>
      </xdr:txBody>
    </xdr:sp>
    <xdr:clientData/>
  </xdr:twoCellAnchor>
  <xdr:twoCellAnchor>
    <xdr:from>
      <xdr:col>24</xdr:col>
      <xdr:colOff>2247897</xdr:colOff>
      <xdr:row>9</xdr:row>
      <xdr:rowOff>136525</xdr:rowOff>
    </xdr:from>
    <xdr:to>
      <xdr:col>26</xdr:col>
      <xdr:colOff>238124</xdr:colOff>
      <xdr:row>12</xdr:row>
      <xdr:rowOff>65087</xdr:rowOff>
    </xdr:to>
    <xdr:sp macro="" textlink="">
      <xdr:nvSpPr>
        <xdr:cNvPr id="12" name="Rectangle 11">
          <a:extLst>
            <a:ext uri="{FF2B5EF4-FFF2-40B4-BE49-F238E27FC236}">
              <a16:creationId xmlns:a16="http://schemas.microsoft.com/office/drawing/2014/main" id="{E1927F7E-772C-4EFA-9D4E-6979BBC35BF8}"/>
            </a:ext>
          </a:extLst>
        </xdr:cNvPr>
        <xdr:cNvSpPr/>
      </xdr:nvSpPr>
      <xdr:spPr>
        <a:xfrm>
          <a:off x="31794447" y="1936750"/>
          <a:ext cx="1800227" cy="528637"/>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800"/>
            <a:t>Año</a:t>
          </a:r>
          <a:r>
            <a:rPr lang="es-MX" sz="3200"/>
            <a:t> 2</a:t>
          </a:r>
        </a:p>
      </xdr:txBody>
    </xdr:sp>
    <xdr:clientData/>
  </xdr:twoCellAnchor>
  <xdr:twoCellAnchor>
    <xdr:from>
      <xdr:col>23</xdr:col>
      <xdr:colOff>535779</xdr:colOff>
      <xdr:row>19</xdr:row>
      <xdr:rowOff>166688</xdr:rowOff>
    </xdr:from>
    <xdr:to>
      <xdr:col>23</xdr:col>
      <xdr:colOff>1881186</xdr:colOff>
      <xdr:row>23</xdr:row>
      <xdr:rowOff>0</xdr:rowOff>
    </xdr:to>
    <xdr:sp macro="" textlink="">
      <xdr:nvSpPr>
        <xdr:cNvPr id="13" name="Isosceles Triangle 12">
          <a:extLst>
            <a:ext uri="{FF2B5EF4-FFF2-40B4-BE49-F238E27FC236}">
              <a16:creationId xmlns:a16="http://schemas.microsoft.com/office/drawing/2014/main" id="{7E824B0C-C663-4538-99AA-2C6E89FEF694}"/>
            </a:ext>
          </a:extLst>
        </xdr:cNvPr>
        <xdr:cNvSpPr/>
      </xdr:nvSpPr>
      <xdr:spPr>
        <a:xfrm>
          <a:off x="27367704" y="3976688"/>
          <a:ext cx="1345407" cy="105251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23</xdr:col>
      <xdr:colOff>2521743</xdr:colOff>
      <xdr:row>13</xdr:row>
      <xdr:rowOff>140494</xdr:rowOff>
    </xdr:from>
    <xdr:to>
      <xdr:col>24</xdr:col>
      <xdr:colOff>985836</xdr:colOff>
      <xdr:row>18</xdr:row>
      <xdr:rowOff>140493</xdr:rowOff>
    </xdr:to>
    <xdr:sp macro="" textlink="">
      <xdr:nvSpPr>
        <xdr:cNvPr id="14" name="Oval 13">
          <a:extLst>
            <a:ext uri="{FF2B5EF4-FFF2-40B4-BE49-F238E27FC236}">
              <a16:creationId xmlns:a16="http://schemas.microsoft.com/office/drawing/2014/main" id="{8717D654-A59D-4014-B22D-9FBE7856D85A}"/>
            </a:ext>
          </a:extLst>
        </xdr:cNvPr>
        <xdr:cNvSpPr/>
      </xdr:nvSpPr>
      <xdr:spPr>
        <a:xfrm>
          <a:off x="29353668" y="2740819"/>
          <a:ext cx="1178718" cy="1000124"/>
        </a:xfrm>
        <a:prstGeom prst="ellipse">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24</xdr:col>
      <xdr:colOff>2148681</xdr:colOff>
      <xdr:row>13</xdr:row>
      <xdr:rowOff>96838</xdr:rowOff>
    </xdr:from>
    <xdr:to>
      <xdr:col>25</xdr:col>
      <xdr:colOff>509586</xdr:colOff>
      <xdr:row>18</xdr:row>
      <xdr:rowOff>96837</xdr:rowOff>
    </xdr:to>
    <xdr:sp macro="" textlink="">
      <xdr:nvSpPr>
        <xdr:cNvPr id="15" name="Oval 14">
          <a:extLst>
            <a:ext uri="{FF2B5EF4-FFF2-40B4-BE49-F238E27FC236}">
              <a16:creationId xmlns:a16="http://schemas.microsoft.com/office/drawing/2014/main" id="{8F618C88-4186-4D42-99A3-C40C42566CD0}"/>
            </a:ext>
          </a:extLst>
        </xdr:cNvPr>
        <xdr:cNvSpPr/>
      </xdr:nvSpPr>
      <xdr:spPr>
        <a:xfrm>
          <a:off x="31695231" y="2697163"/>
          <a:ext cx="951705" cy="1000124"/>
        </a:xfrm>
        <a:prstGeom prst="ellipse">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25</xdr:col>
      <xdr:colOff>983456</xdr:colOff>
      <xdr:row>13</xdr:row>
      <xdr:rowOff>46832</xdr:rowOff>
    </xdr:from>
    <xdr:to>
      <xdr:col>26</xdr:col>
      <xdr:colOff>762000</xdr:colOff>
      <xdr:row>17</xdr:row>
      <xdr:rowOff>190500</xdr:rowOff>
    </xdr:to>
    <xdr:sp macro="" textlink="">
      <xdr:nvSpPr>
        <xdr:cNvPr id="16" name="Oval 15">
          <a:extLst>
            <a:ext uri="{FF2B5EF4-FFF2-40B4-BE49-F238E27FC236}">
              <a16:creationId xmlns:a16="http://schemas.microsoft.com/office/drawing/2014/main" id="{04A73AF3-BFE6-48D3-97A8-9D9BFF772C0E}"/>
            </a:ext>
          </a:extLst>
        </xdr:cNvPr>
        <xdr:cNvSpPr/>
      </xdr:nvSpPr>
      <xdr:spPr>
        <a:xfrm>
          <a:off x="33120806" y="2647157"/>
          <a:ext cx="997744" cy="943768"/>
        </a:xfrm>
        <a:prstGeom prst="ellipse">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23</xdr:col>
      <xdr:colOff>2450304</xdr:colOff>
      <xdr:row>19</xdr:row>
      <xdr:rowOff>116682</xdr:rowOff>
    </xdr:from>
    <xdr:to>
      <xdr:col>24</xdr:col>
      <xdr:colOff>1200149</xdr:colOff>
      <xdr:row>22</xdr:row>
      <xdr:rowOff>259556</xdr:rowOff>
    </xdr:to>
    <xdr:sp macro="" textlink="">
      <xdr:nvSpPr>
        <xdr:cNvPr id="17" name="Isosceles Triangle 16">
          <a:extLst>
            <a:ext uri="{FF2B5EF4-FFF2-40B4-BE49-F238E27FC236}">
              <a16:creationId xmlns:a16="http://schemas.microsoft.com/office/drawing/2014/main" id="{CA495D8E-8AFE-4F79-BCD2-6C7EDD6A69F9}"/>
            </a:ext>
          </a:extLst>
        </xdr:cNvPr>
        <xdr:cNvSpPr/>
      </xdr:nvSpPr>
      <xdr:spPr>
        <a:xfrm>
          <a:off x="29282229" y="3926682"/>
          <a:ext cx="1464470" cy="1057274"/>
        </a:xfrm>
        <a:prstGeom prst="triangle">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24</xdr:col>
      <xdr:colOff>2039141</xdr:colOff>
      <xdr:row>19</xdr:row>
      <xdr:rowOff>23020</xdr:rowOff>
    </xdr:from>
    <xdr:to>
      <xdr:col>25</xdr:col>
      <xdr:colOff>685798</xdr:colOff>
      <xdr:row>22</xdr:row>
      <xdr:rowOff>165894</xdr:rowOff>
    </xdr:to>
    <xdr:sp macro="" textlink="">
      <xdr:nvSpPr>
        <xdr:cNvPr id="18" name="Isosceles Triangle 17">
          <a:extLst>
            <a:ext uri="{FF2B5EF4-FFF2-40B4-BE49-F238E27FC236}">
              <a16:creationId xmlns:a16="http://schemas.microsoft.com/office/drawing/2014/main" id="{B9D1FFA5-E30A-4C14-A888-726E49003790}"/>
            </a:ext>
          </a:extLst>
        </xdr:cNvPr>
        <xdr:cNvSpPr/>
      </xdr:nvSpPr>
      <xdr:spPr>
        <a:xfrm>
          <a:off x="31585691" y="3833020"/>
          <a:ext cx="1237457" cy="1057274"/>
        </a:xfrm>
        <a:prstGeom prst="triangle">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25</xdr:col>
      <xdr:colOff>838197</xdr:colOff>
      <xdr:row>19</xdr:row>
      <xdr:rowOff>96044</xdr:rowOff>
    </xdr:from>
    <xdr:to>
      <xdr:col>26</xdr:col>
      <xdr:colOff>920750</xdr:colOff>
      <xdr:row>22</xdr:row>
      <xdr:rowOff>158750</xdr:rowOff>
    </xdr:to>
    <xdr:sp macro="" textlink="">
      <xdr:nvSpPr>
        <xdr:cNvPr id="19" name="Isosceles Triangle 18">
          <a:extLst>
            <a:ext uri="{FF2B5EF4-FFF2-40B4-BE49-F238E27FC236}">
              <a16:creationId xmlns:a16="http://schemas.microsoft.com/office/drawing/2014/main" id="{5247C3B0-A52A-4199-829E-E54177B694C3}"/>
            </a:ext>
          </a:extLst>
        </xdr:cNvPr>
        <xdr:cNvSpPr/>
      </xdr:nvSpPr>
      <xdr:spPr>
        <a:xfrm>
          <a:off x="32975547" y="3906044"/>
          <a:ext cx="1301753" cy="977106"/>
        </a:xfrm>
        <a:prstGeom prst="triangle">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23</xdr:col>
      <xdr:colOff>465930</xdr:colOff>
      <xdr:row>6</xdr:row>
      <xdr:rowOff>57150</xdr:rowOff>
    </xdr:from>
    <xdr:to>
      <xdr:col>27</xdr:col>
      <xdr:colOff>666750</xdr:colOff>
      <xdr:row>26</xdr:row>
      <xdr:rowOff>95250</xdr:rowOff>
    </xdr:to>
    <xdr:sp macro="" textlink="">
      <xdr:nvSpPr>
        <xdr:cNvPr id="20" name="Rectangle 19">
          <a:extLst>
            <a:ext uri="{FF2B5EF4-FFF2-40B4-BE49-F238E27FC236}">
              <a16:creationId xmlns:a16="http://schemas.microsoft.com/office/drawing/2014/main" id="{E1FA3573-1709-424F-BEF6-25127E4188CA}"/>
            </a:ext>
          </a:extLst>
        </xdr:cNvPr>
        <xdr:cNvSpPr/>
      </xdr:nvSpPr>
      <xdr:spPr>
        <a:xfrm>
          <a:off x="27297855" y="1257300"/>
          <a:ext cx="8058945" cy="41719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800"/>
            <a:t>Año1</a:t>
          </a:r>
        </a:p>
      </xdr:txBody>
    </xdr:sp>
    <xdr:clientData/>
  </xdr:twoCellAnchor>
  <xdr:twoCellAnchor>
    <xdr:from>
      <xdr:col>29</xdr:col>
      <xdr:colOff>48420</xdr:colOff>
      <xdr:row>41</xdr:row>
      <xdr:rowOff>184150</xdr:rowOff>
    </xdr:from>
    <xdr:to>
      <xdr:col>31</xdr:col>
      <xdr:colOff>1063626</xdr:colOff>
      <xdr:row>46</xdr:row>
      <xdr:rowOff>8731</xdr:rowOff>
    </xdr:to>
    <xdr:sp macro="" textlink="">
      <xdr:nvSpPr>
        <xdr:cNvPr id="21" name="Rectangle 20">
          <a:extLst>
            <a:ext uri="{FF2B5EF4-FFF2-40B4-BE49-F238E27FC236}">
              <a16:creationId xmlns:a16="http://schemas.microsoft.com/office/drawing/2014/main" id="{4810FCFF-C0C4-4F2F-8014-498D38DFAE4B}"/>
            </a:ext>
          </a:extLst>
        </xdr:cNvPr>
        <xdr:cNvSpPr/>
      </xdr:nvSpPr>
      <xdr:spPr>
        <a:xfrm>
          <a:off x="37138770" y="11328400"/>
          <a:ext cx="3244056" cy="2024856"/>
        </a:xfrm>
        <a:prstGeom prst="rect">
          <a:avLst/>
        </a:prstGeom>
        <a:noFill/>
        <a:ln w="57150">
          <a:solidFill>
            <a:srgbClr val="FD316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29</xdr:col>
      <xdr:colOff>16670</xdr:colOff>
      <xdr:row>46</xdr:row>
      <xdr:rowOff>279401</xdr:rowOff>
    </xdr:from>
    <xdr:to>
      <xdr:col>32</xdr:col>
      <xdr:colOff>1190626</xdr:colOff>
      <xdr:row>48</xdr:row>
      <xdr:rowOff>25401</xdr:rowOff>
    </xdr:to>
    <xdr:sp macro="" textlink="">
      <xdr:nvSpPr>
        <xdr:cNvPr id="22" name="Rectangle 21">
          <a:extLst>
            <a:ext uri="{FF2B5EF4-FFF2-40B4-BE49-F238E27FC236}">
              <a16:creationId xmlns:a16="http://schemas.microsoft.com/office/drawing/2014/main" id="{4C83F3A9-DD66-4649-99A6-A39262121AE6}"/>
            </a:ext>
          </a:extLst>
        </xdr:cNvPr>
        <xdr:cNvSpPr/>
      </xdr:nvSpPr>
      <xdr:spPr>
        <a:xfrm>
          <a:off x="37107020" y="13623926"/>
          <a:ext cx="4517231" cy="1241425"/>
        </a:xfrm>
        <a:prstGeom prst="rect">
          <a:avLst/>
        </a:prstGeom>
        <a:noFill/>
        <a:ln w="57150">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25</xdr:col>
      <xdr:colOff>152286</xdr:colOff>
      <xdr:row>56</xdr:row>
      <xdr:rowOff>202406</xdr:rowOff>
    </xdr:from>
    <xdr:to>
      <xdr:col>34</xdr:col>
      <xdr:colOff>1015999</xdr:colOff>
      <xdr:row>61</xdr:row>
      <xdr:rowOff>190500</xdr:rowOff>
    </xdr:to>
    <xdr:sp macro="" textlink="">
      <xdr:nvSpPr>
        <xdr:cNvPr id="23" name="Rectángulo 1">
          <a:extLst>
            <a:ext uri="{FF2B5EF4-FFF2-40B4-BE49-F238E27FC236}">
              <a16:creationId xmlns:a16="http://schemas.microsoft.com/office/drawing/2014/main" id="{B91F987A-8CF8-4C95-9461-9AA9D58E7614}"/>
            </a:ext>
          </a:extLst>
        </xdr:cNvPr>
        <xdr:cNvSpPr/>
      </xdr:nvSpPr>
      <xdr:spPr>
        <a:xfrm>
          <a:off x="32289636" y="16642556"/>
          <a:ext cx="11560288" cy="988219"/>
        </a:xfrm>
        <a:prstGeom prst="rect">
          <a:avLst/>
        </a:prstGeom>
        <a:solidFill>
          <a:schemeClr val="bg1"/>
        </a:solidFill>
      </xdr:spPr>
      <xdr:txBody>
        <a:bodyPr wrap="square" anchor="t">
          <a:noAutofit/>
        </a:bodyPr>
        <a:lstStyle/>
        <a:p>
          <a:pPr>
            <a:spcAft>
              <a:spcPts val="0"/>
            </a:spcAft>
          </a:pPr>
          <a:r>
            <a:rPr lang="es-MX" sz="2000" b="1" i="1" u="sng">
              <a:effectLst/>
              <a:latin typeface="Times New Roman" panose="02020603050405020304" pitchFamily="18" charset="0"/>
              <a:ea typeface="Times New Roman" panose="02020603050405020304" pitchFamily="18" charset="0"/>
            </a:rPr>
            <a:t>Funcion Objetivo</a:t>
          </a:r>
          <a:endParaRPr lang="es-MX" sz="2000" b="1" i="1" u="sng" baseline="0">
            <a:effectLst/>
            <a:latin typeface="Times New Roman" panose="02020603050405020304" pitchFamily="18" charset="0"/>
            <a:ea typeface="Times New Roman" panose="02020603050405020304" pitchFamily="18" charset="0"/>
          </a:endParaRPr>
        </a:p>
        <a:p>
          <a:pPr>
            <a:spcAft>
              <a:spcPts val="0"/>
            </a:spcAft>
          </a:pPr>
          <a:endParaRPr lang="es-MX" sz="2000">
            <a:effectLst/>
            <a:latin typeface="Times New Roman" panose="02020603050405020304" pitchFamily="18" charset="0"/>
            <a:ea typeface="Times New Roman" panose="02020603050405020304" pitchFamily="18" charset="0"/>
          </a:endParaRPr>
        </a:p>
        <a:p>
          <a:pPr marL="914400" marR="0" lvl="2" indent="0" defTabSz="914400" eaLnBrk="1" fontAlgn="auto" latinLnBrk="0" hangingPunct="1">
            <a:lnSpc>
              <a:spcPct val="100000"/>
            </a:lnSpc>
            <a:spcBef>
              <a:spcPts val="0"/>
            </a:spcBef>
            <a:spcAft>
              <a:spcPts val="0"/>
            </a:spcAft>
            <a:buClrTx/>
            <a:buSzTx/>
            <a:buFontTx/>
            <a:buNone/>
            <a:tabLst/>
            <a:defRPr/>
          </a:pPr>
          <a:r>
            <a:rPr lang="es-MX" sz="2000">
              <a:solidFill>
                <a:sysClr val="windowText" lastClr="000000"/>
              </a:solidFill>
              <a:effectLst/>
              <a:latin typeface="Times New Roman" panose="02020603050405020304" pitchFamily="18" charset="0"/>
              <a:ea typeface="Times New Roman" panose="02020603050405020304" pitchFamily="18" charset="0"/>
            </a:rPr>
            <a:t>Max : 28 P111 + </a:t>
          </a:r>
          <a:r>
            <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rPr>
            <a:t>29 P211 +31 P112 + 32 P212 + 26 P122 +17 P222</a:t>
          </a:r>
        </a:p>
        <a:p>
          <a:pPr marL="914400" marR="0" lvl="2" indent="0" defTabSz="914400" eaLnBrk="1" fontAlgn="auto" latinLnBrk="0" hangingPunct="1">
            <a:lnSpc>
              <a:spcPct val="100000"/>
            </a:lnSpc>
            <a:spcBef>
              <a:spcPts val="0"/>
            </a:spcBef>
            <a:spcAft>
              <a:spcPts val="0"/>
            </a:spcAft>
            <a:buClrTx/>
            <a:buSzTx/>
            <a:buFontTx/>
            <a:buNone/>
            <a:tabLst/>
            <a:defRPr/>
          </a:pPr>
          <a:endParaRPr kumimoji="0" lang="es-MX" sz="2000" b="0" i="0" u="none" strike="noStrike" kern="0" cap="none" spc="0" normalizeH="0" baseline="0" noProof="0">
            <a:ln>
              <a:noFill/>
            </a:ln>
            <a:solidFill>
              <a:sysClr val="windowText" lastClr="000000"/>
            </a:solidFill>
            <a:effectLst/>
            <a:uLnTx/>
            <a:uFillTx/>
            <a:latin typeface="Times New Roman" panose="02020603050405020304" pitchFamily="18"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endParaRPr lang="es-MX" sz="2000">
            <a:solidFill>
              <a:sysClr val="windowText" lastClr="000000"/>
            </a:solidFill>
            <a:effectLst/>
            <a:latin typeface="Times New Roman" panose="02020603050405020304" pitchFamily="18" charset="0"/>
            <a:ea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381000</xdr:colOff>
      <xdr:row>34</xdr:row>
      <xdr:rowOff>445614</xdr:rowOff>
    </xdr:to>
    <xdr:sp macro="" textlink="">
      <xdr:nvSpPr>
        <xdr:cNvPr id="3" name="Rectángulo 1">
          <a:extLst>
            <a:ext uri="{FF2B5EF4-FFF2-40B4-BE49-F238E27FC236}">
              <a16:creationId xmlns:a16="http://schemas.microsoft.com/office/drawing/2014/main" id="{9A77AF5B-AE7A-4F56-B18E-933A16850853}"/>
            </a:ext>
          </a:extLst>
        </xdr:cNvPr>
        <xdr:cNvSpPr/>
      </xdr:nvSpPr>
      <xdr:spPr>
        <a:xfrm>
          <a:off x="0" y="0"/>
          <a:ext cx="15375912" cy="8177018"/>
        </a:xfrm>
        <a:prstGeom prst="rect">
          <a:avLst/>
        </a:prstGeom>
        <a:solidFill>
          <a:schemeClr val="tx1">
            <a:lumMod val="75000"/>
            <a:lumOff val="25000"/>
          </a:schemeClr>
        </a:solidFill>
      </xdr:spPr>
      <xdr:txBody>
        <a:bodyPr wrap="square" anchor="t">
          <a:noAutofit/>
        </a:bodyPr>
        <a:lstStyle/>
        <a:p>
          <a:pPr lvl="0"/>
          <a:r>
            <a:rPr kumimoji="0" lang="es-ES" sz="2500" b="1" i="1"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mn-ea"/>
              <a:cs typeface="+mn-cs"/>
            </a:rPr>
            <a:t>Gaermont News </a:t>
          </a:r>
          <a:r>
            <a:rPr kumimoji="0" lang="es-ES" sz="25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mn-ea"/>
              <a:cs typeface="+mn-cs"/>
            </a:rPr>
            <a:t>vende al menudeo productos novedosos </a:t>
          </a:r>
          <a:r>
            <a:rPr lang="es-ES" sz="2500">
              <a:solidFill>
                <a:schemeClr val="accent6">
                  <a:lumMod val="60000"/>
                  <a:lumOff val="40000"/>
                </a:schemeClr>
              </a:solidFill>
              <a:effectLst/>
              <a:latin typeface="Avenir Next" panose="020B0503020202020204" pitchFamily="34" charset="0"/>
              <a:ea typeface="+mn-ea"/>
              <a:cs typeface="+mn-cs"/>
            </a:rPr>
            <a:t>considerando añadir dos nuevos productos a la línea que ya tiene. La empresa ha decidido trabajar los productos, durante dos años. Adquirirá ambos productos con un mayorista. El costo por unidad para cada producto para el horizonte de tiempo de dos años se muestra en la tabla 1. El producto 1 se venderá en $120 y el producto 2 en $110. El precio de venta será fijo para el período de dos años.</a:t>
          </a:r>
          <a:endParaRPr lang="es-MX" sz="2500">
            <a:solidFill>
              <a:schemeClr val="accent6">
                <a:lumMod val="60000"/>
                <a:lumOff val="40000"/>
              </a:schemeClr>
            </a:solidFill>
            <a:effectLst/>
            <a:latin typeface="Avenir Next" panose="020B0503020202020204" pitchFamily="34" charset="0"/>
            <a:ea typeface="+mn-ea"/>
            <a:cs typeface="+mn-cs"/>
          </a:endParaRPr>
        </a:p>
        <a:p>
          <a:r>
            <a:rPr lang="es-ES" sz="2500" i="1">
              <a:solidFill>
                <a:schemeClr val="accent6">
                  <a:lumMod val="60000"/>
                  <a:lumOff val="40000"/>
                </a:schemeClr>
              </a:solidFill>
              <a:effectLst/>
              <a:latin typeface="Avenir Next" panose="020B0503020202020204" pitchFamily="34" charset="0"/>
              <a:ea typeface="+mn-ea"/>
              <a:cs typeface="+mn-cs"/>
            </a:rPr>
            <a:t>Gaermont </a:t>
          </a:r>
          <a:r>
            <a:rPr lang="es-ES" sz="2500">
              <a:solidFill>
                <a:schemeClr val="accent6">
                  <a:lumMod val="60000"/>
                  <a:lumOff val="40000"/>
                </a:schemeClr>
              </a:solidFill>
              <a:effectLst/>
              <a:latin typeface="Avenir Next" panose="020B0503020202020204" pitchFamily="34" charset="0"/>
              <a:ea typeface="+mn-ea"/>
              <a:cs typeface="+mn-cs"/>
            </a:rPr>
            <a:t>reconoce que la venta de los nuevos productos dependerá en gran medida de la publicidad. El departamento de publicidad ha proyectado las ventas para los próximos dos años. Estas proyecciones, expresadas en unidades vendidas por cada $100 dólares de publicidad, se muestran también en la tabla 1. EL departamento de publicidad ha pronosticado también que en ambos años cuando menos el 30%, pero no más del 60% del total de unidades vendidas (de ambos productos), serán del producto tipo 2.</a:t>
          </a:r>
          <a:endParaRPr lang="es-MX" sz="2500">
            <a:solidFill>
              <a:schemeClr val="accent6">
                <a:lumMod val="60000"/>
                <a:lumOff val="40000"/>
              </a:schemeClr>
            </a:solidFill>
            <a:effectLst/>
            <a:latin typeface="Avenir Next" panose="020B0503020202020204" pitchFamily="34" charset="0"/>
            <a:ea typeface="+mn-ea"/>
            <a:cs typeface="+mn-cs"/>
          </a:endParaRPr>
        </a:p>
        <a:p>
          <a:r>
            <a:rPr lang="es-ES" sz="2500">
              <a:solidFill>
                <a:schemeClr val="accent6">
                  <a:lumMod val="60000"/>
                  <a:lumOff val="40000"/>
                </a:schemeClr>
              </a:solidFill>
              <a:effectLst/>
              <a:latin typeface="Avenir Next" panose="020B0503020202020204" pitchFamily="34" charset="0"/>
              <a:ea typeface="+mn-ea"/>
              <a:cs typeface="+mn-cs"/>
            </a:rPr>
            <a:t>A principios del año 1, la compañía tenía $9000 disponibles para publicidad y compras. Los productos pueden comprarse un año y conservarse hasta el año siguiente sin incurrir en costos de mantenimiento. La publicidad en cualquier año tiene efecto sólo sobre las ventas de ese año. Los gastos de compras y publicidad en el año 2 pueden financiarse con las utilidades del año 1.  A Gaermont le gustaría desarrollar un modelo que refleje la cantidad de dinero de publicidad y compras que deben invertirse en cada uno de los dos siguientes años con el objeto de maximizar las utilidades totales para los dos años.</a:t>
          </a:r>
          <a:endParaRPr lang="es-MX" sz="2500">
            <a:solidFill>
              <a:schemeClr val="accent6">
                <a:lumMod val="60000"/>
                <a:lumOff val="40000"/>
              </a:schemeClr>
            </a:solidFill>
            <a:effectLst/>
            <a:latin typeface="Avenir Next" panose="020B0503020202020204" pitchFamily="34" charset="0"/>
            <a:ea typeface="+mn-ea"/>
            <a:cs typeface="+mn-cs"/>
          </a:endParaRPr>
        </a:p>
      </xdr:txBody>
    </xdr:sp>
    <xdr:clientData/>
  </xdr:twoCellAnchor>
  <xdr:twoCellAnchor>
    <xdr:from>
      <xdr:col>26</xdr:col>
      <xdr:colOff>169333</xdr:colOff>
      <xdr:row>44</xdr:row>
      <xdr:rowOff>43077</xdr:rowOff>
    </xdr:from>
    <xdr:to>
      <xdr:col>26</xdr:col>
      <xdr:colOff>1980405</xdr:colOff>
      <xdr:row>48</xdr:row>
      <xdr:rowOff>66145</xdr:rowOff>
    </xdr:to>
    <xdr:sp macro="" textlink="">
      <xdr:nvSpPr>
        <xdr:cNvPr id="7" name="Rectangle 6">
          <a:extLst>
            <a:ext uri="{FF2B5EF4-FFF2-40B4-BE49-F238E27FC236}">
              <a16:creationId xmlns:a16="http://schemas.microsoft.com/office/drawing/2014/main" id="{0005E059-D11D-4658-BDB8-84D5607189EB}"/>
            </a:ext>
          </a:extLst>
        </xdr:cNvPr>
        <xdr:cNvSpPr/>
      </xdr:nvSpPr>
      <xdr:spPr>
        <a:xfrm>
          <a:off x="37994166" y="12700744"/>
          <a:ext cx="1811072" cy="3176901"/>
        </a:xfrm>
        <a:prstGeom prst="rect">
          <a:avLst/>
        </a:prstGeom>
        <a:noFill/>
        <a:ln w="57150">
          <a:solidFill>
            <a:srgbClr val="9900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27</xdr:col>
      <xdr:colOff>66842</xdr:colOff>
      <xdr:row>44</xdr:row>
      <xdr:rowOff>24662</xdr:rowOff>
    </xdr:from>
    <xdr:to>
      <xdr:col>28</xdr:col>
      <xdr:colOff>1345059</xdr:colOff>
      <xdr:row>48</xdr:row>
      <xdr:rowOff>55618</xdr:rowOff>
    </xdr:to>
    <xdr:sp macro="" textlink="">
      <xdr:nvSpPr>
        <xdr:cNvPr id="8" name="Rectangle 7">
          <a:extLst>
            <a:ext uri="{FF2B5EF4-FFF2-40B4-BE49-F238E27FC236}">
              <a16:creationId xmlns:a16="http://schemas.microsoft.com/office/drawing/2014/main" id="{8BDAF5A1-D4C4-48C7-AB20-E0D088825734}"/>
            </a:ext>
          </a:extLst>
        </xdr:cNvPr>
        <xdr:cNvSpPr/>
      </xdr:nvSpPr>
      <xdr:spPr>
        <a:xfrm>
          <a:off x="40071842" y="12682329"/>
          <a:ext cx="2463550" cy="3184789"/>
        </a:xfrm>
        <a:prstGeom prst="rect">
          <a:avLst/>
        </a:prstGeom>
        <a:noFill/>
        <a:ln w="57150">
          <a:solidFill>
            <a:srgbClr val="CF033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a:p>
          <a:pPr algn="l"/>
          <a:endParaRPr lang="es-MX" sz="1100"/>
        </a:p>
        <a:p>
          <a:pPr algn="l"/>
          <a:endParaRPr lang="es-MX" sz="1100"/>
        </a:p>
      </xdr:txBody>
    </xdr:sp>
    <xdr:clientData/>
  </xdr:twoCellAnchor>
  <xdr:twoCellAnchor>
    <xdr:from>
      <xdr:col>32</xdr:col>
      <xdr:colOff>317500</xdr:colOff>
      <xdr:row>44</xdr:row>
      <xdr:rowOff>5507</xdr:rowOff>
    </xdr:from>
    <xdr:to>
      <xdr:col>36</xdr:col>
      <xdr:colOff>9746</xdr:colOff>
      <xdr:row>48</xdr:row>
      <xdr:rowOff>86728</xdr:rowOff>
    </xdr:to>
    <xdr:sp macro="" textlink="">
      <xdr:nvSpPr>
        <xdr:cNvPr id="10" name="Rectangle 9">
          <a:extLst>
            <a:ext uri="{FF2B5EF4-FFF2-40B4-BE49-F238E27FC236}">
              <a16:creationId xmlns:a16="http://schemas.microsoft.com/office/drawing/2014/main" id="{36E91B8E-A2AE-425A-B271-B9ABA525BC2C}"/>
            </a:ext>
          </a:extLst>
        </xdr:cNvPr>
        <xdr:cNvSpPr/>
      </xdr:nvSpPr>
      <xdr:spPr>
        <a:xfrm>
          <a:off x="49741667" y="12663174"/>
          <a:ext cx="6021079" cy="3235054"/>
        </a:xfrm>
        <a:prstGeom prst="rect">
          <a:avLst/>
        </a:prstGeom>
        <a:noFill/>
        <a:ln w="149225">
          <a:solidFill>
            <a:srgbClr val="FEA4B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24</xdr:col>
      <xdr:colOff>2450877</xdr:colOff>
      <xdr:row>48</xdr:row>
      <xdr:rowOff>334211</xdr:rowOff>
    </xdr:from>
    <xdr:to>
      <xdr:col>29</xdr:col>
      <xdr:colOff>67121</xdr:colOff>
      <xdr:row>50</xdr:row>
      <xdr:rowOff>98593</xdr:rowOff>
    </xdr:to>
    <xdr:sp macro="" textlink="">
      <xdr:nvSpPr>
        <xdr:cNvPr id="9" name="Rectangle 8">
          <a:extLst>
            <a:ext uri="{FF2B5EF4-FFF2-40B4-BE49-F238E27FC236}">
              <a16:creationId xmlns:a16="http://schemas.microsoft.com/office/drawing/2014/main" id="{E3959F6C-D677-4458-9000-8E8B2A5A5F1D}"/>
            </a:ext>
          </a:extLst>
        </xdr:cNvPr>
        <xdr:cNvSpPr/>
      </xdr:nvSpPr>
      <xdr:spPr>
        <a:xfrm>
          <a:off x="35404035" y="16532281"/>
          <a:ext cx="6996419" cy="2348944"/>
        </a:xfrm>
        <a:prstGeom prst="rect">
          <a:avLst/>
        </a:prstGeom>
        <a:noFill/>
        <a:ln w="571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23</xdr:col>
      <xdr:colOff>726281</xdr:colOff>
      <xdr:row>13</xdr:row>
      <xdr:rowOff>202406</xdr:rowOff>
    </xdr:from>
    <xdr:to>
      <xdr:col>23</xdr:col>
      <xdr:colOff>1785936</xdr:colOff>
      <xdr:row>18</xdr:row>
      <xdr:rowOff>190500</xdr:rowOff>
    </xdr:to>
    <xdr:sp macro="" textlink="">
      <xdr:nvSpPr>
        <xdr:cNvPr id="11" name="Oval 10">
          <a:extLst>
            <a:ext uri="{FF2B5EF4-FFF2-40B4-BE49-F238E27FC236}">
              <a16:creationId xmlns:a16="http://schemas.microsoft.com/office/drawing/2014/main" id="{1DCC2BD3-74AF-422A-9841-16EAE9B8DE43}"/>
            </a:ext>
          </a:extLst>
        </xdr:cNvPr>
        <xdr:cNvSpPr/>
      </xdr:nvSpPr>
      <xdr:spPr>
        <a:xfrm>
          <a:off x="27586781" y="2885281"/>
          <a:ext cx="1059655" cy="1019969"/>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23</xdr:col>
      <xdr:colOff>2345530</xdr:colOff>
      <xdr:row>9</xdr:row>
      <xdr:rowOff>142875</xdr:rowOff>
    </xdr:from>
    <xdr:to>
      <xdr:col>24</xdr:col>
      <xdr:colOff>1333500</xdr:colOff>
      <xdr:row>12</xdr:row>
      <xdr:rowOff>71437</xdr:rowOff>
    </xdr:to>
    <xdr:sp macro="" textlink="">
      <xdr:nvSpPr>
        <xdr:cNvPr id="12" name="Rectangle 11">
          <a:extLst>
            <a:ext uri="{FF2B5EF4-FFF2-40B4-BE49-F238E27FC236}">
              <a16:creationId xmlns:a16="http://schemas.microsoft.com/office/drawing/2014/main" id="{332C0805-65E7-4B5A-9651-D46041F4269A}"/>
            </a:ext>
          </a:extLst>
        </xdr:cNvPr>
        <xdr:cNvSpPr/>
      </xdr:nvSpPr>
      <xdr:spPr>
        <a:xfrm>
          <a:off x="29206030" y="2000250"/>
          <a:ext cx="1702595" cy="54768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800"/>
            <a:t>Año1</a:t>
          </a:r>
        </a:p>
      </xdr:txBody>
    </xdr:sp>
    <xdr:clientData/>
  </xdr:twoCellAnchor>
  <xdr:twoCellAnchor>
    <xdr:from>
      <xdr:col>24</xdr:col>
      <xdr:colOff>2247897</xdr:colOff>
      <xdr:row>9</xdr:row>
      <xdr:rowOff>136525</xdr:rowOff>
    </xdr:from>
    <xdr:to>
      <xdr:col>26</xdr:col>
      <xdr:colOff>690702</xdr:colOff>
      <xdr:row>12</xdr:row>
      <xdr:rowOff>155965</xdr:rowOff>
    </xdr:to>
    <xdr:sp macro="" textlink="">
      <xdr:nvSpPr>
        <xdr:cNvPr id="13" name="Rectangle 12">
          <a:extLst>
            <a:ext uri="{FF2B5EF4-FFF2-40B4-BE49-F238E27FC236}">
              <a16:creationId xmlns:a16="http://schemas.microsoft.com/office/drawing/2014/main" id="{0E33247F-DBE4-49D1-AA85-75D39290FB62}"/>
            </a:ext>
          </a:extLst>
        </xdr:cNvPr>
        <xdr:cNvSpPr/>
      </xdr:nvSpPr>
      <xdr:spPr>
        <a:xfrm>
          <a:off x="35201055" y="2141788"/>
          <a:ext cx="2252805" cy="687861"/>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800"/>
            <a:t>Año</a:t>
          </a:r>
          <a:r>
            <a:rPr lang="es-MX" sz="3200"/>
            <a:t> 2</a:t>
          </a:r>
        </a:p>
      </xdr:txBody>
    </xdr:sp>
    <xdr:clientData/>
  </xdr:twoCellAnchor>
  <xdr:twoCellAnchor>
    <xdr:from>
      <xdr:col>23</xdr:col>
      <xdr:colOff>535779</xdr:colOff>
      <xdr:row>19</xdr:row>
      <xdr:rowOff>166688</xdr:rowOff>
    </xdr:from>
    <xdr:to>
      <xdr:col>23</xdr:col>
      <xdr:colOff>1881186</xdr:colOff>
      <xdr:row>23</xdr:row>
      <xdr:rowOff>0</xdr:rowOff>
    </xdr:to>
    <xdr:sp macro="" textlink="">
      <xdr:nvSpPr>
        <xdr:cNvPr id="14" name="Isosceles Triangle 13">
          <a:extLst>
            <a:ext uri="{FF2B5EF4-FFF2-40B4-BE49-F238E27FC236}">
              <a16:creationId xmlns:a16="http://schemas.microsoft.com/office/drawing/2014/main" id="{87C845B2-C0EB-402F-8C93-984794BC5911}"/>
            </a:ext>
          </a:extLst>
        </xdr:cNvPr>
        <xdr:cNvSpPr/>
      </xdr:nvSpPr>
      <xdr:spPr>
        <a:xfrm>
          <a:off x="28086842" y="4024313"/>
          <a:ext cx="1345407" cy="107156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23</xdr:col>
      <xdr:colOff>2521743</xdr:colOff>
      <xdr:row>13</xdr:row>
      <xdr:rowOff>140494</xdr:rowOff>
    </xdr:from>
    <xdr:to>
      <xdr:col>24</xdr:col>
      <xdr:colOff>985836</xdr:colOff>
      <xdr:row>18</xdr:row>
      <xdr:rowOff>140493</xdr:rowOff>
    </xdr:to>
    <xdr:sp macro="" textlink="">
      <xdr:nvSpPr>
        <xdr:cNvPr id="15" name="Oval 14">
          <a:extLst>
            <a:ext uri="{FF2B5EF4-FFF2-40B4-BE49-F238E27FC236}">
              <a16:creationId xmlns:a16="http://schemas.microsoft.com/office/drawing/2014/main" id="{D49FA8DC-9763-4BEF-B4B5-07E54BE314EC}"/>
            </a:ext>
          </a:extLst>
        </xdr:cNvPr>
        <xdr:cNvSpPr/>
      </xdr:nvSpPr>
      <xdr:spPr>
        <a:xfrm>
          <a:off x="30072806" y="2771775"/>
          <a:ext cx="1059655" cy="1012031"/>
        </a:xfrm>
        <a:prstGeom prst="ellipse">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24</xdr:col>
      <xdr:colOff>2148681</xdr:colOff>
      <xdr:row>13</xdr:row>
      <xdr:rowOff>96838</xdr:rowOff>
    </xdr:from>
    <xdr:to>
      <xdr:col>25</xdr:col>
      <xdr:colOff>509586</xdr:colOff>
      <xdr:row>18</xdr:row>
      <xdr:rowOff>96837</xdr:rowOff>
    </xdr:to>
    <xdr:sp macro="" textlink="">
      <xdr:nvSpPr>
        <xdr:cNvPr id="16" name="Oval 15">
          <a:extLst>
            <a:ext uri="{FF2B5EF4-FFF2-40B4-BE49-F238E27FC236}">
              <a16:creationId xmlns:a16="http://schemas.microsoft.com/office/drawing/2014/main" id="{A8F2945E-7675-4878-8AFE-0BDF9D644340}"/>
            </a:ext>
          </a:extLst>
        </xdr:cNvPr>
        <xdr:cNvSpPr/>
      </xdr:nvSpPr>
      <xdr:spPr>
        <a:xfrm>
          <a:off x="31723806" y="2779713"/>
          <a:ext cx="948530" cy="1031874"/>
        </a:xfrm>
        <a:prstGeom prst="ellipse">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25</xdr:col>
      <xdr:colOff>983456</xdr:colOff>
      <xdr:row>13</xdr:row>
      <xdr:rowOff>46832</xdr:rowOff>
    </xdr:from>
    <xdr:to>
      <xdr:col>26</xdr:col>
      <xdr:colOff>762000</xdr:colOff>
      <xdr:row>17</xdr:row>
      <xdr:rowOff>190500</xdr:rowOff>
    </xdr:to>
    <xdr:sp macro="" textlink="">
      <xdr:nvSpPr>
        <xdr:cNvPr id="17" name="Oval 16">
          <a:extLst>
            <a:ext uri="{FF2B5EF4-FFF2-40B4-BE49-F238E27FC236}">
              <a16:creationId xmlns:a16="http://schemas.microsoft.com/office/drawing/2014/main" id="{AC8C7926-61A5-4312-B4F8-1741BFDEF7C1}"/>
            </a:ext>
          </a:extLst>
        </xdr:cNvPr>
        <xdr:cNvSpPr/>
      </xdr:nvSpPr>
      <xdr:spPr>
        <a:xfrm>
          <a:off x="33146206" y="2729707"/>
          <a:ext cx="1000919" cy="969168"/>
        </a:xfrm>
        <a:prstGeom prst="ellipse">
          <a:avLst/>
        </a:prstGeom>
        <a:solidFill>
          <a:schemeClr val="accent4">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800" b="0" cap="none" spc="0">
              <a:ln w="0"/>
              <a:solidFill>
                <a:schemeClr val="tx1"/>
              </a:solidFill>
              <a:effectLst>
                <a:outerShdw blurRad="38100" dist="19050" dir="2700000" algn="tl" rotWithShape="0">
                  <a:schemeClr val="dk1">
                    <a:alpha val="40000"/>
                  </a:schemeClr>
                </a:outerShdw>
              </a:effectLst>
            </a:rPr>
            <a:t>Prd 1</a:t>
          </a:r>
        </a:p>
      </xdr:txBody>
    </xdr:sp>
    <xdr:clientData/>
  </xdr:twoCellAnchor>
  <xdr:twoCellAnchor>
    <xdr:from>
      <xdr:col>23</xdr:col>
      <xdr:colOff>2450304</xdr:colOff>
      <xdr:row>19</xdr:row>
      <xdr:rowOff>116682</xdr:rowOff>
    </xdr:from>
    <xdr:to>
      <xdr:col>24</xdr:col>
      <xdr:colOff>1200149</xdr:colOff>
      <xdr:row>22</xdr:row>
      <xdr:rowOff>259556</xdr:rowOff>
    </xdr:to>
    <xdr:sp macro="" textlink="">
      <xdr:nvSpPr>
        <xdr:cNvPr id="18" name="Isosceles Triangle 17">
          <a:extLst>
            <a:ext uri="{FF2B5EF4-FFF2-40B4-BE49-F238E27FC236}">
              <a16:creationId xmlns:a16="http://schemas.microsoft.com/office/drawing/2014/main" id="{7683C055-5BCE-4AED-9A5C-35607D1BC270}"/>
            </a:ext>
          </a:extLst>
        </xdr:cNvPr>
        <xdr:cNvSpPr/>
      </xdr:nvSpPr>
      <xdr:spPr>
        <a:xfrm>
          <a:off x="30001367" y="3974307"/>
          <a:ext cx="1345407" cy="1071562"/>
        </a:xfrm>
        <a:prstGeom prst="triangle">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24</xdr:col>
      <xdr:colOff>2039141</xdr:colOff>
      <xdr:row>19</xdr:row>
      <xdr:rowOff>23020</xdr:rowOff>
    </xdr:from>
    <xdr:to>
      <xdr:col>25</xdr:col>
      <xdr:colOff>685798</xdr:colOff>
      <xdr:row>22</xdr:row>
      <xdr:rowOff>165894</xdr:rowOff>
    </xdr:to>
    <xdr:sp macro="" textlink="">
      <xdr:nvSpPr>
        <xdr:cNvPr id="19" name="Isosceles Triangle 18">
          <a:extLst>
            <a:ext uri="{FF2B5EF4-FFF2-40B4-BE49-F238E27FC236}">
              <a16:creationId xmlns:a16="http://schemas.microsoft.com/office/drawing/2014/main" id="{D941633A-32B8-4DF3-ABF5-CAEB5FE9E535}"/>
            </a:ext>
          </a:extLst>
        </xdr:cNvPr>
        <xdr:cNvSpPr/>
      </xdr:nvSpPr>
      <xdr:spPr>
        <a:xfrm>
          <a:off x="31614266" y="3944145"/>
          <a:ext cx="1234282" cy="1047749"/>
        </a:xfrm>
        <a:prstGeom prst="triangle">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25</xdr:col>
      <xdr:colOff>838197</xdr:colOff>
      <xdr:row>19</xdr:row>
      <xdr:rowOff>96044</xdr:rowOff>
    </xdr:from>
    <xdr:to>
      <xdr:col>26</xdr:col>
      <xdr:colOff>920750</xdr:colOff>
      <xdr:row>22</xdr:row>
      <xdr:rowOff>158750</xdr:rowOff>
    </xdr:to>
    <xdr:sp macro="" textlink="">
      <xdr:nvSpPr>
        <xdr:cNvPr id="20" name="Isosceles Triangle 19">
          <a:extLst>
            <a:ext uri="{FF2B5EF4-FFF2-40B4-BE49-F238E27FC236}">
              <a16:creationId xmlns:a16="http://schemas.microsoft.com/office/drawing/2014/main" id="{88B51FC7-A57E-4CB6-84F4-653F0C47ACBB}"/>
            </a:ext>
          </a:extLst>
        </xdr:cNvPr>
        <xdr:cNvSpPr/>
      </xdr:nvSpPr>
      <xdr:spPr>
        <a:xfrm>
          <a:off x="33000947" y="4017169"/>
          <a:ext cx="1304928" cy="967581"/>
        </a:xfrm>
        <a:prstGeom prst="triangle">
          <a:avLst/>
        </a:prstGeom>
        <a:solidFill>
          <a:schemeClr val="accent4">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rPr>
            <a:t>Prd</a:t>
          </a:r>
          <a:r>
            <a:rPr lang="es-MX" sz="18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2</a:t>
          </a:r>
          <a:endParaRPr lang="es-MX" sz="1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28</xdr:col>
      <xdr:colOff>1492806</xdr:colOff>
      <xdr:row>44</xdr:row>
      <xdr:rowOff>28187</xdr:rowOff>
    </xdr:from>
    <xdr:to>
      <xdr:col>32</xdr:col>
      <xdr:colOff>126999</xdr:colOff>
      <xdr:row>48</xdr:row>
      <xdr:rowOff>75575</xdr:rowOff>
    </xdr:to>
    <xdr:sp macro="" textlink="">
      <xdr:nvSpPr>
        <xdr:cNvPr id="24" name="Rectangle 23">
          <a:extLst>
            <a:ext uri="{FF2B5EF4-FFF2-40B4-BE49-F238E27FC236}">
              <a16:creationId xmlns:a16="http://schemas.microsoft.com/office/drawing/2014/main" id="{B1EBB668-9D86-4271-A3D9-CF164F676666}"/>
            </a:ext>
          </a:extLst>
        </xdr:cNvPr>
        <xdr:cNvSpPr/>
      </xdr:nvSpPr>
      <xdr:spPr>
        <a:xfrm>
          <a:off x="42683139" y="12685854"/>
          <a:ext cx="6868027" cy="3201221"/>
        </a:xfrm>
        <a:prstGeom prst="rect">
          <a:avLst/>
        </a:prstGeom>
        <a:noFill/>
        <a:ln w="57150">
          <a:solidFill>
            <a:srgbClr val="FD316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29</xdr:col>
      <xdr:colOff>1977372</xdr:colOff>
      <xdr:row>49</xdr:row>
      <xdr:rowOff>101156</xdr:rowOff>
    </xdr:from>
    <xdr:to>
      <xdr:col>34</xdr:col>
      <xdr:colOff>1480275</xdr:colOff>
      <xdr:row>50</xdr:row>
      <xdr:rowOff>671542</xdr:rowOff>
    </xdr:to>
    <xdr:sp macro="" textlink="">
      <xdr:nvSpPr>
        <xdr:cNvPr id="25" name="Rectangle 24">
          <a:extLst>
            <a:ext uri="{FF2B5EF4-FFF2-40B4-BE49-F238E27FC236}">
              <a16:creationId xmlns:a16="http://schemas.microsoft.com/office/drawing/2014/main" id="{8C94B9F8-1ACA-43EE-BB88-64B1FEE3C5F0}"/>
            </a:ext>
          </a:extLst>
        </xdr:cNvPr>
        <xdr:cNvSpPr/>
      </xdr:nvSpPr>
      <xdr:spPr>
        <a:xfrm>
          <a:off x="44734039" y="16716989"/>
          <a:ext cx="8329403" cy="2327220"/>
        </a:xfrm>
        <a:prstGeom prst="rect">
          <a:avLst/>
        </a:prstGeom>
        <a:noFill/>
        <a:ln w="57150">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25</xdr:col>
      <xdr:colOff>174895</xdr:colOff>
      <xdr:row>53</xdr:row>
      <xdr:rowOff>180976</xdr:rowOff>
    </xdr:from>
    <xdr:to>
      <xdr:col>40</xdr:col>
      <xdr:colOff>89119</xdr:colOff>
      <xdr:row>111</xdr:row>
      <xdr:rowOff>22281</xdr:rowOff>
    </xdr:to>
    <xdr:grpSp>
      <xdr:nvGrpSpPr>
        <xdr:cNvPr id="2" name="Group 1">
          <a:extLst>
            <a:ext uri="{FF2B5EF4-FFF2-40B4-BE49-F238E27FC236}">
              <a16:creationId xmlns:a16="http://schemas.microsoft.com/office/drawing/2014/main" id="{20AC0F54-4EC5-9F4A-BE50-84A21EE60992}"/>
            </a:ext>
          </a:extLst>
        </xdr:cNvPr>
        <xdr:cNvGrpSpPr/>
      </xdr:nvGrpSpPr>
      <xdr:grpSpPr>
        <a:xfrm>
          <a:off x="36581562" y="21749809"/>
          <a:ext cx="23218724" cy="18679639"/>
          <a:chOff x="32372216" y="18116941"/>
          <a:chExt cx="14376768" cy="16284463"/>
        </a:xfrm>
      </xdr:grpSpPr>
      <xdr:sp macro="" textlink="">
        <xdr:nvSpPr>
          <xdr:cNvPr id="4" name="Rectángulo 1">
            <a:extLst>
              <a:ext uri="{FF2B5EF4-FFF2-40B4-BE49-F238E27FC236}">
                <a16:creationId xmlns:a16="http://schemas.microsoft.com/office/drawing/2014/main" id="{A010D0A6-F441-48A6-A3B8-994740084853}"/>
              </a:ext>
            </a:extLst>
          </xdr:cNvPr>
          <xdr:cNvSpPr/>
        </xdr:nvSpPr>
        <xdr:spPr>
          <a:xfrm>
            <a:off x="32389166" y="18116941"/>
            <a:ext cx="14333882" cy="1846568"/>
          </a:xfrm>
          <a:prstGeom prst="rect">
            <a:avLst/>
          </a:prstGeom>
          <a:solidFill>
            <a:schemeClr val="tx1">
              <a:lumMod val="75000"/>
              <a:lumOff val="25000"/>
            </a:schemeClr>
          </a:solidFill>
        </xdr:spPr>
        <xdr:txBody>
          <a:bodyPr wrap="square" anchor="t">
            <a:noAutofit/>
          </a:bodyPr>
          <a:lstStyle/>
          <a:p>
            <a:pPr>
              <a:spcAft>
                <a:spcPts val="0"/>
              </a:spcAft>
            </a:pPr>
            <a:r>
              <a:rPr lang="es-MX" sz="2400" b="1" i="1" u="sng">
                <a:solidFill>
                  <a:schemeClr val="accent6">
                    <a:lumMod val="60000"/>
                    <a:lumOff val="40000"/>
                  </a:schemeClr>
                </a:solidFill>
                <a:effectLst/>
                <a:latin typeface="Avenir Next" panose="020B0503020202020204" pitchFamily="34" charset="0"/>
                <a:ea typeface="Times New Roman" panose="02020603050405020304" pitchFamily="18" charset="0"/>
              </a:rPr>
              <a:t>Variables</a:t>
            </a:r>
            <a:r>
              <a:rPr lang="es-MX" sz="2400" b="1" i="1" u="sng" baseline="0">
                <a:solidFill>
                  <a:schemeClr val="accent6">
                    <a:lumMod val="60000"/>
                    <a:lumOff val="40000"/>
                  </a:schemeClr>
                </a:solidFill>
                <a:effectLst/>
                <a:latin typeface="Avenir Next" panose="020B0503020202020204" pitchFamily="34" charset="0"/>
                <a:ea typeface="Times New Roman" panose="02020603050405020304" pitchFamily="18" charset="0"/>
              </a:rPr>
              <a:t> de Decisión:</a:t>
            </a:r>
          </a:p>
          <a:p>
            <a:pPr>
              <a:spcAft>
                <a:spcPts val="0"/>
              </a:spcAft>
            </a:pPr>
            <a:endParaRPr lang="es-MX" sz="2400">
              <a:solidFill>
                <a:schemeClr val="accent6">
                  <a:lumMod val="60000"/>
                  <a:lumOff val="40000"/>
                </a:schemeClr>
              </a:solidFill>
              <a:effectLst/>
              <a:latin typeface="Avenir Next" panose="020B0503020202020204" pitchFamily="34" charset="0"/>
              <a:ea typeface="Times New Roman" panose="02020603050405020304" pitchFamily="18" charset="0"/>
            </a:endParaRPr>
          </a:p>
          <a:p>
            <a:pPr lvl="2">
              <a:spcAft>
                <a:spcPts val="0"/>
              </a:spcAft>
            </a:pPr>
            <a:r>
              <a:rPr lang="es-MX" sz="2400">
                <a:solidFill>
                  <a:schemeClr val="accent6">
                    <a:lumMod val="60000"/>
                    <a:lumOff val="40000"/>
                  </a:schemeClr>
                </a:solidFill>
                <a:effectLst/>
                <a:latin typeface="Avenir Next" panose="020B0503020202020204" pitchFamily="34" charset="0"/>
                <a:ea typeface="Times New Roman" panose="02020603050405020304" pitchFamily="18" charset="0"/>
              </a:rPr>
              <a:t>Sea Pijk : La cantidad de </a:t>
            </a:r>
            <a:r>
              <a:rPr lang="es-MX" sz="2400" baseline="0">
                <a:solidFill>
                  <a:schemeClr val="accent6">
                    <a:lumMod val="60000"/>
                    <a:lumOff val="40000"/>
                  </a:schemeClr>
                </a:solidFill>
                <a:effectLst/>
                <a:latin typeface="Avenir Next" panose="020B0503020202020204" pitchFamily="34" charset="0"/>
                <a:ea typeface="Times New Roman" panose="02020603050405020304" pitchFamily="18" charset="0"/>
              </a:rPr>
              <a:t>Productos i , aquirida  en el año j y vendida  en el año k;  j&lt; =k, i=1,2  j= 1,2, k=1,2</a:t>
            </a:r>
          </a:p>
          <a:p>
            <a:pPr lvl="2">
              <a:spcAft>
                <a:spcPts val="0"/>
              </a:spcAft>
            </a:pPr>
            <a:endParaRPr lang="es-MX" sz="2400" baseline="0">
              <a:solidFill>
                <a:schemeClr val="accent6">
                  <a:lumMod val="60000"/>
                  <a:lumOff val="40000"/>
                </a:schemeClr>
              </a:solidFill>
              <a:effectLst/>
              <a:latin typeface="Avenir Next" panose="020B0503020202020204" pitchFamily="34" charset="0"/>
              <a:ea typeface="Times New Roman" panose="02020603050405020304" pitchFamily="18" charset="0"/>
            </a:endParaRPr>
          </a:p>
        </xdr:txBody>
      </xdr:sp>
      <xdr:sp macro="" textlink="">
        <xdr:nvSpPr>
          <xdr:cNvPr id="6" name="Rectángulo 1">
            <a:extLst>
              <a:ext uri="{FF2B5EF4-FFF2-40B4-BE49-F238E27FC236}">
                <a16:creationId xmlns:a16="http://schemas.microsoft.com/office/drawing/2014/main" id="{AD6DF9E2-FE97-416A-9102-AFB71A481AD5}"/>
              </a:ext>
            </a:extLst>
          </xdr:cNvPr>
          <xdr:cNvSpPr/>
        </xdr:nvSpPr>
        <xdr:spPr>
          <a:xfrm>
            <a:off x="32393191" y="21849780"/>
            <a:ext cx="14355793" cy="12551624"/>
          </a:xfrm>
          <a:prstGeom prst="rect">
            <a:avLst/>
          </a:prstGeom>
          <a:solidFill>
            <a:schemeClr val="tx1">
              <a:lumMod val="75000"/>
              <a:lumOff val="25000"/>
            </a:schemeClr>
          </a:solidFill>
        </xdr:spPr>
        <xdr:txBody>
          <a:bodyPr wrap="square"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MX" sz="2400" b="1" i="1" u="sng"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Restricciones: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Presupuesto para Compras y Publicidad Año 1: $ 9000</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(75 + 16.7) P111 + (70 + 11.1) P211 + 75 P112+70 P212 = 9000</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Presupuesto para Compras y Publicidad Año 2 : Emplear las Utilidades del Año 1</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(80 + 14.3) P122 + (85 + 8.3) P222   + 14.3 P112+ 8.3 P212 = 28.3 P111 + 28.9 P211</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Ventas de Producto 2  &gt;=  30% de las ventas en el Año 1</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P211 &gt;= 0.30 ( P111 + P211 )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Ventas de Producto 2  &lt;=  60% de las ventas en el Año 1</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P211 &lt;= 0.60 ( P111 + P211 )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Ventas de Producto 2  &gt;=  30% de las ventas en el Año 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1828800" marR="0" lvl="4"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P212 + P222 &gt;= 0.30 ( P112 + P212 + P122 + P222)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Ventas de Producto 2  &lt;=  60% de las ventas en el Año 2</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                               P212 + P222 &lt;= 0.60 ( P112 + P212 + P122 + P222)</a:t>
            </a: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endParaRPr lang="es-MX" sz="2400">
              <a:solidFill>
                <a:schemeClr val="accent6">
                  <a:lumMod val="60000"/>
                  <a:lumOff val="40000"/>
                </a:schemeClr>
              </a:solidFill>
              <a:effectLst/>
              <a:latin typeface="Avenir Next" panose="020B0503020202020204" pitchFamily="34" charset="0"/>
              <a:ea typeface="Times New Roman" panose="02020603050405020304" pitchFamily="18" charset="0"/>
            </a:endParaRPr>
          </a:p>
        </xdr:txBody>
      </xdr:sp>
      <xdr:sp macro="" textlink="">
        <xdr:nvSpPr>
          <xdr:cNvPr id="26" name="Rectángulo 1">
            <a:extLst>
              <a:ext uri="{FF2B5EF4-FFF2-40B4-BE49-F238E27FC236}">
                <a16:creationId xmlns:a16="http://schemas.microsoft.com/office/drawing/2014/main" id="{80A284D2-C172-4F06-8F65-AC8299823219}"/>
              </a:ext>
            </a:extLst>
          </xdr:cNvPr>
          <xdr:cNvSpPr/>
        </xdr:nvSpPr>
        <xdr:spPr>
          <a:xfrm>
            <a:off x="32372216" y="20151114"/>
            <a:ext cx="14374732" cy="1528009"/>
          </a:xfrm>
          <a:prstGeom prst="rect">
            <a:avLst/>
          </a:prstGeom>
          <a:solidFill>
            <a:schemeClr val="tx1">
              <a:lumMod val="75000"/>
              <a:lumOff val="25000"/>
            </a:schemeClr>
          </a:solidFill>
        </xdr:spPr>
        <xdr:txBody>
          <a:bodyPr wrap="square" anchor="t">
            <a:noAutofit/>
          </a:bodyPr>
          <a:lstStyle/>
          <a:p>
            <a:pPr>
              <a:spcAft>
                <a:spcPts val="0"/>
              </a:spcAft>
            </a:pPr>
            <a:r>
              <a:rPr lang="es-MX" sz="2400" b="1" i="1" u="sng">
                <a:solidFill>
                  <a:schemeClr val="accent6">
                    <a:lumMod val="60000"/>
                    <a:lumOff val="40000"/>
                  </a:schemeClr>
                </a:solidFill>
                <a:effectLst/>
                <a:latin typeface="Avenir Next" panose="020B0503020202020204" pitchFamily="34" charset="0"/>
                <a:ea typeface="Times New Roman" panose="02020603050405020304" pitchFamily="18" charset="0"/>
              </a:rPr>
              <a:t>Funcion Objetivo</a:t>
            </a:r>
            <a:endParaRPr lang="es-MX" sz="2400" b="1" i="1" u="sng" baseline="0">
              <a:solidFill>
                <a:schemeClr val="accent6">
                  <a:lumMod val="60000"/>
                  <a:lumOff val="40000"/>
                </a:schemeClr>
              </a:solidFill>
              <a:effectLst/>
              <a:latin typeface="Avenir Next" panose="020B0503020202020204" pitchFamily="34" charset="0"/>
              <a:ea typeface="Times New Roman" panose="02020603050405020304" pitchFamily="18" charset="0"/>
            </a:endParaRPr>
          </a:p>
          <a:p>
            <a:pPr>
              <a:spcAft>
                <a:spcPts val="0"/>
              </a:spcAft>
            </a:pPr>
            <a:endParaRPr lang="es-MX" sz="2400">
              <a:solidFill>
                <a:schemeClr val="accent6">
                  <a:lumMod val="60000"/>
                  <a:lumOff val="40000"/>
                </a:schemeClr>
              </a:solidFill>
              <a:effectLst/>
              <a:latin typeface="Avenir Next" panose="020B0503020202020204" pitchFamily="34" charset="0"/>
              <a:ea typeface="Times New Roman" panose="02020603050405020304" pitchFamily="18" charset="0"/>
            </a:endParaRPr>
          </a:p>
          <a:p>
            <a:pPr marL="914400" marR="0" lvl="2" indent="0" defTabSz="914400" eaLnBrk="1" fontAlgn="auto" latinLnBrk="0" hangingPunct="1">
              <a:lnSpc>
                <a:spcPct val="100000"/>
              </a:lnSpc>
              <a:spcBef>
                <a:spcPts val="0"/>
              </a:spcBef>
              <a:spcAft>
                <a:spcPts val="0"/>
              </a:spcAft>
              <a:buClrTx/>
              <a:buSzTx/>
              <a:buFontTx/>
              <a:buNone/>
              <a:tabLst/>
              <a:defRPr/>
            </a:pPr>
            <a:r>
              <a:rPr lang="es-MX" sz="2400">
                <a:solidFill>
                  <a:schemeClr val="accent6">
                    <a:lumMod val="60000"/>
                    <a:lumOff val="40000"/>
                  </a:schemeClr>
                </a:solidFill>
                <a:effectLst/>
                <a:latin typeface="Avenir Next" panose="020B0503020202020204" pitchFamily="34" charset="0"/>
                <a:ea typeface="Times New Roman" panose="02020603050405020304" pitchFamily="18" charset="0"/>
              </a:rPr>
              <a:t>Max : 28.3 P111 + </a:t>
            </a:r>
            <a:r>
              <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rPr>
              <a:t>28.9 P211 +30.7 P112 + 31.7 P212 + 25.7 P122 +16.7 P222</a:t>
            </a:r>
          </a:p>
          <a:p>
            <a:pPr marL="914400" marR="0" lvl="2" indent="0" defTabSz="914400" eaLnBrk="1" fontAlgn="auto" latinLnBrk="0" hangingPunct="1">
              <a:lnSpc>
                <a:spcPct val="100000"/>
              </a:lnSpc>
              <a:spcBef>
                <a:spcPts val="0"/>
              </a:spcBef>
              <a:spcAft>
                <a:spcPts val="0"/>
              </a:spcAft>
              <a:buClrTx/>
              <a:buSzTx/>
              <a:buFontTx/>
              <a:buNone/>
              <a:tabLst/>
              <a:defRPr/>
            </a:pPr>
            <a:endParaRPr kumimoji="0" lang="es-MX"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Times New Roman" panose="02020603050405020304" pitchFamily="18" charset="0"/>
              <a:cs typeface="+mn-cs"/>
            </a:endParaRPr>
          </a:p>
          <a:p>
            <a:pPr marL="914400" marR="0" lvl="2" indent="0" defTabSz="914400" eaLnBrk="1" fontAlgn="auto" latinLnBrk="0" hangingPunct="1">
              <a:lnSpc>
                <a:spcPct val="100000"/>
              </a:lnSpc>
              <a:spcBef>
                <a:spcPts val="0"/>
              </a:spcBef>
              <a:spcAft>
                <a:spcPts val="0"/>
              </a:spcAft>
              <a:buClrTx/>
              <a:buSzTx/>
              <a:buFontTx/>
              <a:buNone/>
              <a:tabLst/>
              <a:defRPr/>
            </a:pPr>
            <a:endParaRPr lang="es-MX" sz="2400">
              <a:solidFill>
                <a:schemeClr val="accent6">
                  <a:lumMod val="60000"/>
                  <a:lumOff val="40000"/>
                </a:schemeClr>
              </a:solidFill>
              <a:effectLst/>
              <a:latin typeface="Avenir Next" panose="020B0503020202020204" pitchFamily="34" charset="0"/>
              <a:ea typeface="Times New Roman" panose="02020603050405020304" pitchFamily="18" charset="0"/>
            </a:endParaRPr>
          </a:p>
        </xdr:txBody>
      </xdr:sp>
    </xdr:grpSp>
    <xdr:clientData/>
  </xdr:twoCellAnchor>
  <xdr:twoCellAnchor>
    <xdr:from>
      <xdr:col>13</xdr:col>
      <xdr:colOff>3174</xdr:colOff>
      <xdr:row>0</xdr:row>
      <xdr:rowOff>82549</xdr:rowOff>
    </xdr:from>
    <xdr:to>
      <xdr:col>23</xdr:col>
      <xdr:colOff>592666</xdr:colOff>
      <xdr:row>44</xdr:row>
      <xdr:rowOff>133684</xdr:rowOff>
    </xdr:to>
    <xdr:sp macro="" textlink="">
      <xdr:nvSpPr>
        <xdr:cNvPr id="27" name="Rectángulo 1">
          <a:extLst>
            <a:ext uri="{FF2B5EF4-FFF2-40B4-BE49-F238E27FC236}">
              <a16:creationId xmlns:a16="http://schemas.microsoft.com/office/drawing/2014/main" id="{D9F14AB9-E796-4385-8F12-9DAB014F1037}"/>
            </a:ext>
          </a:extLst>
        </xdr:cNvPr>
        <xdr:cNvSpPr/>
      </xdr:nvSpPr>
      <xdr:spPr>
        <a:xfrm>
          <a:off x="16407341" y="82549"/>
          <a:ext cx="14474825" cy="12729968"/>
        </a:xfrm>
        <a:prstGeom prst="rect">
          <a:avLst/>
        </a:prstGeom>
        <a:solidFill>
          <a:schemeClr val="tx1"/>
        </a:solidFill>
      </xdr:spPr>
      <xdr:txBody>
        <a:bodyPr wrap="square" anchor="t">
          <a:noAutofit/>
        </a:bodyPr>
        <a:lstStyle/>
        <a:p>
          <a:pPr lvl="0"/>
          <a:r>
            <a:rPr kumimoji="0" lang="es-ES" sz="2400" b="0" i="1"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mn-ea"/>
              <a:cs typeface="+mn-cs"/>
            </a:rPr>
            <a:t>Gaermont News </a:t>
          </a:r>
          <a:r>
            <a:rPr kumimoji="0" lang="es-ES" sz="2400" b="0" i="0" u="none" strike="noStrike" kern="0" cap="none" spc="0" normalizeH="0" baseline="0" noProof="0">
              <a:ln>
                <a:noFill/>
              </a:ln>
              <a:solidFill>
                <a:schemeClr val="accent6">
                  <a:lumMod val="60000"/>
                  <a:lumOff val="40000"/>
                </a:schemeClr>
              </a:solidFill>
              <a:effectLst/>
              <a:uLnTx/>
              <a:uFillTx/>
              <a:latin typeface="Avenir Next" panose="020B0503020202020204" pitchFamily="34" charset="0"/>
              <a:ea typeface="+mn-ea"/>
              <a:cs typeface="+mn-cs"/>
            </a:rPr>
            <a:t>vende al menudeo productos novedosos  </a:t>
          </a:r>
          <a:r>
            <a:rPr lang="es-ES" sz="2400" b="0">
              <a:solidFill>
                <a:schemeClr val="accent6">
                  <a:lumMod val="60000"/>
                  <a:lumOff val="40000"/>
                </a:schemeClr>
              </a:solidFill>
              <a:effectLst/>
              <a:latin typeface="Avenir Next" panose="020B0503020202020204" pitchFamily="34" charset="0"/>
              <a:ea typeface="+mn-ea"/>
              <a:cs typeface="+mn-cs"/>
            </a:rPr>
            <a:t>considerando añadir dos nuevos productos a la línea que ya tiene. </a:t>
          </a:r>
          <a:r>
            <a:rPr lang="es-ES" sz="2400" b="0" baseline="0">
              <a:solidFill>
                <a:schemeClr val="accent6">
                  <a:lumMod val="60000"/>
                  <a:lumOff val="40000"/>
                </a:schemeClr>
              </a:solidFill>
              <a:effectLst/>
              <a:latin typeface="Avenir Next" panose="020B0503020202020204" pitchFamily="34" charset="0"/>
              <a:ea typeface="+mn-ea"/>
              <a:cs typeface="+mn-cs"/>
            </a:rPr>
            <a:t> </a:t>
          </a:r>
          <a:r>
            <a:rPr lang="es-ES" sz="2400" b="0">
              <a:solidFill>
                <a:schemeClr val="accent6">
                  <a:lumMod val="60000"/>
                  <a:lumOff val="40000"/>
                </a:schemeClr>
              </a:solidFill>
              <a:effectLst/>
              <a:latin typeface="Avenir Next" panose="020B0503020202020204" pitchFamily="34" charset="0"/>
              <a:ea typeface="+mn-ea"/>
              <a:cs typeface="+mn-cs"/>
            </a:rPr>
            <a:t>La empresa ha decidido trabajar los productos, durante dos años. </a:t>
          </a:r>
        </a:p>
        <a:p>
          <a:pPr lvl="0"/>
          <a:endParaRPr lang="es-ES" sz="2400" b="0">
            <a:solidFill>
              <a:schemeClr val="accent6">
                <a:lumMod val="60000"/>
                <a:lumOff val="40000"/>
              </a:schemeClr>
            </a:solidFill>
            <a:effectLst/>
            <a:latin typeface="Avenir Next" panose="020B0503020202020204" pitchFamily="34" charset="0"/>
            <a:ea typeface="+mn-ea"/>
            <a:cs typeface="+mn-cs"/>
          </a:endParaRPr>
        </a:p>
        <a:p>
          <a:pPr lvl="0"/>
          <a:r>
            <a:rPr lang="es-ES" sz="2400" b="0">
              <a:solidFill>
                <a:schemeClr val="accent6">
                  <a:lumMod val="60000"/>
                  <a:lumOff val="40000"/>
                </a:schemeClr>
              </a:solidFill>
              <a:effectLst/>
              <a:latin typeface="Avenir Next" panose="020B0503020202020204" pitchFamily="34" charset="0"/>
              <a:ea typeface="+mn-ea"/>
              <a:cs typeface="+mn-cs"/>
            </a:rPr>
            <a:t>Adquirirá ambos productos con un mayorista. El costo por unidad para cada producto para el horizonte de tiempo de dos años se muestra en la tabla 1. El producto 1 se venderá en $120 y el producto 2 en $110. El precio de venta será fijo para el período de dos años.</a:t>
          </a:r>
        </a:p>
        <a:p>
          <a:pPr lvl="0"/>
          <a:endParaRPr lang="es-MX" sz="2400" b="0">
            <a:solidFill>
              <a:schemeClr val="accent6">
                <a:lumMod val="60000"/>
                <a:lumOff val="40000"/>
              </a:schemeClr>
            </a:solidFill>
            <a:effectLst/>
            <a:latin typeface="Avenir Next" panose="020B0503020202020204" pitchFamily="34" charset="0"/>
            <a:ea typeface="+mn-ea"/>
            <a:cs typeface="+mn-cs"/>
          </a:endParaRPr>
        </a:p>
        <a:p>
          <a:r>
            <a:rPr lang="es-ES" sz="2400" b="0" i="1">
              <a:solidFill>
                <a:schemeClr val="accent6">
                  <a:lumMod val="60000"/>
                  <a:lumOff val="40000"/>
                </a:schemeClr>
              </a:solidFill>
              <a:effectLst/>
              <a:latin typeface="Avenir Next" panose="020B0503020202020204" pitchFamily="34" charset="0"/>
              <a:ea typeface="+mn-ea"/>
              <a:cs typeface="+mn-cs"/>
            </a:rPr>
            <a:t>Gaermont </a:t>
          </a:r>
          <a:r>
            <a:rPr lang="es-ES" sz="2400" b="0">
              <a:solidFill>
                <a:schemeClr val="accent6">
                  <a:lumMod val="60000"/>
                  <a:lumOff val="40000"/>
                </a:schemeClr>
              </a:solidFill>
              <a:effectLst/>
              <a:latin typeface="Avenir Next" panose="020B0503020202020204" pitchFamily="34" charset="0"/>
              <a:ea typeface="+mn-ea"/>
              <a:cs typeface="+mn-cs"/>
            </a:rPr>
            <a:t>reconoce que la venta de los nuevos productos dependerá en gran medida de la publicidad. El departamento de publicidad ha proyectado las ventas para los próximos dos años. </a:t>
          </a:r>
          <a:r>
            <a:rPr lang="es-ES" sz="2400" b="0">
              <a:solidFill>
                <a:schemeClr val="accent2">
                  <a:lumMod val="60000"/>
                  <a:lumOff val="40000"/>
                </a:schemeClr>
              </a:solidFill>
              <a:effectLst/>
              <a:latin typeface="Avenir Next" panose="020B0503020202020204" pitchFamily="34" charset="0"/>
              <a:ea typeface="+mn-ea"/>
              <a:cs typeface="+mn-cs"/>
            </a:rPr>
            <a:t>Estas proyecciones, expresadas en unidades vendidas por cada $100 dólares de publicidad, se muestran también en la tabla 1. </a:t>
          </a:r>
        </a:p>
        <a:p>
          <a:endParaRPr lang="es-ES" sz="2400" b="0">
            <a:solidFill>
              <a:schemeClr val="accent6">
                <a:lumMod val="60000"/>
                <a:lumOff val="40000"/>
              </a:schemeClr>
            </a:solidFill>
            <a:effectLst/>
            <a:latin typeface="Avenir Next" panose="020B0503020202020204" pitchFamily="34" charset="0"/>
            <a:ea typeface="+mn-ea"/>
            <a:cs typeface="+mn-cs"/>
          </a:endParaRPr>
        </a:p>
        <a:p>
          <a:r>
            <a:rPr lang="es-ES" sz="2400" b="0">
              <a:solidFill>
                <a:schemeClr val="accent6">
                  <a:lumMod val="60000"/>
                  <a:lumOff val="40000"/>
                </a:schemeClr>
              </a:solidFill>
              <a:effectLst/>
              <a:latin typeface="Avenir Next" panose="020B0503020202020204" pitchFamily="34" charset="0"/>
              <a:ea typeface="+mn-ea"/>
              <a:cs typeface="+mn-cs"/>
            </a:rPr>
            <a:t>EL departamento de publicidad ha pronosticado también que en ambos años cuando menos el 30%, pero no más del 60% del total de unidades vendidas (</a:t>
          </a:r>
          <a:r>
            <a:rPr lang="es-ES" sz="2400" b="0" i="1" u="sng">
              <a:solidFill>
                <a:schemeClr val="accent6">
                  <a:lumMod val="60000"/>
                  <a:lumOff val="40000"/>
                </a:schemeClr>
              </a:solidFill>
              <a:effectLst/>
              <a:latin typeface="Avenir Next" panose="020B0503020202020204" pitchFamily="34" charset="0"/>
              <a:ea typeface="+mn-ea"/>
              <a:cs typeface="+mn-cs"/>
            </a:rPr>
            <a:t>de ambos productos</a:t>
          </a:r>
          <a:r>
            <a:rPr lang="es-ES" sz="2400" b="0">
              <a:solidFill>
                <a:schemeClr val="accent6">
                  <a:lumMod val="60000"/>
                  <a:lumOff val="40000"/>
                </a:schemeClr>
              </a:solidFill>
              <a:effectLst/>
              <a:latin typeface="Avenir Next" panose="020B0503020202020204" pitchFamily="34" charset="0"/>
              <a:ea typeface="+mn-ea"/>
              <a:cs typeface="+mn-cs"/>
            </a:rPr>
            <a:t>), serán del producto tipo 2.</a:t>
          </a:r>
        </a:p>
        <a:p>
          <a:endParaRPr lang="es-MX" sz="2400" b="0">
            <a:solidFill>
              <a:schemeClr val="accent6">
                <a:lumMod val="60000"/>
                <a:lumOff val="40000"/>
              </a:schemeClr>
            </a:solidFill>
            <a:effectLst/>
            <a:latin typeface="Avenir Next" panose="020B0503020202020204" pitchFamily="34" charset="0"/>
            <a:ea typeface="+mn-ea"/>
            <a:cs typeface="+mn-cs"/>
          </a:endParaRPr>
        </a:p>
        <a:p>
          <a:r>
            <a:rPr lang="es-ES" sz="2400" b="0">
              <a:solidFill>
                <a:schemeClr val="accent6">
                  <a:lumMod val="60000"/>
                  <a:lumOff val="40000"/>
                </a:schemeClr>
              </a:solidFill>
              <a:effectLst/>
              <a:latin typeface="Avenir Next" panose="020B0503020202020204" pitchFamily="34" charset="0"/>
              <a:ea typeface="+mn-ea"/>
              <a:cs typeface="+mn-cs"/>
            </a:rPr>
            <a:t>A principios del año 1, la compañía tenía $9000 disponibles para publicidad y compras. </a:t>
          </a:r>
        </a:p>
        <a:p>
          <a:endParaRPr lang="es-ES" sz="2400" b="0">
            <a:solidFill>
              <a:schemeClr val="accent6">
                <a:lumMod val="60000"/>
                <a:lumOff val="40000"/>
              </a:schemeClr>
            </a:solidFill>
            <a:effectLst/>
            <a:latin typeface="Avenir Next" panose="020B0503020202020204" pitchFamily="34" charset="0"/>
            <a:ea typeface="+mn-ea"/>
            <a:cs typeface="+mn-cs"/>
          </a:endParaRPr>
        </a:p>
        <a:p>
          <a:r>
            <a:rPr lang="es-ES" sz="2400" b="0">
              <a:solidFill>
                <a:schemeClr val="accent4">
                  <a:lumMod val="60000"/>
                  <a:lumOff val="40000"/>
                </a:schemeClr>
              </a:solidFill>
              <a:effectLst/>
              <a:latin typeface="Avenir Next" panose="020B0503020202020204" pitchFamily="34" charset="0"/>
              <a:ea typeface="+mn-ea"/>
              <a:cs typeface="+mn-cs"/>
            </a:rPr>
            <a:t>Los productos pueden comprarse un año y conservarse hasta el año siguiente sin incurrir en costos de mantenimiento. La publicidad en cualquier año tiene efecto sólo sobre las ventas de ese año. </a:t>
          </a:r>
        </a:p>
        <a:p>
          <a:endParaRPr lang="es-ES" sz="2400" b="0">
            <a:solidFill>
              <a:schemeClr val="accent6">
                <a:lumMod val="60000"/>
                <a:lumOff val="40000"/>
              </a:schemeClr>
            </a:solidFill>
            <a:effectLst/>
            <a:latin typeface="Avenir Next" panose="020B0503020202020204" pitchFamily="34" charset="0"/>
            <a:ea typeface="+mn-ea"/>
            <a:cs typeface="+mn-cs"/>
          </a:endParaRPr>
        </a:p>
        <a:p>
          <a:r>
            <a:rPr lang="es-ES" sz="2400" b="0">
              <a:solidFill>
                <a:schemeClr val="accent4">
                  <a:lumMod val="60000"/>
                  <a:lumOff val="40000"/>
                </a:schemeClr>
              </a:solidFill>
              <a:effectLst/>
              <a:latin typeface="Avenir Next" panose="020B0503020202020204" pitchFamily="34" charset="0"/>
              <a:ea typeface="+mn-ea"/>
              <a:cs typeface="+mn-cs"/>
            </a:rPr>
            <a:t>Los gastos de compras y publicidad en el año 2 pueden financiarse con las utilidades del año 1.</a:t>
          </a:r>
        </a:p>
        <a:p>
          <a:endParaRPr lang="es-ES" sz="2400" b="0">
            <a:solidFill>
              <a:schemeClr val="accent6">
                <a:lumMod val="60000"/>
                <a:lumOff val="40000"/>
              </a:schemeClr>
            </a:solidFill>
            <a:effectLst/>
            <a:latin typeface="Avenir Next" panose="020B0503020202020204" pitchFamily="34" charset="0"/>
            <a:ea typeface="+mn-ea"/>
            <a:cs typeface="+mn-cs"/>
          </a:endParaRPr>
        </a:p>
        <a:p>
          <a:r>
            <a:rPr lang="es-ES" sz="2400" b="0">
              <a:solidFill>
                <a:schemeClr val="accent6">
                  <a:lumMod val="60000"/>
                  <a:lumOff val="40000"/>
                </a:schemeClr>
              </a:solidFill>
              <a:effectLst/>
              <a:latin typeface="Avenir Next" panose="020B0503020202020204" pitchFamily="34" charset="0"/>
              <a:ea typeface="+mn-ea"/>
              <a:cs typeface="+mn-cs"/>
            </a:rPr>
            <a:t>A Gaermont le gustaría desarrollar un modelo que refleje la cantidad de dinero de publicidad y compras que deben invertirse en cada uno de los dos siguientes años con el objeto de maximizar las utilidades totales para los dos años.</a:t>
          </a:r>
          <a:endParaRPr lang="es-MX" sz="2400" b="0">
            <a:solidFill>
              <a:schemeClr val="accent6">
                <a:lumMod val="60000"/>
                <a:lumOff val="40000"/>
              </a:schemeClr>
            </a:solidFill>
            <a:effectLst/>
            <a:latin typeface="Avenir Next" panose="020B0503020202020204"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lo/Downloads/Ejemplos_PLE_PLM_PLB_PT_PA_BB_So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ital Protrac"/>
      <sheetName val="Protrac 1"/>
      <sheetName val="Protrac 2"/>
      <sheetName val="Tabla Capital PROTRAC"/>
      <sheetName val="Capital Protrac Relajado"/>
      <sheetName val="Tabla Factory Depot"/>
      <sheetName val="Factory Depot"/>
      <sheetName val="TRACMEX Trasnportation Problem"/>
      <sheetName val="Shoes Factoty"/>
      <sheetName val="Checks Processing"/>
      <sheetName val="Regia Airlines"/>
      <sheetName val="Branch &amp; Bound Integer"/>
      <sheetName val="Branch &amp; Bound MIX"/>
      <sheetName val="Branch &amp; Bound BI"/>
    </sheetNames>
    <sheetDataSet>
      <sheetData sheetId="0" refreshError="1">
        <row r="8">
          <cell r="H8">
            <v>500</v>
          </cell>
        </row>
        <row r="9">
          <cell r="H9">
            <v>450</v>
          </cell>
        </row>
        <row r="10">
          <cell r="H10">
            <v>700</v>
          </cell>
        </row>
        <row r="11">
          <cell r="H11">
            <v>400</v>
          </cell>
        </row>
        <row r="12">
          <cell r="H12">
            <v>300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550A-FCC9-4FA5-B3CA-FD5CA784F44C}">
  <dimension ref="B7:BA141"/>
  <sheetViews>
    <sheetView showGridLines="0" zoomScale="60" zoomScaleNormal="60" workbookViewId="0">
      <selection activeCell="AX115" sqref="AX115"/>
    </sheetView>
  </sheetViews>
  <sheetFormatPr baseColWidth="10" defaultColWidth="8.83203125" defaultRowHeight="16"/>
  <cols>
    <col min="1" max="1" width="7.1640625" customWidth="1"/>
    <col min="2" max="2" width="15.83203125" customWidth="1"/>
    <col min="3" max="3" width="11.83203125" customWidth="1"/>
    <col min="4" max="4" width="18.1640625" customWidth="1"/>
    <col min="5" max="5" width="20.1640625" customWidth="1"/>
    <col min="6" max="6" width="19.6640625" customWidth="1"/>
    <col min="7" max="7" width="18.83203125" customWidth="1"/>
    <col min="8" max="8" width="18.83203125" hidden="1" customWidth="1"/>
    <col min="9" max="9" width="20.83203125" hidden="1" customWidth="1"/>
    <col min="10" max="11" width="10.5" customWidth="1"/>
    <col min="12" max="12" width="14.6640625" customWidth="1"/>
    <col min="13" max="13" width="58.33203125" customWidth="1"/>
    <col min="14" max="14" width="23.83203125" bestFit="1" customWidth="1"/>
    <col min="15" max="15" width="15.6640625" bestFit="1" customWidth="1"/>
    <col min="16" max="16" width="16.33203125" bestFit="1" customWidth="1"/>
    <col min="17" max="17" width="17" bestFit="1" customWidth="1"/>
    <col min="18" max="19" width="12.6640625" bestFit="1" customWidth="1"/>
    <col min="20" max="21" width="15" customWidth="1"/>
    <col min="24" max="24" width="35.6640625" customWidth="1"/>
    <col min="25" max="25" width="34" customWidth="1"/>
    <col min="26" max="26" width="16" customWidth="1"/>
    <col min="27" max="27" width="17.5" customWidth="1"/>
    <col min="28" max="28" width="15.6640625" customWidth="1"/>
    <col min="29" max="29" width="15.83203125" style="7" customWidth="1"/>
    <col min="30" max="32" width="14.6640625" customWidth="1"/>
    <col min="33" max="35" width="15.6640625" customWidth="1"/>
    <col min="36" max="36" width="25.1640625" customWidth="1"/>
    <col min="42" max="42" width="24.1640625" customWidth="1"/>
    <col min="43" max="43" width="46.1640625" customWidth="1"/>
    <col min="44" max="44" width="35.5" customWidth="1"/>
    <col min="45" max="45" width="17.6640625" bestFit="1" customWidth="1"/>
    <col min="46" max="46" width="17" bestFit="1" customWidth="1"/>
    <col min="47" max="47" width="17.6640625" bestFit="1" customWidth="1"/>
    <col min="48" max="50" width="17" bestFit="1" customWidth="1"/>
    <col min="51" max="51" width="18.1640625" bestFit="1" customWidth="1"/>
    <col min="52" max="52" width="8.83203125" bestFit="1" customWidth="1"/>
    <col min="53" max="53" width="12.6640625" bestFit="1" customWidth="1"/>
    <col min="54" max="54" width="8.6640625" bestFit="1" customWidth="1"/>
    <col min="55" max="55" width="7.83203125" customWidth="1"/>
    <col min="56" max="56" width="28.5" customWidth="1"/>
    <col min="57" max="58" width="16.33203125" bestFit="1" customWidth="1"/>
    <col min="59" max="59" width="18.1640625" bestFit="1" customWidth="1"/>
    <col min="60" max="60" width="14.5" customWidth="1"/>
  </cols>
  <sheetData>
    <row r="7" spans="28:29">
      <c r="AB7" s="7"/>
      <c r="AC7"/>
    </row>
    <row r="8" spans="28:29">
      <c r="AB8" s="7"/>
      <c r="AC8"/>
    </row>
    <row r="9" spans="28:29">
      <c r="AB9" s="7"/>
      <c r="AC9"/>
    </row>
    <row r="10" spans="28:29">
      <c r="AB10" s="7"/>
      <c r="AC10"/>
    </row>
    <row r="11" spans="28:29">
      <c r="AB11" s="7"/>
      <c r="AC11"/>
    </row>
    <row r="12" spans="28:29">
      <c r="AB12" s="7"/>
      <c r="AC12"/>
    </row>
    <row r="13" spans="28:29">
      <c r="AB13" s="7"/>
      <c r="AC13"/>
    </row>
    <row r="14" spans="28:29">
      <c r="AB14" s="7"/>
      <c r="AC14"/>
    </row>
    <row r="15" spans="28:29">
      <c r="AB15" s="7"/>
      <c r="AC15"/>
    </row>
    <row r="16" spans="28:29">
      <c r="AB16" s="7"/>
      <c r="AC16"/>
    </row>
    <row r="17" spans="2:29">
      <c r="AB17" s="7"/>
      <c r="AC17"/>
    </row>
    <row r="18" spans="2:29">
      <c r="AB18" s="7"/>
      <c r="AC18"/>
    </row>
    <row r="19" spans="2:29" ht="17" thickBot="1">
      <c r="AB19" s="7"/>
      <c r="AC19"/>
    </row>
    <row r="20" spans="2:29" ht="25" thickBot="1">
      <c r="B20" s="2"/>
      <c r="C20" s="114" t="s">
        <v>47</v>
      </c>
      <c r="D20" s="116" t="s">
        <v>48</v>
      </c>
      <c r="E20" s="117"/>
      <c r="F20" s="118" t="s">
        <v>4</v>
      </c>
      <c r="G20" s="119"/>
      <c r="H20" s="99" t="s">
        <v>49</v>
      </c>
      <c r="I20" s="100"/>
      <c r="AB20" s="7"/>
      <c r="AC20"/>
    </row>
    <row r="21" spans="2:29" ht="26" thickBot="1">
      <c r="B21" s="42" t="s">
        <v>3</v>
      </c>
      <c r="C21" s="115"/>
      <c r="D21" s="12" t="s">
        <v>5</v>
      </c>
      <c r="E21" s="12" t="s">
        <v>6</v>
      </c>
      <c r="F21" s="12" t="s">
        <v>5</v>
      </c>
      <c r="G21" s="12" t="s">
        <v>6</v>
      </c>
      <c r="H21" s="1" t="s">
        <v>5</v>
      </c>
      <c r="I21" s="1" t="s">
        <v>6</v>
      </c>
      <c r="AB21" s="7"/>
      <c r="AC21"/>
    </row>
    <row r="22" spans="2:29" ht="26" thickBot="1">
      <c r="B22" s="9">
        <v>1</v>
      </c>
      <c r="C22" s="1">
        <v>120</v>
      </c>
      <c r="D22" s="3">
        <v>75</v>
      </c>
      <c r="E22" s="3">
        <v>80</v>
      </c>
      <c r="F22" s="1" t="s">
        <v>7</v>
      </c>
      <c r="G22" s="1" t="s">
        <v>8</v>
      </c>
      <c r="H22" s="39">
        <f>100/6</f>
        <v>16.666666666666668</v>
      </c>
      <c r="I22" s="39">
        <f>100/7</f>
        <v>14.285714285714286</v>
      </c>
      <c r="M22" s="8"/>
      <c r="N22" s="8"/>
      <c r="O22" s="8"/>
      <c r="AB22" s="7"/>
      <c r="AC22"/>
    </row>
    <row r="23" spans="2:29" ht="24" customHeight="1" thickBot="1">
      <c r="B23" s="10">
        <v>2</v>
      </c>
      <c r="C23" s="5">
        <v>110</v>
      </c>
      <c r="D23" s="4">
        <v>70</v>
      </c>
      <c r="E23" s="4">
        <v>85</v>
      </c>
      <c r="F23" s="5" t="s">
        <v>9</v>
      </c>
      <c r="G23" s="5" t="s">
        <v>10</v>
      </c>
      <c r="H23" s="40">
        <f>100/9</f>
        <v>11.111111111111111</v>
      </c>
      <c r="I23" s="39">
        <f>100/12</f>
        <v>8.3333333333333339</v>
      </c>
      <c r="AB23" s="7"/>
      <c r="AC23"/>
    </row>
    <row r="24" spans="2:29" ht="76" hidden="1" thickBot="1">
      <c r="B24" s="116" t="s">
        <v>50</v>
      </c>
      <c r="C24" s="117"/>
      <c r="D24" s="41">
        <v>9000</v>
      </c>
      <c r="E24" s="41" t="s">
        <v>13</v>
      </c>
      <c r="AB24" s="7"/>
      <c r="AC24"/>
    </row>
    <row r="25" spans="2:29" ht="37.5" hidden="1" customHeight="1" thickBot="1">
      <c r="D25" s="97" t="s">
        <v>14</v>
      </c>
      <c r="E25" s="111"/>
      <c r="F25" s="111"/>
      <c r="G25" s="98"/>
      <c r="AB25" s="7"/>
      <c r="AC25"/>
    </row>
    <row r="26" spans="2:29" ht="24" customHeight="1">
      <c r="AB26" s="7"/>
      <c r="AC26"/>
    </row>
    <row r="27" spans="2:29">
      <c r="AB27" s="7"/>
      <c r="AC27"/>
    </row>
    <row r="28" spans="2:29">
      <c r="AB28" s="7"/>
      <c r="AC28"/>
    </row>
    <row r="29" spans="2:29">
      <c r="AB29" s="7"/>
      <c r="AC29"/>
    </row>
    <row r="30" spans="2:29">
      <c r="AB30" s="7"/>
      <c r="AC30"/>
    </row>
    <row r="32" spans="2:29" ht="17" thickBot="1"/>
    <row r="33" spans="14:35" ht="41.25" customHeight="1" thickBot="1">
      <c r="N33" s="2"/>
      <c r="O33" s="114" t="s">
        <v>47</v>
      </c>
      <c r="P33" s="116" t="s">
        <v>48</v>
      </c>
      <c r="Q33" s="117"/>
      <c r="R33" s="118" t="s">
        <v>4</v>
      </c>
      <c r="S33" s="119"/>
      <c r="T33" s="120" t="s">
        <v>49</v>
      </c>
      <c r="U33" s="121"/>
    </row>
    <row r="34" spans="14:35" ht="26" thickBot="1">
      <c r="N34" s="42" t="s">
        <v>3</v>
      </c>
      <c r="O34" s="115"/>
      <c r="P34" s="12" t="s">
        <v>5</v>
      </c>
      <c r="Q34" s="12" t="s">
        <v>6</v>
      </c>
      <c r="R34" s="12" t="s">
        <v>5</v>
      </c>
      <c r="S34" s="12" t="s">
        <v>6</v>
      </c>
      <c r="T34" s="1" t="s">
        <v>5</v>
      </c>
      <c r="U34" s="1" t="s">
        <v>6</v>
      </c>
    </row>
    <row r="35" spans="14:35" ht="44.25" customHeight="1" thickBot="1">
      <c r="N35" s="9">
        <v>1</v>
      </c>
      <c r="O35" s="1">
        <v>120</v>
      </c>
      <c r="P35" s="3">
        <v>75</v>
      </c>
      <c r="Q35" s="3">
        <v>80</v>
      </c>
      <c r="R35" s="1" t="s">
        <v>7</v>
      </c>
      <c r="S35" s="1" t="s">
        <v>8</v>
      </c>
      <c r="T35" s="39">
        <f>100/6</f>
        <v>16.666666666666668</v>
      </c>
      <c r="U35" s="39">
        <f>100/7</f>
        <v>14.285714285714286</v>
      </c>
    </row>
    <row r="36" spans="14:35" ht="46.5" customHeight="1" thickBot="1">
      <c r="N36" s="10">
        <v>2</v>
      </c>
      <c r="O36" s="5">
        <v>110</v>
      </c>
      <c r="P36" s="4">
        <v>70</v>
      </c>
      <c r="Q36" s="4">
        <v>85</v>
      </c>
      <c r="R36" s="5" t="s">
        <v>9</v>
      </c>
      <c r="S36" s="5" t="s">
        <v>10</v>
      </c>
      <c r="T36" s="40">
        <f>100/9</f>
        <v>11.111111111111111</v>
      </c>
      <c r="U36" s="39">
        <f>100/12</f>
        <v>8.3333333333333339</v>
      </c>
    </row>
    <row r="37" spans="14:35" ht="76" thickBot="1">
      <c r="N37" s="116" t="s">
        <v>50</v>
      </c>
      <c r="O37" s="117"/>
      <c r="P37" s="41">
        <v>9000</v>
      </c>
      <c r="Q37" s="41" t="s">
        <v>13</v>
      </c>
    </row>
    <row r="38" spans="14:35" ht="65.25" customHeight="1" thickBot="1">
      <c r="P38" s="97" t="s">
        <v>14</v>
      </c>
      <c r="Q38" s="111"/>
      <c r="R38" s="111"/>
      <c r="S38" s="98"/>
    </row>
    <row r="42" spans="14:35" ht="17" thickBot="1"/>
    <row r="43" spans="14:35" ht="25" thickBot="1">
      <c r="Z43" s="122" t="s">
        <v>3</v>
      </c>
      <c r="AA43" s="124" t="s">
        <v>44</v>
      </c>
      <c r="AB43" s="126" t="s">
        <v>16</v>
      </c>
      <c r="AC43" s="117"/>
      <c r="AD43" s="126" t="s">
        <v>43</v>
      </c>
      <c r="AE43" s="126"/>
      <c r="AF43" s="117"/>
      <c r="AG43" s="126" t="s">
        <v>17</v>
      </c>
      <c r="AH43" s="126"/>
      <c r="AI43" s="117"/>
    </row>
    <row r="44" spans="14:35" ht="89" thickBot="1">
      <c r="Z44" s="123"/>
      <c r="AA44" s="125"/>
      <c r="AB44" s="13" t="s">
        <v>5</v>
      </c>
      <c r="AC44" s="13" t="s">
        <v>6</v>
      </c>
      <c r="AD44" s="13" t="s">
        <v>39</v>
      </c>
      <c r="AE44" s="13" t="s">
        <v>21</v>
      </c>
      <c r="AF44" s="13" t="s">
        <v>20</v>
      </c>
      <c r="AG44" s="13" t="s">
        <v>19</v>
      </c>
      <c r="AH44" s="13" t="s">
        <v>21</v>
      </c>
      <c r="AI44" s="13" t="s">
        <v>20</v>
      </c>
    </row>
    <row r="45" spans="14:35" ht="25" thickBot="1">
      <c r="Z45" s="43">
        <v>1</v>
      </c>
      <c r="AA45" s="45">
        <v>120</v>
      </c>
      <c r="AB45" s="3">
        <v>75</v>
      </c>
      <c r="AC45" s="3">
        <v>80</v>
      </c>
      <c r="AD45" s="34">
        <f>100/6</f>
        <v>16.666666666666668</v>
      </c>
      <c r="AE45" s="34">
        <f>+AF45</f>
        <v>14.285714285714286</v>
      </c>
      <c r="AF45" s="34">
        <f>100/7</f>
        <v>14.285714285714286</v>
      </c>
      <c r="AG45" s="34">
        <f>+AA45-AB45-AD45</f>
        <v>28.333333333333332</v>
      </c>
      <c r="AH45" s="34">
        <f>+AA45-AB45-AE45</f>
        <v>30.714285714285715</v>
      </c>
      <c r="AI45" s="34">
        <f>+AA45-AC45-AF45</f>
        <v>25.714285714285715</v>
      </c>
    </row>
    <row r="46" spans="14:35" ht="25" thickBot="1">
      <c r="Z46" s="44">
        <v>2</v>
      </c>
      <c r="AA46" s="46">
        <v>110</v>
      </c>
      <c r="AB46" s="4">
        <v>70</v>
      </c>
      <c r="AC46" s="4">
        <v>85</v>
      </c>
      <c r="AD46" s="35">
        <f>100/9</f>
        <v>11.111111111111111</v>
      </c>
      <c r="AE46" s="35">
        <f>+AF46</f>
        <v>8.3333333333333339</v>
      </c>
      <c r="AF46" s="35">
        <f>100/12</f>
        <v>8.3333333333333339</v>
      </c>
      <c r="AG46" s="34">
        <f>+AA46-AB46-AD46</f>
        <v>28.888888888888889</v>
      </c>
      <c r="AH46" s="34">
        <f>+AA46-AB46-AE46</f>
        <v>31.666666666666664</v>
      </c>
      <c r="AI46" s="34">
        <f>+AA46-AC46-AF46</f>
        <v>16.666666666666664</v>
      </c>
    </row>
    <row r="47" spans="14:35" ht="25" thickBot="1">
      <c r="Z47" s="14"/>
      <c r="AA47" s="15"/>
      <c r="AB47" s="11"/>
      <c r="AC47" s="11"/>
      <c r="AD47" s="16"/>
      <c r="AE47" s="16"/>
      <c r="AF47" s="16"/>
      <c r="AG47" s="17"/>
    </row>
    <row r="48" spans="14:35" ht="101" thickBot="1">
      <c r="Z48" s="109" t="s">
        <v>12</v>
      </c>
      <c r="AA48" s="110"/>
      <c r="AB48" s="20">
        <v>9000</v>
      </c>
      <c r="AC48" s="20" t="s">
        <v>13</v>
      </c>
      <c r="AD48" s="97" t="s">
        <v>22</v>
      </c>
      <c r="AE48" s="111"/>
      <c r="AF48" s="112"/>
      <c r="AG48" s="113"/>
    </row>
    <row r="73" ht="24" customHeight="1"/>
    <row r="74" ht="24.75" customHeight="1"/>
    <row r="75" ht="9.75" customHeight="1"/>
    <row r="77" ht="16.5" customHeight="1"/>
    <row r="78" ht="27.75" customHeight="1"/>
    <row r="79" ht="16.5" customHeight="1"/>
    <row r="81" spans="42:50" ht="27" customHeight="1"/>
    <row r="84" spans="42:50">
      <c r="AP84" s="7"/>
    </row>
    <row r="85" spans="42:50">
      <c r="AP85" s="7"/>
    </row>
    <row r="86" spans="42:50" ht="45" customHeight="1"/>
    <row r="87" spans="42:50" ht="45" customHeight="1"/>
    <row r="88" spans="42:50" ht="45" customHeight="1"/>
    <row r="89" spans="42:50" ht="45" customHeight="1"/>
    <row r="90" spans="42:50" ht="45" customHeight="1"/>
    <row r="91" spans="42:50" ht="45" customHeight="1"/>
    <row r="92" spans="42:50" ht="49.5" customHeight="1"/>
    <row r="93" spans="42:50" ht="24">
      <c r="AS93" s="101" t="s">
        <v>42</v>
      </c>
      <c r="AT93" s="102"/>
      <c r="AU93" s="103" t="s">
        <v>6</v>
      </c>
      <c r="AV93" s="104"/>
      <c r="AW93" s="104"/>
      <c r="AX93" s="105"/>
    </row>
    <row r="94" spans="42:50" ht="25">
      <c r="AR94" s="19" t="s">
        <v>3</v>
      </c>
      <c r="AS94" s="19" t="s">
        <v>23</v>
      </c>
      <c r="AT94" s="21" t="s">
        <v>26</v>
      </c>
      <c r="AU94" s="21" t="s">
        <v>24</v>
      </c>
      <c r="AV94" s="21" t="s">
        <v>25</v>
      </c>
      <c r="AW94" s="21" t="s">
        <v>27</v>
      </c>
      <c r="AX94" s="21" t="s">
        <v>28</v>
      </c>
    </row>
    <row r="95" spans="42:50">
      <c r="AR95" s="7"/>
    </row>
    <row r="96" spans="42:50" ht="25">
      <c r="AR96" s="19" t="s">
        <v>11</v>
      </c>
      <c r="AS96" s="22">
        <v>120</v>
      </c>
      <c r="AT96" s="22">
        <v>120</v>
      </c>
      <c r="AU96" s="23">
        <v>110</v>
      </c>
      <c r="AV96" s="23">
        <v>110</v>
      </c>
      <c r="AW96" s="22">
        <v>120</v>
      </c>
      <c r="AX96" s="23">
        <v>110</v>
      </c>
    </row>
    <row r="97" spans="24:53" ht="13.5" customHeight="1">
      <c r="AR97" s="7"/>
      <c r="AU97" s="26" t="s">
        <v>29</v>
      </c>
    </row>
    <row r="98" spans="24:53" ht="25">
      <c r="AR98" s="19" t="s">
        <v>0</v>
      </c>
      <c r="AS98" s="24">
        <v>75</v>
      </c>
      <c r="AT98" s="24">
        <v>75</v>
      </c>
      <c r="AU98" s="18">
        <v>70</v>
      </c>
      <c r="AV98" s="18">
        <v>70</v>
      </c>
      <c r="AW98" s="24">
        <v>80</v>
      </c>
      <c r="AX98" s="18">
        <v>85</v>
      </c>
    </row>
    <row r="99" spans="24:53" ht="21" customHeight="1">
      <c r="AR99" s="7"/>
      <c r="AU99" s="26" t="s">
        <v>29</v>
      </c>
    </row>
    <row r="100" spans="24:53" ht="25">
      <c r="AR100" s="19" t="s">
        <v>18</v>
      </c>
      <c r="AS100" s="28">
        <f>100/6</f>
        <v>16.666666666666668</v>
      </c>
      <c r="AT100" s="28">
        <f>100/7</f>
        <v>14.285714285714286</v>
      </c>
      <c r="AU100" s="33">
        <f>100/9</f>
        <v>11.111111111111111</v>
      </c>
      <c r="AV100" s="33">
        <f>100/12</f>
        <v>8.3333333333333339</v>
      </c>
      <c r="AW100" s="28">
        <f>100/7</f>
        <v>14.285714285714286</v>
      </c>
      <c r="AX100" s="33">
        <f>100/12</f>
        <v>8.3333333333333339</v>
      </c>
    </row>
    <row r="101" spans="24:53" ht="27" customHeight="1">
      <c r="AR101" s="7"/>
      <c r="AU101" s="26" t="s">
        <v>30</v>
      </c>
    </row>
    <row r="102" spans="24:53" ht="50">
      <c r="AR102" s="19" t="s">
        <v>15</v>
      </c>
      <c r="AS102" s="28">
        <f>+AS96-AS98-AS100</f>
        <v>28.333333333333332</v>
      </c>
      <c r="AT102" s="28">
        <f t="shared" ref="AT102:AX102" si="0">+AT96-AT98-AT100</f>
        <v>30.714285714285715</v>
      </c>
      <c r="AU102" s="28">
        <f t="shared" si="0"/>
        <v>28.888888888888889</v>
      </c>
      <c r="AV102" s="28">
        <f t="shared" si="0"/>
        <v>31.666666666666664</v>
      </c>
      <c r="AW102" s="28">
        <f t="shared" si="0"/>
        <v>25.714285714285715</v>
      </c>
      <c r="AX102" s="28">
        <f t="shared" si="0"/>
        <v>16.666666666666664</v>
      </c>
      <c r="AY102" s="19" t="s">
        <v>32</v>
      </c>
    </row>
    <row r="103" spans="24:53" ht="25">
      <c r="AR103" s="19" t="s">
        <v>31</v>
      </c>
      <c r="AS103" s="27">
        <v>57</v>
      </c>
      <c r="AT103" s="27">
        <v>3</v>
      </c>
      <c r="AU103" s="27">
        <v>36</v>
      </c>
      <c r="AV103" s="27">
        <v>9</v>
      </c>
      <c r="AW103" s="27">
        <v>18</v>
      </c>
      <c r="AX103" s="27">
        <v>9</v>
      </c>
      <c r="AY103" s="31">
        <f>+SUMPRODUCT(AS102:AX102,$AS$103:$AX$103)</f>
        <v>3645</v>
      </c>
    </row>
    <row r="104" spans="24:53">
      <c r="AR104" s="7"/>
      <c r="AS104" s="7"/>
      <c r="AT104" s="7"/>
      <c r="AU104" s="7"/>
      <c r="AV104" s="7"/>
      <c r="AY104" s="32"/>
    </row>
    <row r="105" spans="24:53">
      <c r="AP105" s="7"/>
      <c r="AQ105" s="7"/>
      <c r="AR105" s="7"/>
      <c r="AY105" s="32"/>
    </row>
    <row r="106" spans="24:53" ht="25">
      <c r="AP106" s="106" t="s">
        <v>33</v>
      </c>
      <c r="AQ106" s="107"/>
      <c r="AR106" s="108"/>
      <c r="AS106" s="25">
        <f>+AS98+AS100</f>
        <v>91.666666666666671</v>
      </c>
      <c r="AT106" s="24">
        <f>+AT98</f>
        <v>75</v>
      </c>
      <c r="AU106" s="25">
        <f>+AU98+AU100</f>
        <v>81.111111111111114</v>
      </c>
      <c r="AV106" s="24">
        <f>+AV98</f>
        <v>70</v>
      </c>
      <c r="AW106" s="27"/>
      <c r="AX106" s="27"/>
      <c r="AY106" s="31">
        <f t="shared" ref="AY106:AY111" si="1">+SUMPRODUCT(AS106:AX106,$AS$103:$AX$103)</f>
        <v>9000</v>
      </c>
      <c r="AZ106" s="30" t="s">
        <v>30</v>
      </c>
      <c r="BA106" s="27">
        <v>9000</v>
      </c>
    </row>
    <row r="107" spans="24:53" ht="25">
      <c r="X107" s="29" t="s">
        <v>35</v>
      </c>
      <c r="AP107" s="106" t="s">
        <v>34</v>
      </c>
      <c r="AQ107" s="107"/>
      <c r="AR107" s="108"/>
      <c r="AS107" s="28">
        <f>-AS102</f>
        <v>-28.333333333333332</v>
      </c>
      <c r="AT107" s="24">
        <f>+AT100</f>
        <v>14.285714285714286</v>
      </c>
      <c r="AU107" s="28">
        <f>-AU102</f>
        <v>-28.888888888888889</v>
      </c>
      <c r="AV107" s="28">
        <f>+AV100</f>
        <v>8.3333333333333339</v>
      </c>
      <c r="AW107" s="28">
        <f>+AW98+AW100</f>
        <v>94.285714285714292</v>
      </c>
      <c r="AX107" s="28">
        <f>+AX98+AX100</f>
        <v>93.333333333333329</v>
      </c>
      <c r="AY107" s="31">
        <f t="shared" si="1"/>
        <v>4.5474735088646412E-13</v>
      </c>
      <c r="AZ107" s="30" t="s">
        <v>30</v>
      </c>
      <c r="BA107" s="27">
        <v>0</v>
      </c>
    </row>
    <row r="108" spans="24:53" ht="25">
      <c r="AP108" s="106" t="s">
        <v>40</v>
      </c>
      <c r="AQ108" s="107"/>
      <c r="AR108" s="108"/>
      <c r="AS108" s="27">
        <v>-0.3</v>
      </c>
      <c r="AT108" s="27"/>
      <c r="AU108" s="27">
        <v>0.7</v>
      </c>
      <c r="AV108" s="27"/>
      <c r="AW108" s="27"/>
      <c r="AX108" s="27"/>
      <c r="AY108" s="31">
        <f t="shared" si="1"/>
        <v>8.1000000000000014</v>
      </c>
      <c r="AZ108" s="30" t="s">
        <v>2</v>
      </c>
      <c r="BA108" s="27">
        <v>0</v>
      </c>
    </row>
    <row r="109" spans="24:53" ht="25">
      <c r="AP109" s="106" t="s">
        <v>41</v>
      </c>
      <c r="AQ109" s="107"/>
      <c r="AR109" s="108"/>
      <c r="AS109" s="27">
        <v>-0.6</v>
      </c>
      <c r="AT109" s="27"/>
      <c r="AU109" s="27">
        <v>0.4</v>
      </c>
      <c r="AV109" s="27"/>
      <c r="AW109" s="27"/>
      <c r="AX109" s="27"/>
      <c r="AY109" s="31">
        <f t="shared" si="1"/>
        <v>-19.799999999999997</v>
      </c>
      <c r="AZ109" s="30" t="s">
        <v>38</v>
      </c>
      <c r="BA109" s="27">
        <v>0</v>
      </c>
    </row>
    <row r="110" spans="24:53" ht="25">
      <c r="AP110" s="106" t="s">
        <v>36</v>
      </c>
      <c r="AQ110" s="107"/>
      <c r="AR110" s="108"/>
      <c r="AS110" s="27"/>
      <c r="AT110" s="27">
        <v>-0.3</v>
      </c>
      <c r="AU110" s="27"/>
      <c r="AV110" s="27">
        <v>0.7</v>
      </c>
      <c r="AW110" s="27">
        <v>-0.3</v>
      </c>
      <c r="AX110" s="27">
        <v>0.7</v>
      </c>
      <c r="AY110" s="31">
        <f t="shared" si="1"/>
        <v>6.3000000000000007</v>
      </c>
      <c r="AZ110" s="30" t="s">
        <v>2</v>
      </c>
      <c r="BA110" s="27">
        <v>0</v>
      </c>
    </row>
    <row r="111" spans="24:53" ht="25">
      <c r="AP111" s="106" t="s">
        <v>37</v>
      </c>
      <c r="AQ111" s="107"/>
      <c r="AR111" s="108"/>
      <c r="AS111" s="27"/>
      <c r="AT111" s="27">
        <v>-0.6</v>
      </c>
      <c r="AU111" s="27"/>
      <c r="AV111" s="27">
        <v>0.4</v>
      </c>
      <c r="AW111" s="27">
        <v>-0.6</v>
      </c>
      <c r="AX111" s="27">
        <v>0.4</v>
      </c>
      <c r="AY111" s="31">
        <f t="shared" si="1"/>
        <v>-5.3999999999999986</v>
      </c>
      <c r="AZ111" s="30" t="s">
        <v>38</v>
      </c>
      <c r="BA111" s="27">
        <v>0</v>
      </c>
    </row>
    <row r="112" spans="24:53">
      <c r="AS112" s="37"/>
    </row>
    <row r="115" spans="44:47" ht="17" thickBot="1"/>
    <row r="116" spans="44:47" ht="24" customHeight="1" thickBot="1">
      <c r="AR116" s="95" t="s">
        <v>3</v>
      </c>
      <c r="AS116" s="99" t="s">
        <v>52</v>
      </c>
      <c r="AT116" s="100"/>
      <c r="AU116" s="95" t="s">
        <v>1</v>
      </c>
    </row>
    <row r="117" spans="44:47" ht="26" thickBot="1">
      <c r="AR117" s="96"/>
      <c r="AS117" s="1" t="s">
        <v>5</v>
      </c>
      <c r="AT117" s="1" t="s">
        <v>6</v>
      </c>
      <c r="AU117" s="96"/>
    </row>
    <row r="118" spans="44:47" ht="25" thickBot="1">
      <c r="AR118" s="9">
        <v>1</v>
      </c>
      <c r="AS118" s="47">
        <f>+AS103</f>
        <v>57</v>
      </c>
      <c r="AT118" s="47">
        <f>+AT103+AW103</f>
        <v>21</v>
      </c>
      <c r="AU118" s="47">
        <f>+AS118+AT118</f>
        <v>78</v>
      </c>
    </row>
    <row r="119" spans="44:47" ht="25" thickBot="1">
      <c r="AR119" s="10">
        <v>2</v>
      </c>
      <c r="AS119" s="48">
        <f>+AU103</f>
        <v>36</v>
      </c>
      <c r="AT119" s="48">
        <f>+AV103+AX103</f>
        <v>18</v>
      </c>
      <c r="AU119" s="47">
        <f>+AS119+AT119</f>
        <v>54</v>
      </c>
    </row>
    <row r="120" spans="44:47" ht="26" thickBot="1">
      <c r="AR120" s="10" t="s">
        <v>1</v>
      </c>
      <c r="AS120" s="48">
        <f>+AS118+AS119</f>
        <v>93</v>
      </c>
      <c r="AT120" s="48">
        <f>+AT118+AT119</f>
        <v>39</v>
      </c>
      <c r="AU120" s="47">
        <f>+AU119+AU118</f>
        <v>132</v>
      </c>
    </row>
    <row r="121" spans="44:47" ht="17" thickBot="1"/>
    <row r="122" spans="44:47" ht="25" thickBot="1">
      <c r="AR122" s="95" t="s">
        <v>3</v>
      </c>
      <c r="AS122" s="97" t="s">
        <v>51</v>
      </c>
      <c r="AT122" s="98"/>
      <c r="AU122" s="95" t="s">
        <v>1</v>
      </c>
    </row>
    <row r="123" spans="44:47" ht="26" thickBot="1">
      <c r="AR123" s="96"/>
      <c r="AS123" s="1" t="s">
        <v>5</v>
      </c>
      <c r="AT123" s="1" t="s">
        <v>6</v>
      </c>
      <c r="AU123" s="96"/>
    </row>
    <row r="124" spans="44:47" ht="25" thickBot="1">
      <c r="AR124" s="9">
        <v>1</v>
      </c>
      <c r="AS124" s="3">
        <f>+AS118*AS96</f>
        <v>6840</v>
      </c>
      <c r="AT124" s="3">
        <f>+AT118*AS96</f>
        <v>2520</v>
      </c>
      <c r="AU124" s="3">
        <f>+AS124+AT124</f>
        <v>9360</v>
      </c>
    </row>
    <row r="125" spans="44:47" ht="25" thickBot="1">
      <c r="AR125" s="10">
        <v>2</v>
      </c>
      <c r="AS125" s="4">
        <f>+AS119*AU96</f>
        <v>3960</v>
      </c>
      <c r="AT125" s="4">
        <f>+AT119*AU96</f>
        <v>1980</v>
      </c>
      <c r="AU125" s="3">
        <f>+AS125+AT125</f>
        <v>5940</v>
      </c>
    </row>
    <row r="126" spans="44:47" ht="26" thickBot="1">
      <c r="AR126" s="10" t="s">
        <v>1</v>
      </c>
      <c r="AS126" s="4">
        <f>+AS124+AS125</f>
        <v>10800</v>
      </c>
      <c r="AT126" s="4">
        <f>+AT124+AT125</f>
        <v>4500</v>
      </c>
      <c r="AU126" s="3">
        <f>+AU125+AU124</f>
        <v>15300</v>
      </c>
    </row>
    <row r="127" spans="44:47" ht="17" thickBot="1"/>
    <row r="128" spans="44:47" ht="25" thickBot="1">
      <c r="AR128" s="95" t="s">
        <v>3</v>
      </c>
      <c r="AS128" s="97" t="s">
        <v>53</v>
      </c>
      <c r="AT128" s="98"/>
      <c r="AU128" s="95" t="s">
        <v>1</v>
      </c>
    </row>
    <row r="129" spans="44:47" ht="26" thickBot="1">
      <c r="AR129" s="96"/>
      <c r="AS129" s="1" t="s">
        <v>5</v>
      </c>
      <c r="AT129" s="1" t="s">
        <v>6</v>
      </c>
      <c r="AU129" s="96"/>
    </row>
    <row r="130" spans="44:47" ht="25" thickBot="1">
      <c r="AR130" s="9">
        <v>1</v>
      </c>
      <c r="AS130" s="3">
        <f>+AS103*AS102</f>
        <v>1615</v>
      </c>
      <c r="AT130" s="3">
        <f>+AT103*AT102+AW103*AW102</f>
        <v>555</v>
      </c>
      <c r="AU130" s="3">
        <f>+AS130+AT130</f>
        <v>2170</v>
      </c>
    </row>
    <row r="131" spans="44:47" ht="25" thickBot="1">
      <c r="AR131" s="10">
        <v>2</v>
      </c>
      <c r="AS131" s="4">
        <f>+AU103*AU102</f>
        <v>1040</v>
      </c>
      <c r="AT131" s="4">
        <f>+AV103*AV102+AX103*AX102</f>
        <v>435</v>
      </c>
      <c r="AU131" s="3">
        <f>+AS131+AT131</f>
        <v>1475</v>
      </c>
    </row>
    <row r="132" spans="44:47" ht="26" thickBot="1">
      <c r="AR132" s="10" t="s">
        <v>1</v>
      </c>
      <c r="AS132" s="4">
        <f>+AS130+AS131</f>
        <v>2655</v>
      </c>
      <c r="AT132" s="4">
        <f>+AT130+AT131</f>
        <v>990</v>
      </c>
      <c r="AU132" s="3">
        <f>+AU131+AU130</f>
        <v>3645</v>
      </c>
    </row>
    <row r="133" spans="44:47" ht="17" thickBot="1"/>
    <row r="134" spans="44:47" ht="25" thickBot="1">
      <c r="AR134" s="95" t="s">
        <v>3</v>
      </c>
      <c r="AS134" s="99" t="s">
        <v>45</v>
      </c>
      <c r="AT134" s="100"/>
      <c r="AU134" s="95" t="s">
        <v>1</v>
      </c>
    </row>
    <row r="135" spans="44:47" ht="26" thickBot="1">
      <c r="AR135" s="96"/>
      <c r="AS135" s="1" t="s">
        <v>5</v>
      </c>
      <c r="AT135" s="1" t="s">
        <v>6</v>
      </c>
      <c r="AU135" s="96"/>
    </row>
    <row r="136" spans="44:47" ht="25" thickBot="1">
      <c r="AR136" s="9">
        <v>1</v>
      </c>
      <c r="AS136" s="3">
        <f>+AS103*AS100</f>
        <v>950.00000000000011</v>
      </c>
      <c r="AT136" s="3">
        <f>+AW103*AW100+AT100*AT103</f>
        <v>300</v>
      </c>
      <c r="AU136" s="3">
        <f>+AS136+AT136</f>
        <v>1250</v>
      </c>
    </row>
    <row r="137" spans="44:47" ht="25" thickBot="1">
      <c r="AR137" s="10">
        <v>2</v>
      </c>
      <c r="AS137" s="4">
        <f>+AU103*AU100</f>
        <v>400</v>
      </c>
      <c r="AT137" s="4">
        <f>+AV103*AV100+AX103*AX100</f>
        <v>150</v>
      </c>
      <c r="AU137" s="3">
        <f>+AS137+AT137</f>
        <v>550</v>
      </c>
    </row>
    <row r="138" spans="44:47" ht="26" thickBot="1">
      <c r="AR138" s="10" t="s">
        <v>1</v>
      </c>
      <c r="AS138" s="4">
        <f>+AS136+AS137</f>
        <v>1350</v>
      </c>
      <c r="AT138" s="4">
        <f>+AT136+AT137</f>
        <v>450</v>
      </c>
      <c r="AU138" s="3">
        <f>+AU137+AU136</f>
        <v>1800</v>
      </c>
    </row>
    <row r="139" spans="44:47" ht="17" thickBot="1"/>
    <row r="140" spans="44:47" ht="26" thickBot="1">
      <c r="AS140" s="36" t="s">
        <v>5</v>
      </c>
      <c r="AT140" s="6" t="s">
        <v>6</v>
      </c>
      <c r="AU140" s="36" t="s">
        <v>1</v>
      </c>
    </row>
    <row r="141" spans="44:47" ht="51" thickBot="1">
      <c r="AR141" s="36" t="s">
        <v>46</v>
      </c>
      <c r="AS141" s="6">
        <f>+SUMPRODUCT(AS106:AV106,AS103:AV103)</f>
        <v>9000</v>
      </c>
      <c r="AT141" s="38">
        <f>+SUMPRODUCT(AV107:AX107,AV103:AX103)+AT107*AT103</f>
        <v>2655</v>
      </c>
      <c r="AU141" s="3">
        <f>+AS141+AT141</f>
        <v>11655</v>
      </c>
    </row>
  </sheetData>
  <mergeCells count="39">
    <mergeCell ref="D25:G25"/>
    <mergeCell ref="C20:C21"/>
    <mergeCell ref="D20:E20"/>
    <mergeCell ref="F20:G20"/>
    <mergeCell ref="H20:I20"/>
    <mergeCell ref="B24:C24"/>
    <mergeCell ref="Z48:AA48"/>
    <mergeCell ref="AD48:AG48"/>
    <mergeCell ref="O33:O34"/>
    <mergeCell ref="P33:Q33"/>
    <mergeCell ref="R33:S33"/>
    <mergeCell ref="T33:U33"/>
    <mergeCell ref="N37:O37"/>
    <mergeCell ref="P38:S38"/>
    <mergeCell ref="Z43:Z44"/>
    <mergeCell ref="AA43:AA44"/>
    <mergeCell ref="AB43:AC43"/>
    <mergeCell ref="AD43:AF43"/>
    <mergeCell ref="AG43:AI43"/>
    <mergeCell ref="AR122:AR123"/>
    <mergeCell ref="AS122:AT122"/>
    <mergeCell ref="AU122:AU123"/>
    <mergeCell ref="AS93:AT93"/>
    <mergeCell ref="AU93:AX93"/>
    <mergeCell ref="AP106:AR106"/>
    <mergeCell ref="AP107:AR107"/>
    <mergeCell ref="AP108:AR108"/>
    <mergeCell ref="AP109:AR109"/>
    <mergeCell ref="AP110:AR110"/>
    <mergeCell ref="AP111:AR111"/>
    <mergeCell ref="AR116:AR117"/>
    <mergeCell ref="AS116:AT116"/>
    <mergeCell ref="AU116:AU117"/>
    <mergeCell ref="AR128:AR129"/>
    <mergeCell ref="AS128:AT128"/>
    <mergeCell ref="AU128:AU129"/>
    <mergeCell ref="AR134:AR135"/>
    <mergeCell ref="AS134:AT134"/>
    <mergeCell ref="AU134:AU13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7A83E-6B63-4689-9E66-97D61E1E0B40}">
  <dimension ref="B7:BD163"/>
  <sheetViews>
    <sheetView showGridLines="0" tabSelected="1" zoomScale="60" zoomScaleNormal="60" workbookViewId="0">
      <selection activeCell="E38" sqref="E38"/>
    </sheetView>
  </sheetViews>
  <sheetFormatPr baseColWidth="10" defaultColWidth="8.83203125" defaultRowHeight="17"/>
  <cols>
    <col min="1" max="1" width="7.1640625" style="49" customWidth="1"/>
    <col min="2" max="2" width="23.1640625" style="49" customWidth="1"/>
    <col min="3" max="3" width="17.1640625" style="49" customWidth="1"/>
    <col min="4" max="4" width="18.1640625" style="49" customWidth="1"/>
    <col min="5" max="5" width="20.1640625" style="49" customWidth="1"/>
    <col min="6" max="6" width="19.6640625" style="49" customWidth="1"/>
    <col min="7" max="7" width="23.5" style="49" customWidth="1"/>
    <col min="8" max="8" width="18.83203125" style="49" customWidth="1"/>
    <col min="9" max="9" width="20.83203125" style="49" customWidth="1"/>
    <col min="10" max="11" width="10.5" style="49" customWidth="1"/>
    <col min="12" max="12" width="14.6640625" style="49" customWidth="1"/>
    <col min="13" max="13" width="10.5" style="49" customWidth="1"/>
    <col min="14" max="14" width="23.83203125" style="49" bestFit="1" customWidth="1"/>
    <col min="15" max="15" width="19.5" style="49" customWidth="1"/>
    <col min="16" max="16" width="20.6640625" style="49" customWidth="1"/>
    <col min="17" max="17" width="20.83203125" style="49" customWidth="1"/>
    <col min="18" max="18" width="25.83203125" style="49" customWidth="1"/>
    <col min="19" max="19" width="27.6640625" style="49" customWidth="1"/>
    <col min="20" max="20" width="17.5" style="49" customWidth="1"/>
    <col min="21" max="21" width="19.5" style="49" customWidth="1"/>
    <col min="22" max="23" width="8.83203125" style="49"/>
    <col min="24" max="24" width="35.6640625" style="49" customWidth="1"/>
    <col min="25" max="25" width="34" style="49" customWidth="1"/>
    <col min="26" max="26" width="18.6640625" style="49" bestFit="1" customWidth="1"/>
    <col min="27" max="27" width="28.6640625" style="49" customWidth="1"/>
    <col min="28" max="28" width="15.6640625" style="49" customWidth="1"/>
    <col min="29" max="29" width="20.5" style="50" bestFit="1" customWidth="1"/>
    <col min="30" max="31" width="32.6640625" style="49" bestFit="1" customWidth="1"/>
    <col min="32" max="32" width="21.83203125" style="49" bestFit="1" customWidth="1"/>
    <col min="33" max="33" width="6.33203125" style="49" customWidth="1"/>
    <col min="34" max="34" width="21.83203125" style="49" bestFit="1" customWidth="1"/>
    <col min="35" max="35" width="32.6640625" style="49" bestFit="1" customWidth="1"/>
    <col min="36" max="36" width="21.83203125" style="49" bestFit="1" customWidth="1"/>
    <col min="37" max="37" width="25.1640625" style="49" customWidth="1"/>
    <col min="38" max="42" width="9" style="49"/>
    <col min="43" max="43" width="24.1640625" style="49" customWidth="1"/>
    <col min="44" max="44" width="46.1640625" style="49" customWidth="1"/>
    <col min="45" max="45" width="35.5" style="49" customWidth="1"/>
    <col min="46" max="46" width="17.6640625" style="49" bestFit="1" customWidth="1"/>
    <col min="47" max="47" width="17" style="49" bestFit="1" customWidth="1"/>
    <col min="48" max="48" width="17.6640625" style="49" bestFit="1" customWidth="1"/>
    <col min="49" max="51" width="17" style="49" bestFit="1" customWidth="1"/>
    <col min="52" max="52" width="18.1640625" style="49" bestFit="1" customWidth="1"/>
    <col min="53" max="53" width="8.83203125" style="49" bestFit="1" customWidth="1"/>
    <col min="54" max="54" width="12.6640625" style="49" bestFit="1" customWidth="1"/>
    <col min="55" max="55" width="8.6640625" style="49" bestFit="1" customWidth="1"/>
    <col min="56" max="56" width="7.83203125" style="49" customWidth="1"/>
    <col min="57" max="57" width="28.5" style="49" customWidth="1"/>
    <col min="58" max="59" width="16.33203125" style="49" bestFit="1" customWidth="1"/>
    <col min="60" max="60" width="18.1640625" style="49" bestFit="1" customWidth="1"/>
    <col min="61" max="61" width="14.5" style="49" customWidth="1"/>
    <col min="62" max="16384" width="8.83203125" style="49"/>
  </cols>
  <sheetData>
    <row r="7" spans="25:29">
      <c r="AB7" s="50"/>
      <c r="AC7" s="49"/>
    </row>
    <row r="8" spans="25:29">
      <c r="AB8" s="50"/>
      <c r="AC8" s="49"/>
    </row>
    <row r="9" spans="25:29">
      <c r="Y9" s="75"/>
      <c r="Z9" s="75"/>
      <c r="AA9" s="75"/>
      <c r="AB9" s="50"/>
      <c r="AC9" s="49"/>
    </row>
    <row r="10" spans="25:29">
      <c r="Y10" s="75"/>
      <c r="Z10" s="75"/>
      <c r="AA10" s="75"/>
      <c r="AB10" s="50"/>
      <c r="AC10" s="49"/>
    </row>
    <row r="11" spans="25:29">
      <c r="Y11" s="75"/>
      <c r="Z11" s="75"/>
      <c r="AA11" s="75"/>
      <c r="AB11" s="50"/>
      <c r="AC11" s="49"/>
    </row>
    <row r="12" spans="25:29">
      <c r="Y12" s="75"/>
      <c r="Z12" s="75"/>
      <c r="AA12" s="75"/>
      <c r="AB12" s="50"/>
      <c r="AC12" s="49"/>
    </row>
    <row r="13" spans="25:29">
      <c r="Y13" s="75"/>
      <c r="Z13" s="75"/>
      <c r="AA13" s="75"/>
      <c r="AB13" s="50"/>
      <c r="AC13" s="49"/>
    </row>
    <row r="14" spans="25:29">
      <c r="AB14" s="50"/>
      <c r="AC14" s="49"/>
    </row>
    <row r="15" spans="25:29">
      <c r="AB15" s="50"/>
      <c r="AC15" s="49"/>
    </row>
    <row r="16" spans="25:29">
      <c r="AB16" s="50"/>
      <c r="AC16" s="49"/>
    </row>
    <row r="17" spans="13:29">
      <c r="AB17" s="50"/>
      <c r="AC17" s="49"/>
    </row>
    <row r="18" spans="13:29">
      <c r="AB18" s="50"/>
      <c r="AC18" s="49"/>
    </row>
    <row r="19" spans="13:29">
      <c r="AB19" s="50"/>
      <c r="AC19" s="49"/>
    </row>
    <row r="20" spans="13:29">
      <c r="AA20" s="75"/>
      <c r="AB20" s="82"/>
      <c r="AC20" s="49"/>
    </row>
    <row r="21" spans="13:29">
      <c r="AB21" s="50"/>
      <c r="AC21" s="49"/>
    </row>
    <row r="22" spans="13:29" ht="26">
      <c r="M22" s="51"/>
      <c r="N22" s="51"/>
      <c r="O22" s="51"/>
      <c r="AB22" s="50"/>
      <c r="AC22" s="49"/>
    </row>
    <row r="23" spans="13:29" ht="24" customHeight="1">
      <c r="AB23" s="50"/>
      <c r="AC23" s="49"/>
    </row>
    <row r="24" spans="13:29">
      <c r="X24" s="75"/>
      <c r="Y24" s="75"/>
      <c r="AB24" s="50"/>
      <c r="AC24" s="49"/>
    </row>
    <row r="25" spans="13:29" ht="37.5" customHeight="1">
      <c r="AB25" s="50"/>
      <c r="AC25" s="49"/>
    </row>
    <row r="26" spans="13:29" ht="24" customHeight="1">
      <c r="AB26" s="50"/>
      <c r="AC26" s="49"/>
    </row>
    <row r="27" spans="13:29">
      <c r="AB27" s="50"/>
      <c r="AC27" s="49"/>
    </row>
    <row r="28" spans="13:29">
      <c r="AB28" s="50"/>
      <c r="AC28" s="49"/>
    </row>
    <row r="29" spans="13:29">
      <c r="AB29" s="50"/>
      <c r="AC29" s="49"/>
    </row>
    <row r="30" spans="13:29">
      <c r="AB30" s="50"/>
      <c r="AC30" s="49"/>
    </row>
    <row r="33" spans="2:37" ht="41.25" customHeight="1"/>
    <row r="35" spans="2:37" ht="44.25" customHeight="1"/>
    <row r="36" spans="2:37" ht="46.5" customHeight="1"/>
    <row r="37" spans="2:37" ht="46.5" customHeight="1"/>
    <row r="38" spans="2:37" ht="76.5" customHeight="1"/>
    <row r="39" spans="2:37" ht="65.25" customHeight="1"/>
    <row r="45" spans="2:37" ht="31">
      <c r="Y45" s="88"/>
      <c r="Z45" s="136" t="s">
        <v>3</v>
      </c>
      <c r="AA45" s="136" t="s">
        <v>44</v>
      </c>
      <c r="AB45" s="136" t="s">
        <v>16</v>
      </c>
      <c r="AC45" s="136"/>
      <c r="AD45" s="136" t="s">
        <v>43</v>
      </c>
      <c r="AE45" s="136"/>
      <c r="AF45" s="136"/>
      <c r="AG45" s="74"/>
      <c r="AH45" s="136" t="s">
        <v>17</v>
      </c>
      <c r="AI45" s="136"/>
      <c r="AJ45" s="136"/>
      <c r="AK45" s="75"/>
    </row>
    <row r="46" spans="2:37" ht="121" customHeight="1">
      <c r="B46" s="80"/>
      <c r="C46" s="142" t="s">
        <v>47</v>
      </c>
      <c r="D46" s="142" t="s">
        <v>48</v>
      </c>
      <c r="E46" s="142"/>
      <c r="F46" s="145" t="s">
        <v>4</v>
      </c>
      <c r="G46" s="145"/>
      <c r="H46" s="145" t="s">
        <v>49</v>
      </c>
      <c r="I46" s="145"/>
      <c r="N46" s="80"/>
      <c r="O46" s="142" t="s">
        <v>47</v>
      </c>
      <c r="P46" s="142" t="s">
        <v>55</v>
      </c>
      <c r="Q46" s="142"/>
      <c r="R46" s="151" t="s">
        <v>4</v>
      </c>
      <c r="S46" s="151"/>
      <c r="T46" s="145" t="s">
        <v>49</v>
      </c>
      <c r="U46" s="145"/>
      <c r="Y46" s="88"/>
      <c r="Z46" s="136"/>
      <c r="AA46" s="136"/>
      <c r="AB46" s="74" t="s">
        <v>5</v>
      </c>
      <c r="AC46" s="74" t="s">
        <v>6</v>
      </c>
      <c r="AD46" s="74" t="s">
        <v>39</v>
      </c>
      <c r="AE46" s="74" t="s">
        <v>21</v>
      </c>
      <c r="AF46" s="74" t="s">
        <v>20</v>
      </c>
      <c r="AG46" s="74"/>
      <c r="AH46" s="74" t="s">
        <v>19</v>
      </c>
      <c r="AI46" s="74" t="s">
        <v>21</v>
      </c>
      <c r="AJ46" s="74" t="s">
        <v>20</v>
      </c>
      <c r="AK46" s="75"/>
    </row>
    <row r="47" spans="2:37" ht="32">
      <c r="B47" s="81" t="s">
        <v>3</v>
      </c>
      <c r="C47" s="142"/>
      <c r="D47" s="76" t="s">
        <v>5</v>
      </c>
      <c r="E47" s="76" t="s">
        <v>6</v>
      </c>
      <c r="F47" s="76" t="s">
        <v>5</v>
      </c>
      <c r="G47" s="76" t="s">
        <v>6</v>
      </c>
      <c r="H47" s="76" t="s">
        <v>5</v>
      </c>
      <c r="I47" s="76" t="s">
        <v>6</v>
      </c>
      <c r="N47" s="81" t="s">
        <v>3</v>
      </c>
      <c r="O47" s="142"/>
      <c r="P47" s="76" t="s">
        <v>5</v>
      </c>
      <c r="Q47" s="76" t="s">
        <v>6</v>
      </c>
      <c r="R47" s="92" t="s">
        <v>5</v>
      </c>
      <c r="S47" s="92" t="s">
        <v>6</v>
      </c>
      <c r="T47" s="76" t="s">
        <v>5</v>
      </c>
      <c r="U47" s="76" t="s">
        <v>6</v>
      </c>
      <c r="Y47" s="88"/>
      <c r="Z47" s="74">
        <v>1</v>
      </c>
      <c r="AA47" s="55">
        <v>120</v>
      </c>
      <c r="AB47" s="60">
        <v>75</v>
      </c>
      <c r="AC47" s="60">
        <v>80</v>
      </c>
      <c r="AD47" s="94">
        <f>100/6</f>
        <v>16.666666666666668</v>
      </c>
      <c r="AE47" s="94">
        <f>+AF47</f>
        <v>14.285714285714286</v>
      </c>
      <c r="AF47" s="94">
        <f>100/7</f>
        <v>14.285714285714286</v>
      </c>
      <c r="AG47" s="94"/>
      <c r="AH47" s="94">
        <f>+AA47-AB47-AD47</f>
        <v>28.333333333333332</v>
      </c>
      <c r="AI47" s="94">
        <f>+AA47-AB47-AE47</f>
        <v>30.714285714285715</v>
      </c>
      <c r="AJ47" s="94">
        <f>+AA47-AC47-AF47</f>
        <v>25.714285714285715</v>
      </c>
      <c r="AK47" s="75"/>
    </row>
    <row r="48" spans="2:37" ht="64">
      <c r="B48" s="76">
        <v>1</v>
      </c>
      <c r="C48" s="77">
        <v>120</v>
      </c>
      <c r="D48" s="78">
        <v>75</v>
      </c>
      <c r="E48" s="78">
        <v>80</v>
      </c>
      <c r="F48" s="77" t="s">
        <v>7</v>
      </c>
      <c r="G48" s="77" t="s">
        <v>8</v>
      </c>
      <c r="H48" s="79">
        <f>100/6</f>
        <v>16.666666666666668</v>
      </c>
      <c r="I48" s="79">
        <f>100/7</f>
        <v>14.285714285714286</v>
      </c>
      <c r="N48" s="76">
        <v>1</v>
      </c>
      <c r="O48" s="77">
        <v>120</v>
      </c>
      <c r="P48" s="78">
        <v>75</v>
      </c>
      <c r="Q48" s="78">
        <v>80</v>
      </c>
      <c r="R48" s="93" t="s">
        <v>7</v>
      </c>
      <c r="S48" s="93" t="s">
        <v>8</v>
      </c>
      <c r="T48" s="79">
        <f>100/6</f>
        <v>16.666666666666668</v>
      </c>
      <c r="U48" s="79">
        <f>100/7</f>
        <v>14.285714285714286</v>
      </c>
      <c r="Y48" s="88"/>
      <c r="Z48" s="74">
        <v>2</v>
      </c>
      <c r="AA48" s="55">
        <v>110</v>
      </c>
      <c r="AB48" s="60">
        <v>70</v>
      </c>
      <c r="AC48" s="60">
        <v>85</v>
      </c>
      <c r="AD48" s="94">
        <f>100/9</f>
        <v>11.111111111111111</v>
      </c>
      <c r="AE48" s="94">
        <f>+AF48</f>
        <v>8.3333333333333339</v>
      </c>
      <c r="AF48" s="94">
        <f>100/12</f>
        <v>8.3333333333333339</v>
      </c>
      <c r="AG48" s="94"/>
      <c r="AH48" s="94">
        <f>+AA48-AB48-AD48</f>
        <v>28.888888888888889</v>
      </c>
      <c r="AI48" s="94">
        <f>+AA48-AB48-AE48</f>
        <v>31.666666666666664</v>
      </c>
      <c r="AJ48" s="94">
        <f>+AA48-AC48-AF48</f>
        <v>16.666666666666664</v>
      </c>
      <c r="AK48" s="75"/>
    </row>
    <row r="49" spans="2:36" ht="64">
      <c r="B49" s="76">
        <v>2</v>
      </c>
      <c r="C49" s="77">
        <v>110</v>
      </c>
      <c r="D49" s="78">
        <v>70</v>
      </c>
      <c r="E49" s="78">
        <v>85</v>
      </c>
      <c r="F49" s="77" t="s">
        <v>9</v>
      </c>
      <c r="G49" s="77" t="s">
        <v>10</v>
      </c>
      <c r="H49" s="79">
        <f>100/9</f>
        <v>11.111111111111111</v>
      </c>
      <c r="I49" s="79">
        <f>100/12</f>
        <v>8.3333333333333339</v>
      </c>
      <c r="N49" s="76">
        <v>2</v>
      </c>
      <c r="O49" s="77">
        <v>110</v>
      </c>
      <c r="P49" s="78">
        <v>70</v>
      </c>
      <c r="Q49" s="78">
        <v>85</v>
      </c>
      <c r="R49" s="93" t="s">
        <v>9</v>
      </c>
      <c r="S49" s="93" t="s">
        <v>10</v>
      </c>
      <c r="T49" s="79">
        <f>100/9</f>
        <v>11.111111111111111</v>
      </c>
      <c r="U49" s="79">
        <f>100/12</f>
        <v>8.3333333333333339</v>
      </c>
      <c r="Y49" s="88"/>
      <c r="Z49" s="55"/>
      <c r="AA49" s="55"/>
      <c r="AB49" s="60"/>
      <c r="AC49" s="60"/>
      <c r="AD49" s="61"/>
      <c r="AE49" s="61"/>
      <c r="AF49" s="61"/>
      <c r="AG49" s="61"/>
      <c r="AH49" s="60"/>
      <c r="AI49" s="88"/>
      <c r="AJ49" s="88"/>
    </row>
    <row r="50" spans="2:36" ht="139" customHeight="1" thickBot="1">
      <c r="B50" s="143" t="s">
        <v>50</v>
      </c>
      <c r="C50" s="144"/>
      <c r="D50" s="59">
        <v>9000</v>
      </c>
      <c r="E50" s="59" t="s">
        <v>13</v>
      </c>
      <c r="F50" s="53"/>
      <c r="G50" s="53"/>
      <c r="H50" s="53"/>
      <c r="I50" s="53"/>
      <c r="N50" s="148" t="s">
        <v>54</v>
      </c>
      <c r="O50" s="149"/>
      <c r="P50" s="149"/>
      <c r="Q50" s="149"/>
      <c r="R50" s="149"/>
      <c r="S50" s="149"/>
      <c r="T50" s="149"/>
      <c r="U50" s="150"/>
      <c r="Y50" s="53"/>
      <c r="Z50" s="131" t="s">
        <v>12</v>
      </c>
      <c r="AA50" s="132"/>
      <c r="AB50" s="57">
        <v>9000</v>
      </c>
      <c r="AC50" s="57" t="s">
        <v>13</v>
      </c>
      <c r="AD50" s="131" t="s">
        <v>22</v>
      </c>
      <c r="AE50" s="133"/>
      <c r="AF50" s="134"/>
      <c r="AG50" s="134"/>
      <c r="AH50" s="135"/>
      <c r="AI50" s="53"/>
      <c r="AJ50" s="53"/>
    </row>
    <row r="51" spans="2:36" ht="129" thickBot="1">
      <c r="B51" s="53"/>
      <c r="C51" s="53"/>
      <c r="D51" s="129" t="s">
        <v>14</v>
      </c>
      <c r="E51" s="146"/>
      <c r="F51" s="146"/>
      <c r="G51" s="147"/>
      <c r="H51" s="53"/>
      <c r="I51" s="53"/>
      <c r="N51" s="131" t="s">
        <v>50</v>
      </c>
      <c r="O51" s="132"/>
      <c r="P51" s="59">
        <v>9000</v>
      </c>
      <c r="Q51" s="59" t="s">
        <v>13</v>
      </c>
      <c r="R51" s="53"/>
      <c r="S51" s="53"/>
      <c r="T51" s="53"/>
      <c r="U51" s="53"/>
    </row>
    <row r="52" spans="2:36" ht="92" customHeight="1" thickBot="1">
      <c r="G52" s="75"/>
      <c r="N52" s="53"/>
      <c r="O52" s="53"/>
      <c r="P52" s="129" t="s">
        <v>14</v>
      </c>
      <c r="Q52" s="146"/>
      <c r="R52" s="146"/>
      <c r="S52" s="130"/>
      <c r="T52" s="53"/>
      <c r="U52" s="53"/>
    </row>
    <row r="53" spans="2:36" ht="31">
      <c r="G53" s="75"/>
      <c r="N53" s="53"/>
      <c r="O53" s="53"/>
      <c r="P53" s="53"/>
      <c r="Q53" s="53"/>
      <c r="R53" s="53"/>
      <c r="S53" s="53"/>
      <c r="T53" s="53"/>
      <c r="U53" s="53"/>
    </row>
    <row r="75" ht="24" customHeight="1"/>
    <row r="76" ht="24.75" customHeight="1"/>
    <row r="77" ht="9.75" customHeight="1"/>
    <row r="79" ht="16.5" customHeight="1"/>
    <row r="80" ht="27.75" customHeight="1"/>
    <row r="81" spans="43:56" ht="16.5" customHeight="1"/>
    <row r="83" spans="43:56" ht="27" customHeight="1"/>
    <row r="86" spans="43:56">
      <c r="AQ86" s="50"/>
    </row>
    <row r="87" spans="43:56">
      <c r="AQ87" s="50"/>
    </row>
    <row r="88" spans="43:56" ht="45" customHeight="1"/>
    <row r="89" spans="43:56" ht="45" customHeight="1"/>
    <row r="90" spans="43:56" ht="45" customHeight="1"/>
    <row r="91" spans="43:56" ht="45" customHeight="1"/>
    <row r="92" spans="43:56" ht="45" customHeight="1"/>
    <row r="93" spans="43:56" ht="45" customHeight="1"/>
    <row r="94" spans="43:56" ht="49.5" customHeight="1"/>
    <row r="95" spans="43:56" ht="31">
      <c r="AQ95" s="53"/>
      <c r="AR95" s="88"/>
      <c r="AS95" s="86"/>
      <c r="AT95" s="136" t="s">
        <v>42</v>
      </c>
      <c r="AU95" s="136"/>
      <c r="AV95" s="136" t="s">
        <v>6</v>
      </c>
      <c r="AW95" s="136"/>
      <c r="AX95" s="136"/>
      <c r="AY95" s="136"/>
      <c r="AZ95" s="53"/>
      <c r="BA95" s="53"/>
      <c r="BB95" s="53"/>
      <c r="BC95" s="53"/>
      <c r="BD95" s="53"/>
    </row>
    <row r="96" spans="43:56" ht="32">
      <c r="AQ96" s="53"/>
      <c r="AR96" s="88"/>
      <c r="AS96" s="74" t="s">
        <v>3</v>
      </c>
      <c r="AT96" s="74" t="s">
        <v>23</v>
      </c>
      <c r="AU96" s="74" t="s">
        <v>26</v>
      </c>
      <c r="AV96" s="74" t="s">
        <v>24</v>
      </c>
      <c r="AW96" s="74" t="s">
        <v>25</v>
      </c>
      <c r="AX96" s="74" t="s">
        <v>27</v>
      </c>
      <c r="AY96" s="74" t="s">
        <v>28</v>
      </c>
      <c r="AZ96" s="53"/>
      <c r="BA96" s="53"/>
      <c r="BB96" s="53"/>
      <c r="BC96" s="53"/>
      <c r="BD96" s="53"/>
    </row>
    <row r="97" spans="24:56" ht="31">
      <c r="AQ97" s="53"/>
      <c r="AR97" s="88"/>
      <c r="AS97" s="87"/>
      <c r="AT97" s="88"/>
      <c r="AU97" s="88"/>
      <c r="AV97" s="88"/>
      <c r="AW97" s="88"/>
      <c r="AX97" s="88"/>
      <c r="AY97" s="88"/>
      <c r="AZ97" s="53"/>
      <c r="BA97" s="53"/>
      <c r="BB97" s="53"/>
      <c r="BC97" s="53"/>
      <c r="BD97" s="53"/>
    </row>
    <row r="98" spans="24:56" ht="32">
      <c r="AQ98" s="53"/>
      <c r="AR98" s="88"/>
      <c r="AS98" s="74" t="s">
        <v>11</v>
      </c>
      <c r="AT98" s="55">
        <v>120</v>
      </c>
      <c r="AU98" s="55">
        <v>120</v>
      </c>
      <c r="AV98" s="55">
        <v>110</v>
      </c>
      <c r="AW98" s="55">
        <v>110</v>
      </c>
      <c r="AX98" s="55">
        <v>120</v>
      </c>
      <c r="AY98" s="55">
        <v>110</v>
      </c>
      <c r="AZ98" s="53"/>
      <c r="BA98" s="53"/>
      <c r="BB98" s="53"/>
      <c r="BC98" s="53"/>
      <c r="BD98" s="53"/>
    </row>
    <row r="99" spans="24:56" ht="13.5" customHeight="1">
      <c r="AQ99" s="53"/>
      <c r="AR99" s="88"/>
      <c r="AS99" s="87"/>
      <c r="AT99" s="88"/>
      <c r="AU99" s="88"/>
      <c r="AV99" s="89" t="s">
        <v>29</v>
      </c>
      <c r="AW99" s="88"/>
      <c r="AX99" s="88"/>
      <c r="AY99" s="88"/>
      <c r="AZ99" s="53"/>
      <c r="BA99" s="53"/>
      <c r="BB99" s="53"/>
      <c r="BC99" s="53"/>
      <c r="BD99" s="53"/>
    </row>
    <row r="100" spans="24:56" ht="32">
      <c r="AQ100" s="53"/>
      <c r="AR100" s="88"/>
      <c r="AS100" s="74" t="s">
        <v>0</v>
      </c>
      <c r="AT100" s="60">
        <v>75</v>
      </c>
      <c r="AU100" s="60">
        <v>75</v>
      </c>
      <c r="AV100" s="60">
        <v>70</v>
      </c>
      <c r="AW100" s="60">
        <v>70</v>
      </c>
      <c r="AX100" s="60">
        <v>80</v>
      </c>
      <c r="AY100" s="60">
        <v>85</v>
      </c>
      <c r="AZ100" s="53"/>
      <c r="BA100" s="53"/>
      <c r="BB100" s="53"/>
      <c r="BC100" s="53"/>
      <c r="BD100" s="53"/>
    </row>
    <row r="101" spans="24:56" ht="21" customHeight="1">
      <c r="AQ101" s="53"/>
      <c r="AR101" s="88"/>
      <c r="AS101" s="87"/>
      <c r="AT101" s="88"/>
      <c r="AU101" s="88"/>
      <c r="AV101" s="89" t="s">
        <v>29</v>
      </c>
      <c r="AW101" s="88"/>
      <c r="AX101" s="88"/>
      <c r="AY101" s="88"/>
      <c r="AZ101" s="53"/>
      <c r="BA101" s="53"/>
      <c r="BB101" s="53"/>
      <c r="BC101" s="53"/>
      <c r="BD101" s="53"/>
    </row>
    <row r="102" spans="24:56" ht="32">
      <c r="AQ102" s="53"/>
      <c r="AR102" s="88"/>
      <c r="AS102" s="74" t="s">
        <v>18</v>
      </c>
      <c r="AT102" s="90">
        <f>100/6</f>
        <v>16.666666666666668</v>
      </c>
      <c r="AU102" s="90">
        <f>100/7</f>
        <v>14.285714285714286</v>
      </c>
      <c r="AV102" s="90">
        <f>100/9</f>
        <v>11.111111111111111</v>
      </c>
      <c r="AW102" s="90">
        <f>100/12</f>
        <v>8.3333333333333339</v>
      </c>
      <c r="AX102" s="90">
        <f>100/7</f>
        <v>14.285714285714286</v>
      </c>
      <c r="AY102" s="90">
        <f>100/12</f>
        <v>8.3333333333333339</v>
      </c>
      <c r="AZ102" s="53"/>
      <c r="BA102" s="53"/>
      <c r="BB102" s="53"/>
      <c r="BC102" s="53"/>
      <c r="BD102" s="53"/>
    </row>
    <row r="103" spans="24:56" ht="27" customHeight="1">
      <c r="AQ103" s="53"/>
      <c r="AR103" s="53"/>
      <c r="AS103" s="91"/>
      <c r="AT103" s="88"/>
      <c r="AU103" s="88"/>
      <c r="AV103" s="89" t="s">
        <v>30</v>
      </c>
      <c r="AW103" s="88"/>
      <c r="AX103" s="88"/>
      <c r="AY103" s="88"/>
      <c r="AZ103" s="53"/>
      <c r="BA103" s="53"/>
      <c r="BB103" s="53"/>
      <c r="BC103" s="53"/>
      <c r="BD103" s="53"/>
    </row>
    <row r="104" spans="24:56" ht="64">
      <c r="AQ104" s="53"/>
      <c r="AR104" s="53"/>
      <c r="AS104" s="55" t="s">
        <v>15</v>
      </c>
      <c r="AT104" s="90">
        <f>+AT98-AT100-AT102</f>
        <v>28.333333333333332</v>
      </c>
      <c r="AU104" s="90">
        <f t="shared" ref="AU104:AY104" si="0">+AU98-AU100-AU102</f>
        <v>30.714285714285715</v>
      </c>
      <c r="AV104" s="90">
        <f t="shared" si="0"/>
        <v>28.888888888888889</v>
      </c>
      <c r="AW104" s="90">
        <f t="shared" si="0"/>
        <v>31.666666666666664</v>
      </c>
      <c r="AX104" s="90">
        <f t="shared" si="0"/>
        <v>25.714285714285715</v>
      </c>
      <c r="AY104" s="90">
        <f t="shared" si="0"/>
        <v>16.666666666666664</v>
      </c>
      <c r="AZ104" s="83" t="s">
        <v>32</v>
      </c>
      <c r="BA104" s="53"/>
      <c r="BB104" s="53"/>
      <c r="BC104" s="53"/>
      <c r="BD104" s="53"/>
    </row>
    <row r="105" spans="24:56" ht="32">
      <c r="AQ105" s="53"/>
      <c r="AR105" s="53"/>
      <c r="AS105" s="84" t="s">
        <v>31</v>
      </c>
      <c r="AT105" s="85">
        <v>57</v>
      </c>
      <c r="AU105" s="85">
        <v>3</v>
      </c>
      <c r="AV105" s="85">
        <v>36</v>
      </c>
      <c r="AW105" s="85">
        <v>9</v>
      </c>
      <c r="AX105" s="85">
        <v>18</v>
      </c>
      <c r="AY105" s="85">
        <v>9</v>
      </c>
      <c r="AZ105" s="65">
        <f>+SUMPRODUCT(AT104:AY104,$AT$105:$AY$105)</f>
        <v>3645</v>
      </c>
      <c r="BA105" s="53"/>
      <c r="BB105" s="53"/>
      <c r="BC105" s="53"/>
      <c r="BD105" s="53"/>
    </row>
    <row r="106" spans="24:56" ht="31">
      <c r="AQ106" s="53"/>
      <c r="AR106" s="53"/>
      <c r="AS106" s="54"/>
      <c r="AT106" s="54"/>
      <c r="AU106" s="54"/>
      <c r="AV106" s="54"/>
      <c r="AW106" s="54"/>
      <c r="AX106" s="53"/>
      <c r="AY106" s="53"/>
      <c r="AZ106" s="66"/>
      <c r="BA106" s="53"/>
      <c r="BB106" s="53"/>
      <c r="BC106" s="53"/>
      <c r="BD106" s="53"/>
    </row>
    <row r="107" spans="24:56" ht="31">
      <c r="AQ107" s="54"/>
      <c r="AR107" s="54"/>
      <c r="AS107" s="54"/>
      <c r="AT107" s="53"/>
      <c r="AU107" s="53"/>
      <c r="AV107" s="53"/>
      <c r="AW107" s="53"/>
      <c r="AX107" s="53"/>
      <c r="AY107" s="53"/>
      <c r="AZ107" s="66"/>
      <c r="BA107" s="53"/>
      <c r="BB107" s="53"/>
      <c r="BC107" s="53"/>
      <c r="BD107" s="53"/>
    </row>
    <row r="108" spans="24:56" ht="32">
      <c r="AQ108" s="137" t="s">
        <v>33</v>
      </c>
      <c r="AR108" s="138"/>
      <c r="AS108" s="139"/>
      <c r="AT108" s="67">
        <f>+AT100+AT102</f>
        <v>91.666666666666671</v>
      </c>
      <c r="AU108" s="62">
        <f>+AU100</f>
        <v>75</v>
      </c>
      <c r="AV108" s="67">
        <f>+AV100+AV102</f>
        <v>81.111111111111114</v>
      </c>
      <c r="AW108" s="62">
        <f>+AW100</f>
        <v>70</v>
      </c>
      <c r="AX108" s="64"/>
      <c r="AY108" s="64"/>
      <c r="AZ108" s="65">
        <f t="shared" ref="AZ108:AZ113" si="1">+SUMPRODUCT(AT108:AY108,$AT$105:$AY$105)</f>
        <v>9000</v>
      </c>
      <c r="BA108" s="68" t="s">
        <v>30</v>
      </c>
      <c r="BB108" s="64">
        <v>9000</v>
      </c>
      <c r="BC108" s="53"/>
      <c r="BD108" s="53"/>
    </row>
    <row r="109" spans="24:56" ht="69" customHeight="1">
      <c r="X109" s="52" t="s">
        <v>35</v>
      </c>
      <c r="AQ109" s="137" t="s">
        <v>34</v>
      </c>
      <c r="AR109" s="138"/>
      <c r="AS109" s="139"/>
      <c r="AT109" s="63">
        <f>-AT104</f>
        <v>-28.333333333333332</v>
      </c>
      <c r="AU109" s="62">
        <f>+AU102</f>
        <v>14.285714285714286</v>
      </c>
      <c r="AV109" s="63">
        <f>-AV104</f>
        <v>-28.888888888888889</v>
      </c>
      <c r="AW109" s="63">
        <f>+AW102</f>
        <v>8.3333333333333339</v>
      </c>
      <c r="AX109" s="63">
        <f>+AX100+AX102</f>
        <v>94.285714285714292</v>
      </c>
      <c r="AY109" s="63">
        <f>+AY100+AY102</f>
        <v>93.333333333333329</v>
      </c>
      <c r="AZ109" s="65">
        <f t="shared" si="1"/>
        <v>4.5474735088646412E-13</v>
      </c>
      <c r="BA109" s="68" t="s">
        <v>30</v>
      </c>
      <c r="BB109" s="64">
        <v>0</v>
      </c>
      <c r="BC109" s="53"/>
      <c r="BD109" s="53"/>
    </row>
    <row r="110" spans="24:56" ht="32">
      <c r="AQ110" s="137" t="s">
        <v>40</v>
      </c>
      <c r="AR110" s="138"/>
      <c r="AS110" s="139"/>
      <c r="AT110" s="64">
        <v>-0.3</v>
      </c>
      <c r="AU110" s="64"/>
      <c r="AV110" s="64">
        <v>0.7</v>
      </c>
      <c r="AW110" s="64"/>
      <c r="AX110" s="64"/>
      <c r="AY110" s="64"/>
      <c r="AZ110" s="65">
        <f t="shared" si="1"/>
        <v>8.1000000000000014</v>
      </c>
      <c r="BA110" s="68" t="s">
        <v>2</v>
      </c>
      <c r="BB110" s="64">
        <v>0</v>
      </c>
      <c r="BC110" s="53"/>
      <c r="BD110" s="53"/>
    </row>
    <row r="111" spans="24:56" ht="32">
      <c r="AQ111" s="137" t="s">
        <v>41</v>
      </c>
      <c r="AR111" s="138"/>
      <c r="AS111" s="139"/>
      <c r="AT111" s="64">
        <v>-0.6</v>
      </c>
      <c r="AU111" s="64"/>
      <c r="AV111" s="64">
        <v>0.4</v>
      </c>
      <c r="AW111" s="64"/>
      <c r="AX111" s="64"/>
      <c r="AY111" s="64"/>
      <c r="AZ111" s="65">
        <f t="shared" si="1"/>
        <v>-19.799999999999997</v>
      </c>
      <c r="BA111" s="68" t="s">
        <v>38</v>
      </c>
      <c r="BB111" s="64">
        <v>0</v>
      </c>
      <c r="BC111" s="53"/>
      <c r="BD111" s="53"/>
    </row>
    <row r="112" spans="24:56" ht="32">
      <c r="AQ112" s="137" t="s">
        <v>36</v>
      </c>
      <c r="AR112" s="138"/>
      <c r="AS112" s="139"/>
      <c r="AT112" s="64"/>
      <c r="AU112" s="64">
        <v>-0.3</v>
      </c>
      <c r="AV112" s="64"/>
      <c r="AW112" s="64">
        <v>0.7</v>
      </c>
      <c r="AX112" s="64">
        <v>-0.3</v>
      </c>
      <c r="AY112" s="64">
        <v>0.7</v>
      </c>
      <c r="AZ112" s="65">
        <f t="shared" si="1"/>
        <v>6.3000000000000007</v>
      </c>
      <c r="BA112" s="68" t="s">
        <v>2</v>
      </c>
      <c r="BB112" s="64">
        <v>0</v>
      </c>
      <c r="BC112" s="53"/>
      <c r="BD112" s="53"/>
    </row>
    <row r="113" spans="43:56" ht="32">
      <c r="AQ113" s="137" t="s">
        <v>37</v>
      </c>
      <c r="AR113" s="138"/>
      <c r="AS113" s="139"/>
      <c r="AT113" s="64"/>
      <c r="AU113" s="64">
        <v>-0.6</v>
      </c>
      <c r="AV113" s="64"/>
      <c r="AW113" s="64">
        <v>0.4</v>
      </c>
      <c r="AX113" s="64">
        <v>-0.6</v>
      </c>
      <c r="AY113" s="64">
        <v>0.4</v>
      </c>
      <c r="AZ113" s="65">
        <f t="shared" si="1"/>
        <v>-5.3999999999999986</v>
      </c>
      <c r="BA113" s="68" t="s">
        <v>38</v>
      </c>
      <c r="BB113" s="64">
        <v>0</v>
      </c>
      <c r="BC113" s="53"/>
      <c r="BD113" s="53"/>
    </row>
    <row r="114" spans="43:56" ht="31">
      <c r="AQ114" s="53"/>
      <c r="AR114" s="53"/>
      <c r="AS114" s="53"/>
      <c r="AT114" s="69"/>
      <c r="AU114" s="53"/>
      <c r="AV114" s="53"/>
      <c r="AW114" s="53"/>
      <c r="AX114" s="53"/>
      <c r="AY114" s="53"/>
      <c r="AZ114" s="53"/>
      <c r="BA114" s="53"/>
      <c r="BB114" s="53"/>
      <c r="BC114" s="53"/>
      <c r="BD114" s="53"/>
    </row>
    <row r="115" spans="43:56" ht="31">
      <c r="AQ115" s="53"/>
      <c r="AR115" s="53"/>
      <c r="AS115" s="53"/>
      <c r="AT115" s="53"/>
      <c r="AU115" s="53"/>
      <c r="AV115" s="53"/>
      <c r="AW115" s="53"/>
      <c r="AX115" s="53"/>
      <c r="AY115" s="53"/>
      <c r="AZ115" s="53"/>
      <c r="BA115" s="53"/>
      <c r="BB115" s="53"/>
      <c r="BC115" s="53"/>
      <c r="BD115" s="53"/>
    </row>
    <row r="116" spans="43:56" ht="31">
      <c r="AQ116" s="53"/>
      <c r="AR116" s="53"/>
      <c r="AS116" s="53"/>
      <c r="AT116" s="53"/>
      <c r="AU116" s="53"/>
      <c r="AV116" s="53"/>
      <c r="AW116" s="53"/>
      <c r="AX116" s="53"/>
      <c r="AY116" s="53"/>
      <c r="AZ116" s="53"/>
      <c r="BA116" s="53"/>
      <c r="BB116" s="53"/>
      <c r="BC116" s="53"/>
      <c r="BD116" s="53"/>
    </row>
    <row r="117" spans="43:56" ht="32" thickBot="1">
      <c r="AQ117" s="53"/>
      <c r="AR117" s="53"/>
      <c r="AS117" s="53"/>
      <c r="AT117" s="53"/>
      <c r="AU117" s="53"/>
      <c r="AV117" s="53"/>
      <c r="AW117" s="53"/>
      <c r="AX117" s="53"/>
      <c r="AY117" s="53"/>
      <c r="AZ117" s="53"/>
      <c r="BA117" s="53"/>
      <c r="BB117" s="53"/>
      <c r="BC117" s="53"/>
      <c r="BD117" s="53"/>
    </row>
    <row r="118" spans="43:56" ht="24" customHeight="1" thickBot="1">
      <c r="AQ118" s="53"/>
      <c r="AR118" s="53"/>
      <c r="AS118" s="127" t="s">
        <v>3</v>
      </c>
      <c r="AT118" s="140" t="s">
        <v>52</v>
      </c>
      <c r="AU118" s="141"/>
      <c r="AV118" s="127" t="s">
        <v>1</v>
      </c>
      <c r="AW118" s="53"/>
      <c r="AX118" s="53"/>
      <c r="AY118" s="53"/>
      <c r="AZ118" s="53"/>
      <c r="BA118" s="53"/>
      <c r="BB118" s="53"/>
      <c r="BC118" s="53"/>
      <c r="BD118" s="53"/>
    </row>
    <row r="119" spans="43:56" ht="33" thickBot="1">
      <c r="AQ119" s="53"/>
      <c r="AR119" s="53"/>
      <c r="AS119" s="128"/>
      <c r="AT119" s="56" t="s">
        <v>5</v>
      </c>
      <c r="AU119" s="56" t="s">
        <v>6</v>
      </c>
      <c r="AV119" s="128"/>
      <c r="AW119" s="53"/>
      <c r="AX119" s="53"/>
      <c r="AY119" s="53"/>
      <c r="AZ119" s="53"/>
      <c r="BA119" s="53"/>
      <c r="BB119" s="53"/>
      <c r="BC119" s="53"/>
      <c r="BD119" s="53"/>
    </row>
    <row r="120" spans="43:56" ht="32" thickBot="1">
      <c r="AQ120" s="53"/>
      <c r="AR120" s="53"/>
      <c r="AS120" s="58">
        <v>1</v>
      </c>
      <c r="AT120" s="70">
        <f>+AT105</f>
        <v>57</v>
      </c>
      <c r="AU120" s="70">
        <f>+AU105+AX105</f>
        <v>21</v>
      </c>
      <c r="AV120" s="70">
        <f>+AT120+AU120</f>
        <v>78</v>
      </c>
      <c r="AW120" s="53"/>
      <c r="AX120" s="53"/>
      <c r="AY120" s="53"/>
      <c r="AZ120" s="53"/>
      <c r="BA120" s="53"/>
      <c r="BB120" s="53"/>
      <c r="BC120" s="53"/>
      <c r="BD120" s="53"/>
    </row>
    <row r="121" spans="43:56" ht="32" thickBot="1">
      <c r="AQ121" s="53"/>
      <c r="AR121" s="53"/>
      <c r="AS121" s="58">
        <v>2</v>
      </c>
      <c r="AT121" s="70">
        <f>+AV105</f>
        <v>36</v>
      </c>
      <c r="AU121" s="70">
        <f>+AW105+AY105</f>
        <v>18</v>
      </c>
      <c r="AV121" s="70">
        <f>+AT121+AU121</f>
        <v>54</v>
      </c>
      <c r="AW121" s="53"/>
      <c r="AX121" s="53"/>
      <c r="AY121" s="53"/>
      <c r="AZ121" s="53"/>
      <c r="BA121" s="53"/>
      <c r="BB121" s="53"/>
      <c r="BC121" s="53"/>
      <c r="BD121" s="53"/>
    </row>
    <row r="122" spans="43:56" ht="33" thickBot="1">
      <c r="AQ122" s="53"/>
      <c r="AR122" s="53"/>
      <c r="AS122" s="58" t="s">
        <v>1</v>
      </c>
      <c r="AT122" s="70">
        <f>+AT120+AT121</f>
        <v>93</v>
      </c>
      <c r="AU122" s="70">
        <f>+AU120+AU121</f>
        <v>39</v>
      </c>
      <c r="AV122" s="70">
        <f>+AV121+AV120</f>
        <v>132</v>
      </c>
      <c r="AW122" s="53"/>
      <c r="AX122" s="53"/>
      <c r="AY122" s="53"/>
      <c r="AZ122" s="53"/>
      <c r="BA122" s="53"/>
      <c r="BB122" s="53"/>
      <c r="BC122" s="53"/>
      <c r="BD122" s="53"/>
    </row>
    <row r="123" spans="43:56" ht="32" thickBot="1">
      <c r="AQ123" s="53"/>
      <c r="AR123" s="53"/>
      <c r="AS123" s="53"/>
      <c r="AT123" s="53"/>
      <c r="AU123" s="53"/>
      <c r="AV123" s="53"/>
      <c r="AW123" s="53"/>
      <c r="AX123" s="53"/>
      <c r="AY123" s="53"/>
      <c r="AZ123" s="53"/>
      <c r="BA123" s="53"/>
      <c r="BB123" s="53"/>
      <c r="BC123" s="53"/>
      <c r="BD123" s="53"/>
    </row>
    <row r="124" spans="43:56" ht="32" thickBot="1">
      <c r="AQ124" s="53"/>
      <c r="AR124" s="53"/>
      <c r="AS124" s="127" t="s">
        <v>3</v>
      </c>
      <c r="AT124" s="129" t="s">
        <v>51</v>
      </c>
      <c r="AU124" s="130"/>
      <c r="AV124" s="127" t="s">
        <v>1</v>
      </c>
      <c r="AW124" s="53"/>
      <c r="AX124" s="53"/>
      <c r="AY124" s="53"/>
      <c r="AZ124" s="53"/>
      <c r="BA124" s="53"/>
      <c r="BB124" s="53"/>
      <c r="BC124" s="53"/>
      <c r="BD124" s="53"/>
    </row>
    <row r="125" spans="43:56" ht="33" thickBot="1">
      <c r="AQ125" s="53"/>
      <c r="AR125" s="53"/>
      <c r="AS125" s="128"/>
      <c r="AT125" s="56" t="s">
        <v>5</v>
      </c>
      <c r="AU125" s="56" t="s">
        <v>6</v>
      </c>
      <c r="AV125" s="128"/>
      <c r="AW125" s="53"/>
      <c r="AX125" s="53"/>
      <c r="AY125" s="53"/>
      <c r="AZ125" s="53"/>
      <c r="BA125" s="53"/>
      <c r="BB125" s="53"/>
      <c r="BC125" s="53"/>
      <c r="BD125" s="53"/>
    </row>
    <row r="126" spans="43:56" ht="32" thickBot="1">
      <c r="AQ126" s="53"/>
      <c r="AR126" s="53"/>
      <c r="AS126" s="58">
        <v>1</v>
      </c>
      <c r="AT126" s="57">
        <f>+AT120*AT98</f>
        <v>6840</v>
      </c>
      <c r="AU126" s="57">
        <f>+AU120*AT98</f>
        <v>2520</v>
      </c>
      <c r="AV126" s="57">
        <f>+AT126+AU126</f>
        <v>9360</v>
      </c>
      <c r="AW126" s="53"/>
      <c r="AX126" s="53"/>
      <c r="AY126" s="53"/>
      <c r="AZ126" s="53"/>
      <c r="BA126" s="53"/>
      <c r="BB126" s="53"/>
      <c r="BC126" s="53"/>
      <c r="BD126" s="53"/>
    </row>
    <row r="127" spans="43:56" ht="32" thickBot="1">
      <c r="AQ127" s="53"/>
      <c r="AR127" s="53"/>
      <c r="AS127" s="58">
        <v>2</v>
      </c>
      <c r="AT127" s="57">
        <f>+AT121*AV98</f>
        <v>3960</v>
      </c>
      <c r="AU127" s="57">
        <f>+AU121*AV98</f>
        <v>1980</v>
      </c>
      <c r="AV127" s="57">
        <f>+AT127+AU127</f>
        <v>5940</v>
      </c>
      <c r="AW127" s="53"/>
      <c r="AX127" s="53"/>
      <c r="AY127" s="53"/>
      <c r="AZ127" s="53"/>
      <c r="BA127" s="53"/>
      <c r="BB127" s="53"/>
      <c r="BC127" s="53"/>
      <c r="BD127" s="53"/>
    </row>
    <row r="128" spans="43:56" ht="33" thickBot="1">
      <c r="AQ128" s="53"/>
      <c r="AR128" s="53"/>
      <c r="AS128" s="58" t="s">
        <v>1</v>
      </c>
      <c r="AT128" s="57">
        <f>+AT126+AT127</f>
        <v>10800</v>
      </c>
      <c r="AU128" s="57">
        <f>+AU126+AU127</f>
        <v>4500</v>
      </c>
      <c r="AV128" s="57">
        <f>+AV127+AV126</f>
        <v>15300</v>
      </c>
      <c r="AW128" s="53"/>
      <c r="AX128" s="53"/>
      <c r="AY128" s="53"/>
      <c r="AZ128" s="53"/>
      <c r="BA128" s="53"/>
      <c r="BB128" s="53"/>
      <c r="BC128" s="53"/>
      <c r="BD128" s="53"/>
    </row>
    <row r="129" spans="43:56" ht="32" thickBot="1">
      <c r="AQ129" s="53"/>
      <c r="AR129" s="53"/>
      <c r="AS129" s="53"/>
      <c r="AT129" s="53"/>
      <c r="AU129" s="53"/>
      <c r="AV129" s="53"/>
      <c r="AW129" s="53"/>
      <c r="AX129" s="53"/>
      <c r="AY129" s="53"/>
      <c r="AZ129" s="53"/>
      <c r="BA129" s="53"/>
      <c r="BB129" s="53"/>
      <c r="BC129" s="53"/>
      <c r="BD129" s="53"/>
    </row>
    <row r="130" spans="43:56" ht="32" thickBot="1">
      <c r="AQ130" s="53"/>
      <c r="AR130" s="53"/>
      <c r="AS130" s="127" t="s">
        <v>3</v>
      </c>
      <c r="AT130" s="129" t="s">
        <v>53</v>
      </c>
      <c r="AU130" s="130"/>
      <c r="AV130" s="127" t="s">
        <v>1</v>
      </c>
      <c r="AW130" s="53"/>
      <c r="AX130" s="53"/>
      <c r="AY130" s="53"/>
      <c r="AZ130" s="53"/>
      <c r="BA130" s="53"/>
      <c r="BB130" s="53"/>
      <c r="BC130" s="53"/>
      <c r="BD130" s="53"/>
    </row>
    <row r="131" spans="43:56" ht="33" thickBot="1">
      <c r="AQ131" s="53"/>
      <c r="AR131" s="53"/>
      <c r="AS131" s="128"/>
      <c r="AT131" s="56" t="s">
        <v>5</v>
      </c>
      <c r="AU131" s="56" t="s">
        <v>6</v>
      </c>
      <c r="AV131" s="128"/>
      <c r="AW131" s="53"/>
      <c r="AX131" s="53"/>
      <c r="AY131" s="53"/>
      <c r="AZ131" s="53"/>
      <c r="BA131" s="53"/>
      <c r="BB131" s="53"/>
      <c r="BC131" s="53"/>
      <c r="BD131" s="53"/>
    </row>
    <row r="132" spans="43:56" ht="32" thickBot="1">
      <c r="AQ132" s="53"/>
      <c r="AR132" s="53"/>
      <c r="AS132" s="58">
        <v>1</v>
      </c>
      <c r="AT132" s="57">
        <f>+AT105*AT104</f>
        <v>1615</v>
      </c>
      <c r="AU132" s="57">
        <f>+AU105*AU104+AX105*AX104</f>
        <v>555</v>
      </c>
      <c r="AV132" s="57">
        <f>+AT132+AU132</f>
        <v>2170</v>
      </c>
      <c r="AW132" s="53"/>
      <c r="AX132" s="53"/>
      <c r="AY132" s="53"/>
      <c r="AZ132" s="53"/>
      <c r="BA132" s="53"/>
      <c r="BB132" s="53"/>
      <c r="BC132" s="53"/>
      <c r="BD132" s="53"/>
    </row>
    <row r="133" spans="43:56" ht="32" thickBot="1">
      <c r="AQ133" s="53"/>
      <c r="AR133" s="53"/>
      <c r="AS133" s="58">
        <v>2</v>
      </c>
      <c r="AT133" s="57">
        <f>+AV105*AV104</f>
        <v>1040</v>
      </c>
      <c r="AU133" s="57">
        <f>+AW105*AW104+AY105*AY104</f>
        <v>435</v>
      </c>
      <c r="AV133" s="57">
        <f>+AT133+AU133</f>
        <v>1475</v>
      </c>
      <c r="AW133" s="53"/>
      <c r="AX133" s="53"/>
      <c r="AY133" s="53"/>
      <c r="AZ133" s="53"/>
      <c r="BA133" s="53"/>
      <c r="BB133" s="53"/>
      <c r="BC133" s="53"/>
      <c r="BD133" s="53"/>
    </row>
    <row r="134" spans="43:56" ht="33" thickBot="1">
      <c r="AQ134" s="53"/>
      <c r="AR134" s="53"/>
      <c r="AS134" s="58" t="s">
        <v>1</v>
      </c>
      <c r="AT134" s="57">
        <f>+AT132+AT133</f>
        <v>2655</v>
      </c>
      <c r="AU134" s="57">
        <f>+AU132+AU133</f>
        <v>990</v>
      </c>
      <c r="AV134" s="57">
        <f>+AV133+AV132</f>
        <v>3645</v>
      </c>
      <c r="AW134" s="53"/>
      <c r="AX134" s="53"/>
      <c r="AY134" s="53"/>
      <c r="AZ134" s="53"/>
      <c r="BA134" s="53"/>
      <c r="BB134" s="53"/>
      <c r="BC134" s="53"/>
      <c r="BD134" s="53"/>
    </row>
    <row r="135" spans="43:56" ht="32" thickBot="1">
      <c r="AQ135" s="53"/>
      <c r="AR135" s="53"/>
      <c r="AS135" s="53"/>
      <c r="AT135" s="53"/>
      <c r="AU135" s="53"/>
      <c r="AV135" s="53"/>
      <c r="AW135" s="53"/>
      <c r="AX135" s="53"/>
      <c r="AY135" s="53"/>
      <c r="AZ135" s="53"/>
      <c r="BA135" s="53"/>
      <c r="BB135" s="53"/>
      <c r="BC135" s="53"/>
      <c r="BD135" s="53"/>
    </row>
    <row r="136" spans="43:56" ht="32" thickBot="1">
      <c r="AQ136" s="53"/>
      <c r="AR136" s="53"/>
      <c r="AS136" s="127" t="s">
        <v>3</v>
      </c>
      <c r="AT136" s="140" t="s">
        <v>45</v>
      </c>
      <c r="AU136" s="141"/>
      <c r="AV136" s="127" t="s">
        <v>1</v>
      </c>
      <c r="AW136" s="53"/>
      <c r="AX136" s="53"/>
      <c r="AY136" s="53"/>
      <c r="AZ136" s="53"/>
      <c r="BA136" s="53"/>
      <c r="BB136" s="53"/>
      <c r="BC136" s="53"/>
      <c r="BD136" s="53"/>
    </row>
    <row r="137" spans="43:56" ht="33" thickBot="1">
      <c r="AQ137" s="53"/>
      <c r="AR137" s="53"/>
      <c r="AS137" s="128"/>
      <c r="AT137" s="56" t="s">
        <v>5</v>
      </c>
      <c r="AU137" s="56" t="s">
        <v>6</v>
      </c>
      <c r="AV137" s="128"/>
      <c r="AW137" s="53"/>
      <c r="AX137" s="53"/>
      <c r="AY137" s="53"/>
      <c r="AZ137" s="53"/>
      <c r="BA137" s="53"/>
      <c r="BB137" s="53"/>
      <c r="BC137" s="53"/>
      <c r="BD137" s="53"/>
    </row>
    <row r="138" spans="43:56" ht="32" thickBot="1">
      <c r="AQ138" s="53"/>
      <c r="AR138" s="53"/>
      <c r="AS138" s="58">
        <v>1</v>
      </c>
      <c r="AT138" s="57">
        <f>+AT105*AT102</f>
        <v>950.00000000000011</v>
      </c>
      <c r="AU138" s="57">
        <f>+AX105*AX102+AU102*AU105</f>
        <v>300</v>
      </c>
      <c r="AV138" s="57">
        <f>+AT138+AU138</f>
        <v>1250</v>
      </c>
      <c r="AW138" s="53"/>
      <c r="AX138" s="53"/>
      <c r="AY138" s="53"/>
      <c r="AZ138" s="53"/>
      <c r="BA138" s="53"/>
      <c r="BB138" s="53"/>
      <c r="BC138" s="53"/>
      <c r="BD138" s="53"/>
    </row>
    <row r="139" spans="43:56" ht="32" thickBot="1">
      <c r="AQ139" s="53"/>
      <c r="AR139" s="53"/>
      <c r="AS139" s="58">
        <v>2</v>
      </c>
      <c r="AT139" s="57">
        <f>+AV105*AV102</f>
        <v>400</v>
      </c>
      <c r="AU139" s="57">
        <f>+AW105*AW102+AY105*AY102</f>
        <v>150</v>
      </c>
      <c r="AV139" s="57">
        <f>+AT139+AU139</f>
        <v>550</v>
      </c>
      <c r="AW139" s="53"/>
      <c r="AX139" s="53"/>
      <c r="AY139" s="53"/>
      <c r="AZ139" s="53"/>
      <c r="BA139" s="53"/>
      <c r="BB139" s="53"/>
      <c r="BC139" s="53"/>
      <c r="BD139" s="53"/>
    </row>
    <row r="140" spans="43:56" ht="33" thickBot="1">
      <c r="AQ140" s="53"/>
      <c r="AR140" s="53"/>
      <c r="AS140" s="58" t="s">
        <v>1</v>
      </c>
      <c r="AT140" s="57">
        <f>+AT138+AT139</f>
        <v>1350</v>
      </c>
      <c r="AU140" s="57">
        <f>+AU138+AU139</f>
        <v>450</v>
      </c>
      <c r="AV140" s="57">
        <f>+AV139+AV138</f>
        <v>1800</v>
      </c>
      <c r="AW140" s="53"/>
      <c r="AX140" s="53"/>
      <c r="AY140" s="53"/>
      <c r="AZ140" s="53"/>
      <c r="BA140" s="53"/>
      <c r="BB140" s="53"/>
      <c r="BC140" s="53"/>
      <c r="BD140" s="53"/>
    </row>
    <row r="141" spans="43:56" ht="32" thickBot="1">
      <c r="AQ141" s="53"/>
      <c r="AR141" s="53"/>
      <c r="AS141" s="53"/>
      <c r="AT141" s="53"/>
      <c r="AU141" s="53"/>
      <c r="AV141" s="53"/>
      <c r="AW141" s="53"/>
      <c r="AX141" s="53"/>
      <c r="AY141" s="53"/>
      <c r="AZ141" s="53"/>
      <c r="BA141" s="53"/>
      <c r="BB141" s="53"/>
      <c r="BC141" s="53"/>
      <c r="BD141" s="53"/>
    </row>
    <row r="142" spans="43:56" ht="33" thickBot="1">
      <c r="AQ142" s="53"/>
      <c r="AR142" s="53"/>
      <c r="AS142" s="53"/>
      <c r="AT142" s="71" t="s">
        <v>5</v>
      </c>
      <c r="AU142" s="72" t="s">
        <v>6</v>
      </c>
      <c r="AV142" s="71" t="s">
        <v>1</v>
      </c>
      <c r="AW142" s="53"/>
      <c r="AX142" s="53"/>
      <c r="AY142" s="53"/>
      <c r="AZ142" s="53"/>
      <c r="BA142" s="53"/>
      <c r="BB142" s="53"/>
      <c r="BC142" s="53"/>
      <c r="BD142" s="53"/>
    </row>
    <row r="143" spans="43:56" ht="97" thickBot="1">
      <c r="AQ143" s="53"/>
      <c r="AR143" s="53"/>
      <c r="AS143" s="71" t="s">
        <v>46</v>
      </c>
      <c r="AT143" s="72">
        <f>+SUMPRODUCT(AT108:AW108,AT105:AW105)</f>
        <v>9000</v>
      </c>
      <c r="AU143" s="73">
        <f>+SUMPRODUCT(AW109:AY109,AW105:AY105)+AU109*AU105</f>
        <v>2655</v>
      </c>
      <c r="AV143" s="57">
        <f>+AT143+AU143</f>
        <v>11655</v>
      </c>
      <c r="AW143" s="53"/>
      <c r="AX143" s="53"/>
      <c r="AY143" s="53"/>
      <c r="AZ143" s="53"/>
      <c r="BA143" s="53"/>
      <c r="BB143" s="53"/>
      <c r="BC143" s="53"/>
      <c r="BD143" s="53"/>
    </row>
    <row r="144" spans="43:56" ht="31">
      <c r="AQ144" s="53"/>
      <c r="AR144" s="53"/>
      <c r="AS144" s="53"/>
      <c r="AT144" s="53"/>
      <c r="AU144" s="53"/>
      <c r="AV144" s="53"/>
      <c r="AW144" s="53"/>
      <c r="AX144" s="53"/>
      <c r="AY144" s="53"/>
      <c r="AZ144" s="53"/>
      <c r="BA144" s="53"/>
      <c r="BB144" s="53"/>
      <c r="BC144" s="53"/>
      <c r="BD144" s="53"/>
    </row>
    <row r="145" spans="43:56" ht="31">
      <c r="AQ145" s="53"/>
      <c r="AR145" s="53"/>
      <c r="AS145" s="53"/>
      <c r="AT145" s="53"/>
      <c r="AU145" s="53"/>
      <c r="AV145" s="53"/>
      <c r="AW145" s="53"/>
      <c r="AX145" s="53"/>
      <c r="AY145" s="53"/>
      <c r="AZ145" s="53"/>
      <c r="BA145" s="53"/>
      <c r="BB145" s="53"/>
      <c r="BC145" s="53"/>
      <c r="BD145" s="53"/>
    </row>
    <row r="146" spans="43:56" ht="31">
      <c r="AQ146" s="53"/>
      <c r="AR146" s="53"/>
      <c r="AS146" s="53"/>
      <c r="AT146" s="53"/>
      <c r="AU146" s="53"/>
      <c r="AV146" s="53"/>
      <c r="AW146" s="53"/>
      <c r="AX146" s="53"/>
      <c r="AY146" s="53"/>
      <c r="AZ146" s="53"/>
      <c r="BA146" s="53"/>
      <c r="BB146" s="53"/>
      <c r="BC146" s="53"/>
      <c r="BD146" s="53"/>
    </row>
    <row r="147" spans="43:56" ht="31">
      <c r="AQ147" s="53"/>
      <c r="AR147" s="53"/>
      <c r="AS147" s="53"/>
      <c r="AT147" s="53"/>
      <c r="AU147" s="53"/>
      <c r="AV147" s="53"/>
      <c r="AW147" s="53"/>
      <c r="AX147" s="53"/>
      <c r="AY147" s="53"/>
      <c r="AZ147" s="53"/>
      <c r="BA147" s="53"/>
      <c r="BB147" s="53"/>
      <c r="BC147" s="53"/>
      <c r="BD147" s="53"/>
    </row>
    <row r="148" spans="43:56" ht="31">
      <c r="AQ148" s="53"/>
      <c r="AR148" s="53"/>
      <c r="AS148" s="53"/>
      <c r="AT148" s="53"/>
      <c r="AU148" s="53"/>
      <c r="AV148" s="53"/>
      <c r="AW148" s="53"/>
      <c r="AX148" s="53"/>
      <c r="AY148" s="53"/>
      <c r="AZ148" s="53"/>
      <c r="BA148" s="53"/>
      <c r="BB148" s="53"/>
      <c r="BC148" s="53"/>
      <c r="BD148" s="53"/>
    </row>
    <row r="149" spans="43:56" ht="31">
      <c r="AQ149" s="53"/>
      <c r="AR149" s="53"/>
      <c r="AS149" s="53"/>
      <c r="AT149" s="53"/>
      <c r="AU149" s="53"/>
      <c r="AV149" s="53"/>
      <c r="AW149" s="53"/>
      <c r="AX149" s="53"/>
      <c r="AY149" s="53"/>
      <c r="AZ149" s="53"/>
      <c r="BA149" s="53"/>
      <c r="BB149" s="53"/>
      <c r="BC149" s="53"/>
      <c r="BD149" s="53"/>
    </row>
    <row r="150" spans="43:56" ht="31">
      <c r="AQ150" s="53"/>
      <c r="AR150" s="53"/>
      <c r="AS150" s="53"/>
      <c r="AT150" s="53"/>
      <c r="AU150" s="53"/>
      <c r="AV150" s="53"/>
      <c r="AW150" s="53"/>
      <c r="AX150" s="53"/>
      <c r="AY150" s="53"/>
      <c r="AZ150" s="53"/>
      <c r="BA150" s="53"/>
      <c r="BB150" s="53"/>
      <c r="BC150" s="53"/>
      <c r="BD150" s="53"/>
    </row>
    <row r="151" spans="43:56" ht="31">
      <c r="AQ151" s="53"/>
      <c r="AR151" s="53"/>
      <c r="AS151" s="53"/>
      <c r="AT151" s="53"/>
      <c r="AU151" s="53"/>
      <c r="AV151" s="53"/>
      <c r="AW151" s="53"/>
      <c r="AX151" s="53"/>
      <c r="AY151" s="53"/>
      <c r="AZ151" s="53"/>
      <c r="BA151" s="53"/>
      <c r="BB151" s="53"/>
      <c r="BC151" s="53"/>
      <c r="BD151" s="53"/>
    </row>
    <row r="152" spans="43:56" ht="31">
      <c r="AQ152" s="53"/>
      <c r="AR152" s="53"/>
      <c r="AS152" s="53"/>
      <c r="AT152" s="53"/>
      <c r="AU152" s="53"/>
      <c r="AV152" s="53"/>
      <c r="AW152" s="53"/>
      <c r="AX152" s="53"/>
      <c r="AY152" s="53"/>
      <c r="AZ152" s="53"/>
      <c r="BA152" s="53"/>
      <c r="BB152" s="53"/>
      <c r="BC152" s="53"/>
      <c r="BD152" s="53"/>
    </row>
    <row r="153" spans="43:56" ht="31">
      <c r="AQ153" s="53"/>
      <c r="AR153" s="53"/>
      <c r="AS153" s="53"/>
      <c r="AT153" s="53"/>
      <c r="AU153" s="53"/>
      <c r="AV153" s="53"/>
      <c r="AW153" s="53"/>
      <c r="AX153" s="53"/>
      <c r="AY153" s="53"/>
      <c r="AZ153" s="53"/>
      <c r="BA153" s="53"/>
      <c r="BB153" s="53"/>
      <c r="BC153" s="53"/>
      <c r="BD153" s="53"/>
    </row>
    <row r="154" spans="43:56" ht="31">
      <c r="AQ154" s="53"/>
      <c r="AR154" s="53"/>
      <c r="AS154" s="53"/>
      <c r="AT154" s="53"/>
      <c r="AU154" s="53"/>
      <c r="AV154" s="53"/>
      <c r="AW154" s="53"/>
      <c r="AX154" s="53"/>
      <c r="AY154" s="53"/>
      <c r="AZ154" s="53"/>
      <c r="BA154" s="53"/>
      <c r="BB154" s="53"/>
      <c r="BC154" s="53"/>
      <c r="BD154" s="53"/>
    </row>
    <row r="155" spans="43:56" ht="31">
      <c r="AQ155" s="53"/>
      <c r="AR155" s="53"/>
      <c r="AS155" s="53"/>
      <c r="AT155" s="53"/>
      <c r="AU155" s="53"/>
      <c r="AV155" s="53"/>
      <c r="AW155" s="53"/>
      <c r="AX155" s="53"/>
      <c r="AY155" s="53"/>
      <c r="AZ155" s="53"/>
      <c r="BA155" s="53"/>
      <c r="BB155" s="53"/>
      <c r="BC155" s="53"/>
      <c r="BD155" s="53"/>
    </row>
    <row r="156" spans="43:56" ht="31">
      <c r="AQ156" s="53"/>
      <c r="AR156" s="53"/>
      <c r="AS156" s="53"/>
      <c r="AT156" s="53"/>
      <c r="AU156" s="53"/>
      <c r="AV156" s="53"/>
      <c r="AW156" s="53"/>
      <c r="AX156" s="53"/>
      <c r="AY156" s="53"/>
      <c r="AZ156" s="53"/>
      <c r="BA156" s="53"/>
      <c r="BB156" s="53"/>
      <c r="BC156" s="53"/>
      <c r="BD156" s="53"/>
    </row>
    <row r="157" spans="43:56" ht="31">
      <c r="AQ157" s="53"/>
      <c r="AR157" s="53"/>
      <c r="AS157" s="53"/>
      <c r="AT157" s="53"/>
      <c r="AU157" s="53"/>
      <c r="AV157" s="53"/>
      <c r="AW157" s="53"/>
      <c r="AX157" s="53"/>
      <c r="AY157" s="53"/>
      <c r="AZ157" s="53"/>
      <c r="BA157" s="53"/>
      <c r="BB157" s="53"/>
      <c r="BC157" s="53"/>
      <c r="BD157" s="53"/>
    </row>
    <row r="158" spans="43:56" ht="31">
      <c r="AQ158" s="53"/>
      <c r="AR158" s="53"/>
      <c r="AS158" s="53"/>
      <c r="AT158" s="53"/>
      <c r="AU158" s="53"/>
      <c r="AV158" s="53"/>
      <c r="AW158" s="53"/>
      <c r="AX158" s="53"/>
      <c r="AY158" s="53"/>
      <c r="AZ158" s="53"/>
      <c r="BA158" s="53"/>
      <c r="BB158" s="53"/>
      <c r="BC158" s="53"/>
      <c r="BD158" s="53"/>
    </row>
    <row r="159" spans="43:56" ht="31">
      <c r="AQ159" s="53"/>
      <c r="AR159" s="53"/>
      <c r="AS159" s="53"/>
      <c r="AT159" s="53"/>
      <c r="AU159" s="53"/>
      <c r="AV159" s="53"/>
      <c r="AW159" s="53"/>
      <c r="AX159" s="53"/>
      <c r="AY159" s="53"/>
      <c r="AZ159" s="53"/>
      <c r="BA159" s="53"/>
      <c r="BB159" s="53"/>
      <c r="BC159" s="53"/>
      <c r="BD159" s="53"/>
    </row>
    <row r="160" spans="43:56" ht="31">
      <c r="AQ160" s="53"/>
      <c r="AR160" s="53"/>
      <c r="AS160" s="53"/>
      <c r="AT160" s="53"/>
      <c r="AU160" s="53"/>
      <c r="AV160" s="53"/>
      <c r="AW160" s="53"/>
      <c r="AX160" s="53"/>
      <c r="AY160" s="53"/>
      <c r="AZ160" s="53"/>
      <c r="BA160" s="53"/>
      <c r="BB160" s="53"/>
      <c r="BC160" s="53"/>
      <c r="BD160" s="53"/>
    </row>
    <row r="161" spans="43:56" ht="31">
      <c r="AQ161" s="53"/>
      <c r="AR161" s="53"/>
      <c r="AS161" s="53"/>
      <c r="AT161" s="53"/>
      <c r="AU161" s="53"/>
      <c r="AV161" s="53"/>
      <c r="AW161" s="53"/>
      <c r="AX161" s="53"/>
      <c r="AY161" s="53"/>
      <c r="AZ161" s="53"/>
      <c r="BA161" s="53"/>
      <c r="BB161" s="53"/>
      <c r="BC161" s="53"/>
      <c r="BD161" s="53"/>
    </row>
    <row r="162" spans="43:56" ht="31">
      <c r="AQ162" s="53"/>
      <c r="AR162" s="53"/>
      <c r="AS162" s="53"/>
      <c r="AT162" s="53"/>
      <c r="AU162" s="53"/>
      <c r="AV162" s="53"/>
      <c r="AW162" s="53"/>
      <c r="AX162" s="53"/>
      <c r="AY162" s="53"/>
      <c r="AZ162" s="53"/>
      <c r="BA162" s="53"/>
      <c r="BB162" s="53"/>
      <c r="BC162" s="53"/>
      <c r="BD162" s="53"/>
    </row>
    <row r="163" spans="43:56" ht="31">
      <c r="AQ163" s="53"/>
      <c r="AR163" s="53"/>
      <c r="AS163" s="53"/>
      <c r="AT163" s="53"/>
      <c r="AU163" s="53"/>
      <c r="AV163" s="53"/>
      <c r="AW163" s="53"/>
      <c r="AX163" s="53"/>
      <c r="AY163" s="53"/>
      <c r="AZ163" s="53"/>
      <c r="BA163" s="53"/>
      <c r="BB163" s="53"/>
      <c r="BC163" s="53"/>
      <c r="BD163" s="53"/>
    </row>
  </sheetData>
  <mergeCells count="40">
    <mergeCell ref="R46:S46"/>
    <mergeCell ref="T46:U46"/>
    <mergeCell ref="AS130:AS131"/>
    <mergeCell ref="AT130:AU130"/>
    <mergeCell ref="AV130:AV131"/>
    <mergeCell ref="AT118:AU118"/>
    <mergeCell ref="C46:C47"/>
    <mergeCell ref="B50:C50"/>
    <mergeCell ref="AA45:AA46"/>
    <mergeCell ref="H46:I46"/>
    <mergeCell ref="D51:G51"/>
    <mergeCell ref="O46:O47"/>
    <mergeCell ref="D46:E46"/>
    <mergeCell ref="F46:G46"/>
    <mergeCell ref="N51:O51"/>
    <mergeCell ref="P52:S52"/>
    <mergeCell ref="N50:U50"/>
    <mergeCell ref="P46:Q46"/>
    <mergeCell ref="AB45:AC45"/>
    <mergeCell ref="Z45:Z46"/>
    <mergeCell ref="AD45:AF45"/>
    <mergeCell ref="AH45:AJ45"/>
    <mergeCell ref="AV136:AV137"/>
    <mergeCell ref="AT95:AU95"/>
    <mergeCell ref="AV95:AY95"/>
    <mergeCell ref="AQ108:AS108"/>
    <mergeCell ref="AQ109:AS109"/>
    <mergeCell ref="AQ110:AS110"/>
    <mergeCell ref="AQ111:AS111"/>
    <mergeCell ref="AQ112:AS112"/>
    <mergeCell ref="AQ113:AS113"/>
    <mergeCell ref="AS118:AS119"/>
    <mergeCell ref="AT136:AU136"/>
    <mergeCell ref="AS136:AS137"/>
    <mergeCell ref="AV118:AV119"/>
    <mergeCell ref="AS124:AS125"/>
    <mergeCell ref="AT124:AU124"/>
    <mergeCell ref="AV124:AV125"/>
    <mergeCell ref="Z50:AA50"/>
    <mergeCell ref="AD50:AH50"/>
  </mergeCells>
  <phoneticPr fontId="3"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5D74CFF4E83C459D2CAE4760BABA41" ma:contentTypeVersion="2" ma:contentTypeDescription="Create a new document." ma:contentTypeScope="" ma:versionID="66f91fdb3613b819d795c03c7e8ac936">
  <xsd:schema xmlns:xsd="http://www.w3.org/2001/XMLSchema" xmlns:xs="http://www.w3.org/2001/XMLSchema" xmlns:p="http://schemas.microsoft.com/office/2006/metadata/properties" xmlns:ns2="9989276f-80f2-4f82-b82c-6fa2848de5dc" targetNamespace="http://schemas.microsoft.com/office/2006/metadata/properties" ma:root="true" ma:fieldsID="44ad96cbc2f2aa75be9579f2fdf63474" ns2:_="">
    <xsd:import namespace="9989276f-80f2-4f82-b82c-6fa2848de5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89276f-80f2-4f82-b82c-6fa2848de5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17C1DC-E97B-4973-B2CD-3A07B1056FDD}"/>
</file>

<file path=customXml/itemProps2.xml><?xml version="1.0" encoding="utf-8"?>
<ds:datastoreItem xmlns:ds="http://schemas.openxmlformats.org/officeDocument/2006/customXml" ds:itemID="{D7767977-E1AA-4267-BCC9-0D2369923E0F}"/>
</file>

<file path=customXml/itemProps3.xml><?xml version="1.0" encoding="utf-8"?>
<ds:datastoreItem xmlns:ds="http://schemas.openxmlformats.org/officeDocument/2006/customXml" ds:itemID="{C1FB4CF2-BD88-467C-89A7-AEB2D7B587B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Gaermont_News (2)</vt:lpstr>
      <vt:lpstr>Gaermont_News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Tilo Lorenzo</dc:creator>
  <cp:lastModifiedBy>Microsoft Office User</cp:lastModifiedBy>
  <dcterms:created xsi:type="dcterms:W3CDTF">2018-03-23T20:24:00Z</dcterms:created>
  <dcterms:modified xsi:type="dcterms:W3CDTF">2020-11-14T13:09:11Z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0x010100C55D74CFF4E83C459D2CAE4760BABA41</vt:lpwstr>
  </property>
</Properties>
</file>