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mc:AlternateContent xmlns:mc="http://schemas.openxmlformats.org/markup-compatibility/2006">
    <mc:Choice Requires="x15">
      <x15ac:absPath xmlns:x15ac="http://schemas.microsoft.com/office/spreadsheetml/2010/11/ac" url="https://nuwildcat-my.sharepoint.com/personal/jmd4525_ads_northwestern_edu/Documents/02_Projects_Current/2023 Minerals Subgroup/Undergraduate Work/Daniel Zitomer/mining_organized/Critical Mineral Data Compendium Paper/CMDC_DataUpdate/"/>
    </mc:Choice>
  </mc:AlternateContent>
  <xr:revisionPtr revIDLastSave="763" documentId="11_0B1D56BE9CDCCE836B02CE7A5FB0D4A9BBFD1C62" xr6:coauthVersionLast="47" xr6:coauthVersionMax="47" xr10:uidLastSave="{DA05E455-52A9-4AE9-9BC6-BE3426BC3945}"/>
  <bookViews>
    <workbookView xWindow="0" yWindow="0" windowWidth="28800" windowHeight="18000" firstSheet="2" xr2:uid="{00000000-000D-0000-FFFF-FFFF00000000}"/>
  </bookViews>
  <sheets>
    <sheet name="Geography" sheetId="1" r:id="rId1"/>
    <sheet name="Production_Data" sheetId="9" r:id="rId2"/>
    <sheet name="TRI Impacts Summed" sheetId="4" r:id="rId3"/>
    <sheet name="NEI Impacts Summed" sheetId="5" r:id="rId4"/>
    <sheet name="Total Impacts Summed" sheetId="8" r:id="rId5"/>
    <sheet name="TRI Releases 2023" sheetId="3" r:id="rId6"/>
    <sheet name="NEI Releases 2020" sheetId="6" r:id="rId7"/>
  </sheets>
  <definedNames>
    <definedName name="_xlnm._FilterDatabase" localSheetId="3" hidden="1">'NEI Impacts Summed'!$A$1:$AA$1</definedName>
    <definedName name="_xlnm._FilterDatabase" localSheetId="6" hidden="1">'NEI Releases 2020'!$A$1:$G$603</definedName>
    <definedName name="_xlnm._FilterDatabase" localSheetId="4" hidden="1">'Total Impacts Summed'!$A$1:$AG$19</definedName>
    <definedName name="_xlnm._FilterDatabase" localSheetId="2" hidden="1">'TRI Impacts Summed'!$A$1:$AV$21</definedName>
    <definedName name="_xlnm._FilterDatabase" localSheetId="5" hidden="1">'TRI Releases 2023'!$A$1:$I$320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9" l="1"/>
  <c r="P16" i="9"/>
  <c r="N16" i="9"/>
  <c r="F21" i="9"/>
  <c r="H21" i="9" s="1"/>
  <c r="F20" i="9"/>
  <c r="H20" i="9" s="1"/>
  <c r="F19" i="9"/>
  <c r="H19" i="9" s="1"/>
  <c r="N18" i="9"/>
  <c r="P18" i="9" s="1"/>
  <c r="F18" i="9"/>
  <c r="H18" i="9" s="1"/>
  <c r="F17" i="9"/>
  <c r="H17" i="9" s="1"/>
  <c r="F16" i="9"/>
  <c r="H16" i="9" s="1"/>
  <c r="F15" i="9"/>
  <c r="H15" i="9" s="1"/>
  <c r="F14" i="9"/>
  <c r="H14" i="9" s="1"/>
  <c r="N13" i="9"/>
  <c r="P13" i="9" s="1"/>
  <c r="F13" i="9"/>
  <c r="H13" i="9" s="1"/>
  <c r="F12" i="9"/>
  <c r="H12" i="9" s="1"/>
  <c r="N11" i="9"/>
  <c r="P11" i="9" s="1"/>
  <c r="F11" i="9"/>
  <c r="H11" i="9" s="1"/>
  <c r="F10" i="9"/>
  <c r="H10" i="9" s="1"/>
  <c r="F9" i="9"/>
  <c r="H9" i="9" s="1"/>
  <c r="K4" i="9"/>
  <c r="N4" i="9" s="1"/>
  <c r="P4" i="9" s="1"/>
  <c r="F4" i="9"/>
  <c r="H4" i="9" s="1"/>
  <c r="C4" i="9"/>
  <c r="N8" i="9"/>
  <c r="P8" i="9" s="1"/>
  <c r="G8" i="9"/>
  <c r="F8" i="9"/>
  <c r="H8" i="9" s="1"/>
  <c r="N7" i="9"/>
  <c r="F7" i="9"/>
  <c r="H7" i="9" s="1"/>
  <c r="F6" i="9"/>
  <c r="H6" i="9" s="1"/>
  <c r="F5" i="9"/>
  <c r="H5" i="9" s="1"/>
  <c r="N3" i="9"/>
  <c r="P3" i="9" s="1"/>
  <c r="F3" i="9"/>
  <c r="H3" i="9" s="1"/>
  <c r="P7" i="9" l="1"/>
  <c r="H23" i="9"/>
  <c r="C26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" i="8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502" i="6"/>
</calcChain>
</file>

<file path=xl/sharedStrings.xml><?xml version="1.0" encoding="utf-8"?>
<sst xmlns="http://schemas.openxmlformats.org/spreadsheetml/2006/main" count="3463" uniqueCount="492">
  <si>
    <t>Name</t>
  </si>
  <si>
    <t>Type</t>
  </si>
  <si>
    <t>Operator</t>
  </si>
  <si>
    <t>State</t>
  </si>
  <si>
    <t>County</t>
  </si>
  <si>
    <t>Latitude</t>
  </si>
  <si>
    <t>Longitude</t>
  </si>
  <si>
    <t>Bagdad Mine</t>
  </si>
  <si>
    <t>Mine</t>
  </si>
  <si>
    <t>Freeport-McMoRan</t>
  </si>
  <si>
    <t>Arizona</t>
  </si>
  <si>
    <t>Yavapai</t>
  </si>
  <si>
    <t>Bingham Canyon Mine</t>
  </si>
  <si>
    <t>Kennecott Utah Copper LLC</t>
  </si>
  <si>
    <t>Utah</t>
  </si>
  <si>
    <t>Salt Lake</t>
  </si>
  <si>
    <t>Bingham Canyon Smelter</t>
  </si>
  <si>
    <t>Refinery</t>
  </si>
  <si>
    <t>Carlota Copper Mine</t>
  </si>
  <si>
    <t>Robinson Holdings</t>
  </si>
  <si>
    <t>Gila</t>
  </si>
  <si>
    <t>Chino Mine</t>
  </si>
  <si>
    <t>New Mexico</t>
  </si>
  <si>
    <t>Grant</t>
  </si>
  <si>
    <t>Continental Mine</t>
  </si>
  <si>
    <t>Montana Resources LLC</t>
  </si>
  <si>
    <t>Montana</t>
  </si>
  <si>
    <t>Silver Bow</t>
  </si>
  <si>
    <t>Eagle Mine</t>
  </si>
  <si>
    <t>Eagle Mine LLC</t>
  </si>
  <si>
    <t>Michigan</t>
  </si>
  <si>
    <t>Marquette</t>
  </si>
  <si>
    <t>Hayden Smelter</t>
  </si>
  <si>
    <t>ASARCO LLC</t>
  </si>
  <si>
    <t>Humboldt Mill</t>
  </si>
  <si>
    <t>Lisbon Valley Mine</t>
  </si>
  <si>
    <t>Lisbon Valley Mining Co LLC</t>
  </si>
  <si>
    <t>San Juan</t>
  </si>
  <si>
    <t>Miami Mine</t>
  </si>
  <si>
    <t>Mineral Park</t>
  </si>
  <si>
    <t>Origin Mining Company LLC</t>
  </si>
  <si>
    <t>Mohave</t>
  </si>
  <si>
    <t>Mission Mine</t>
  </si>
  <si>
    <t>Pima</t>
  </si>
  <si>
    <t>Morenci Mine</t>
  </si>
  <si>
    <t>Greenlee</t>
  </si>
  <si>
    <t>Pinto Valley Mine</t>
  </si>
  <si>
    <t>Capstone Copper</t>
  </si>
  <si>
    <t>Ray Mine</t>
  </si>
  <si>
    <t>Robinson Mine</t>
  </si>
  <si>
    <t>Robinson Nevada Mining Company</t>
  </si>
  <si>
    <t>Nevada</t>
  </si>
  <si>
    <t>White Pine</t>
  </si>
  <si>
    <t>Safford Mine</t>
  </si>
  <si>
    <t>Graham</t>
  </si>
  <si>
    <t>Sierrita Mine</t>
  </si>
  <si>
    <t>Silver Bell Mine</t>
  </si>
  <si>
    <t>Silver Peak Mine</t>
  </si>
  <si>
    <t>Foote Mineral Company</t>
  </si>
  <si>
    <t>Esmeralda</t>
  </si>
  <si>
    <t>Tyrone Mine</t>
  </si>
  <si>
    <t>Dow Freeport Facility</t>
  </si>
  <si>
    <t>Chemical Plant</t>
  </si>
  <si>
    <t>Dow Chemical Co</t>
  </si>
  <si>
    <t>Texas</t>
  </si>
  <si>
    <t>Brazoria</t>
  </si>
  <si>
    <t>Product 1</t>
  </si>
  <si>
    <t>Product 2</t>
  </si>
  <si>
    <t>Site_Name</t>
  </si>
  <si>
    <t>Product Name</t>
  </si>
  <si>
    <t>Production</t>
  </si>
  <si>
    <t>Units</t>
  </si>
  <si>
    <t>Year</t>
  </si>
  <si>
    <t>Production (metric tons/yr)</t>
  </si>
  <si>
    <t>% Mineral Equivalent</t>
  </si>
  <si>
    <t>Mineral Equivalent Production (metric tons/yr)</t>
  </si>
  <si>
    <t>Source</t>
  </si>
  <si>
    <t>Additional Notes</t>
  </si>
  <si>
    <t>Copper</t>
  </si>
  <si>
    <t>lbs</t>
  </si>
  <si>
    <t>Freeport-McMoran Annual Report 2022</t>
  </si>
  <si>
    <t>Molybdenum</t>
  </si>
  <si>
    <t xml:space="preserve"> </t>
  </si>
  <si>
    <t>Copper concentrate</t>
  </si>
  <si>
    <t>tons</t>
  </si>
  <si>
    <t>Rio Tinto 2024 Third Quarter Operations Review</t>
  </si>
  <si>
    <t>Contained molybdenum</t>
  </si>
  <si>
    <t>Copper cathode</t>
  </si>
  <si>
    <t>Anglo Pacific Transaction Information</t>
  </si>
  <si>
    <t>Continental Mine Operations 2023</t>
  </si>
  <si>
    <t>Molybdenum concentrate</t>
  </si>
  <si>
    <t>Concentrate percentages were not provided.</t>
  </si>
  <si>
    <t>Copper content assumed to be 30%</t>
  </si>
  <si>
    <t>Molybdenum content assumed to be 59.94% (from MoS2) from a concentrate that is 90% MoS2.</t>
  </si>
  <si>
    <t>Nickel concentrate</t>
  </si>
  <si>
    <t>Humboldt-Mill-Annual-Report-2023</t>
  </si>
  <si>
    <t>Concentrate percentages</t>
  </si>
  <si>
    <t>Lisbon Valley Operations</t>
  </si>
  <si>
    <t>https://www.sec.gov/Archives/edgar/data/1286798/000091228212000292/ex99_1.htm</t>
  </si>
  <si>
    <t>Contained copper</t>
  </si>
  <si>
    <t>Grupo México Annual Report 2022</t>
  </si>
  <si>
    <t>Capstone Mining Pinto Valley Mine Technical Report 2021</t>
  </si>
  <si>
    <t>Payable copper</t>
  </si>
  <si>
    <t>KGHM Integrated Report 2022</t>
  </si>
  <si>
    <t>Payable precious metals</t>
  </si>
  <si>
    <t>oz</t>
  </si>
  <si>
    <t>Lithium carbonate</t>
  </si>
  <si>
    <t>S&amp;P but also this news</t>
  </si>
  <si>
    <t>Unit conversions</t>
  </si>
  <si>
    <t>Total (products 1 &amp; 2)</t>
  </si>
  <si>
    <t>ton</t>
  </si>
  <si>
    <t>kg</t>
  </si>
  <si>
    <t>lb</t>
  </si>
  <si>
    <t>TRI Facility Name</t>
  </si>
  <si>
    <t>Total Air Emissions (kg)</t>
  </si>
  <si>
    <t>Total Water Emissions (kg)</t>
  </si>
  <si>
    <t>Total Land Emissions (kg)</t>
  </si>
  <si>
    <t>Total Offsite Emissions (kg)</t>
  </si>
  <si>
    <t>air_eco (CTUeco) no</t>
  </si>
  <si>
    <t>air_eco (CTUeco) min</t>
  </si>
  <si>
    <t>air_eco (CTUeco) max</t>
  </si>
  <si>
    <t>water_eco (CTUeco) no</t>
  </si>
  <si>
    <t>water_eco (CTUeco) min</t>
  </si>
  <si>
    <t>water_eco (CTUeco) max</t>
  </si>
  <si>
    <t>land_eco (CTUeco) no</t>
  </si>
  <si>
    <t>land_eco (CTUeco) min</t>
  </si>
  <si>
    <t>land_eco (CTUeco) max</t>
  </si>
  <si>
    <t>air_noncancer (CTUnoncancer) no</t>
  </si>
  <si>
    <t>air_noncancer (CTUnoncancer) min</t>
  </si>
  <si>
    <t>air_noncancer (CTUnoncancer) max</t>
  </si>
  <si>
    <t>water_noncancer (CTUnoncancer) no</t>
  </si>
  <si>
    <t>water_noncancer (CTUnoncancer) min</t>
  </si>
  <si>
    <t>water_noncancer (CTUnoncancer) max</t>
  </si>
  <si>
    <t>land_noncancer (CTUnoncancer) no</t>
  </si>
  <si>
    <t>land_noncancer (CTUnoncancer) min</t>
  </si>
  <si>
    <t>land_noncancer (CTUnoncancer) max</t>
  </si>
  <si>
    <t>air_cancer (CTUcancer) no</t>
  </si>
  <si>
    <t>air_cancer (CTUcancer) min</t>
  </si>
  <si>
    <t>air_cancer (CTUcancer) max</t>
  </si>
  <si>
    <t>water_cancer (CTUcancer) no</t>
  </si>
  <si>
    <t>water_cancer (CTUcancer) min</t>
  </si>
  <si>
    <t>water_cancer (CTUcancer) max</t>
  </si>
  <si>
    <t>land_cancer (CTUcancer) no</t>
  </si>
  <si>
    <t>land_cancer (CTUcancer) min</t>
  </si>
  <si>
    <t>land_cancer (CTUcancer) max</t>
  </si>
  <si>
    <t>Silver Peak</t>
  </si>
  <si>
    <t>NEI_Site_Name</t>
  </si>
  <si>
    <t>Facility Name</t>
  </si>
  <si>
    <t>Chemical</t>
  </si>
  <si>
    <t>Air Releases (lb)</t>
  </si>
  <si>
    <t>Water Releases (lb)</t>
  </si>
  <si>
    <t>Land Releases (lb)</t>
  </si>
  <si>
    <t>Off-Site Releases (lb)</t>
  </si>
  <si>
    <t>Lead compounds (N420)</t>
  </si>
  <si>
    <t>Chromium (7440-47-3)</t>
  </si>
  <si>
    <t>Manganese (7439-96-5)</t>
  </si>
  <si>
    <t>Nickel (7440-02-0)</t>
  </si>
  <si>
    <t>Copper compounds (N100)</t>
  </si>
  <si>
    <t>Mercury compounds (N458)</t>
  </si>
  <si>
    <t>Ammonia (7664-41-7)</t>
  </si>
  <si>
    <t>Naphthalene (91-20-3)</t>
  </si>
  <si>
    <t>Nitrate compounds (water dissociable) (N511)</t>
  </si>
  <si>
    <t>Cobalt compounds (N096)</t>
  </si>
  <si>
    <t>Sulfuric acid (acid aerosols) (7664-93-9)</t>
  </si>
  <si>
    <t>Copper (7440-50-8)</t>
  </si>
  <si>
    <t>Arsenic (7440-38-2)</t>
  </si>
  <si>
    <t>Nickel compounds (N495)</t>
  </si>
  <si>
    <t>Chromium compounds (N090)</t>
  </si>
  <si>
    <t>Benzene (71-43-2)</t>
  </si>
  <si>
    <t>Toluene (108-88-3)</t>
  </si>
  <si>
    <t>Molybdenum trioxide (1313-27-5)</t>
  </si>
  <si>
    <t>Xylene (mixed isomers) (1330-20-7)</t>
  </si>
  <si>
    <t>Dioxin and dioxin-like compounds (N150)</t>
  </si>
  <si>
    <t>1,2,4-Trimethylbenzene (95-63-6)</t>
  </si>
  <si>
    <t>Cumene (98-82-8)</t>
  </si>
  <si>
    <t>n-Hexane (110-54-3)</t>
  </si>
  <si>
    <t>Trade Secret (TRD SECRT)</t>
  </si>
  <si>
    <t>Zinc compounds (N982)</t>
  </si>
  <si>
    <t>Manganese compounds (N450)</t>
  </si>
  <si>
    <t>Barium compounds (N040)</t>
  </si>
  <si>
    <t>Antimony compounds (N010)</t>
  </si>
  <si>
    <t>Arsenic compounds (N020)</t>
  </si>
  <si>
    <t>Selenium compounds (N725)</t>
  </si>
  <si>
    <t>Cadmium compounds (N078)</t>
  </si>
  <si>
    <t>Silver compounds (N740)</t>
  </si>
  <si>
    <t>n-Butyl alcohol (71-36-3)</t>
  </si>
  <si>
    <t>Ethylbenzene (100-41-4)</t>
  </si>
  <si>
    <t>Cyclohexane (110-82-7)</t>
  </si>
  <si>
    <t>Polycyclic aromatic compounds (N590)</t>
  </si>
  <si>
    <t>Nonylphenol (N530)</t>
  </si>
  <si>
    <t>Sodium nitrite (7632-00-0)</t>
  </si>
  <si>
    <t>Cobalt (7440-48-4)</t>
  </si>
  <si>
    <t>Chlorine (7782-50-5)</t>
  </si>
  <si>
    <t>Aluminum (fume or dust) (7429-90-5)</t>
  </si>
  <si>
    <t>Cresol (mixed isomers) (1319-77-3)</t>
  </si>
  <si>
    <t>Cyanide compounds (N106)</t>
  </si>
  <si>
    <t>Ethylene glycol (107-21-1)</t>
  </si>
  <si>
    <t>Vanadium compounds (N770)</t>
  </si>
  <si>
    <t>Thallium compounds (N760)</t>
  </si>
  <si>
    <t>Thiourea (62-56-6)</t>
  </si>
  <si>
    <t>Hydrochloric acid (acid aerosols) (7647-01-0)</t>
  </si>
  <si>
    <t>Butyraldehyde (123-72-8)</t>
  </si>
  <si>
    <t>Methanol (67-56-1)</t>
  </si>
  <si>
    <t>Lithium carbonate (554-13-2)</t>
  </si>
  <si>
    <t>Mineral Park Mine</t>
  </si>
  <si>
    <t>Propylene (115-07-1)</t>
  </si>
  <si>
    <t>Ethylene (74-85-1)</t>
  </si>
  <si>
    <t>Propylene oxide (75-56-9)</t>
  </si>
  <si>
    <t>Formaldehyde (50-00-0)</t>
  </si>
  <si>
    <t>1,3-Butadiene (106-99-0)</t>
  </si>
  <si>
    <t>Diisocyanates (N120)</t>
  </si>
  <si>
    <t>Epichlorohydrin (106-89-8)</t>
  </si>
  <si>
    <t>1,2-Dichloropropane (78-87-5)</t>
  </si>
  <si>
    <t>Chlorobenzene (108-90-7)</t>
  </si>
  <si>
    <t>Bis(2-chloro-1-methylethyl) ether (108-60-1)</t>
  </si>
  <si>
    <t>Isoprene (78-79-5)</t>
  </si>
  <si>
    <t>Phenol (108-95-2)</t>
  </si>
  <si>
    <t>1,3-Dichloropropylene (542-75-6)</t>
  </si>
  <si>
    <t>Dichloromethane (75-09-2)</t>
  </si>
  <si>
    <t>Ethylene oxide (75-21-8)</t>
  </si>
  <si>
    <t>Styrene (100-42-5)</t>
  </si>
  <si>
    <t>Propionaldehyde (123-38-6)</t>
  </si>
  <si>
    <t>Phosgene (75-44-5)</t>
  </si>
  <si>
    <t>Aniline (62-53-3)</t>
  </si>
  <si>
    <t>1,2-Butylene oxide (106-88-7)</t>
  </si>
  <si>
    <t>Acrylonitrile (107-13-1)</t>
  </si>
  <si>
    <t>N-Methyl-2-pyrrolidone (872-50-4)</t>
  </si>
  <si>
    <t>1,2,3-Trichloropropane (96-18-4)</t>
  </si>
  <si>
    <t>Biphenyl (92-52-4)</t>
  </si>
  <si>
    <t>1,2-Dichloroethane (107-06-2)</t>
  </si>
  <si>
    <t>Hydrogen cyanide (74-90-8)</t>
  </si>
  <si>
    <t>Methyl isobutyl ketone (108-10-1)</t>
  </si>
  <si>
    <t>1,3-Dichloro-2-propanol (96-23-1)</t>
  </si>
  <si>
    <t>1,1,2-Trichloroethane (79-00-5)</t>
  </si>
  <si>
    <t>Allyl chloride (107-05-1)</t>
  </si>
  <si>
    <t>Hexachlorobenzene (118-74-1)</t>
  </si>
  <si>
    <t>Tetrachloroethylene (127-18-4)</t>
  </si>
  <si>
    <t>Allyl alcohol (107-18-6)</t>
  </si>
  <si>
    <t>Trichloroethylene (79-01-6)</t>
  </si>
  <si>
    <t>Formic acid (64-18-6)</t>
  </si>
  <si>
    <t>Acetaldehyde (75-07-0)</t>
  </si>
  <si>
    <t>1,2-Dichloroethylene (540-59-0)</t>
  </si>
  <si>
    <t>Dicyclopentadiene (77-73-6)</t>
  </si>
  <si>
    <t>Methyl methacrylate (80-62-6)</t>
  </si>
  <si>
    <t>2,3-Dichloropropene (78-88-6)</t>
  </si>
  <si>
    <t>1,1,2,2-Tetrachloroethane (79-34-5)</t>
  </si>
  <si>
    <t>4,4'-Methylenedianiline (101-77-9)</t>
  </si>
  <si>
    <t>Acrylic acid (79-10-7)</t>
  </si>
  <si>
    <t>Chloroform (67-66-3)</t>
  </si>
  <si>
    <t>2,4,6-Trichlorophenol (88-06-2)</t>
  </si>
  <si>
    <t>Carbon tetrachloride (56-23-5)</t>
  </si>
  <si>
    <t>Pentachlorobenzene (608-93-5)</t>
  </si>
  <si>
    <t>Hydrogen sulfide (7783-06-4)</t>
  </si>
  <si>
    <t>Acrolein (107-02-8)</t>
  </si>
  <si>
    <t>Certain glycol ethers (N230)</t>
  </si>
  <si>
    <t>1,3-Phenylenediamine (108-45-2)</t>
  </si>
  <si>
    <t>Glycidol (556-52-5)</t>
  </si>
  <si>
    <t>Bromine (7726-95-6)</t>
  </si>
  <si>
    <t>N-Nitrosodiphenylamine (86-30-6)</t>
  </si>
  <si>
    <t>1,1,1,2-Tetrachloroethane (630-20-6)</t>
  </si>
  <si>
    <t>Diethanolamine (111-42-2)</t>
  </si>
  <si>
    <t>Pentachloroethane (76-01-7)</t>
  </si>
  <si>
    <t>1,2-Phenylenediamine (95-54-5)</t>
  </si>
  <si>
    <t>Diphenylamine (122-39-4)</t>
  </si>
  <si>
    <t>Pentachlorophenol (87-86-5)</t>
  </si>
  <si>
    <t>4,4'-Isopropylidenediphenol (80-05-7)</t>
  </si>
  <si>
    <t>N-Hydroxyethylethylenediamine (111-41-1)</t>
  </si>
  <si>
    <t>Nitrilotriacetic acid (139-13-9)</t>
  </si>
  <si>
    <t>Nitrilotriacetic acid trisodium salt (5064-31-3)</t>
  </si>
  <si>
    <t>o-Toluidine (95-53-4)</t>
  </si>
  <si>
    <t>Thorium dioxide (1314-20-1)</t>
  </si>
  <si>
    <t>NEI_Latitude</t>
  </si>
  <si>
    <t>NEI_Longitude</t>
  </si>
  <si>
    <t>Pollutant</t>
  </si>
  <si>
    <t>NEI_Pollutant_UPPER</t>
  </si>
  <si>
    <t>NEI_Emissions (tons)</t>
  </si>
  <si>
    <t>NEI_Pollutant_Type</t>
  </si>
  <si>
    <t>Antimony</t>
  </si>
  <si>
    <t>ANTIMONY</t>
  </si>
  <si>
    <t>HAP</t>
  </si>
  <si>
    <t>Arsenic</t>
  </si>
  <si>
    <t>ARSENIC</t>
  </si>
  <si>
    <t>Cadmium</t>
  </si>
  <si>
    <t>CADMIUM</t>
  </si>
  <si>
    <t>Carbon Dioxide</t>
  </si>
  <si>
    <t>CARBON DIOXIDE</t>
  </si>
  <si>
    <t>GHG</t>
  </si>
  <si>
    <t>Chromium (VI)</t>
  </si>
  <si>
    <t>CHROMIUM (VI)</t>
  </si>
  <si>
    <t>Chromium III</t>
  </si>
  <si>
    <t>CHROMIUM III</t>
  </si>
  <si>
    <t>Elemental Carbon portion of PM2.5-PRI</t>
  </si>
  <si>
    <t>ELEMENTAL CARBON PORTION OF PM2.5-PRI</t>
  </si>
  <si>
    <t>Other</t>
  </si>
  <si>
    <t>Lead</t>
  </si>
  <si>
    <t>LEAD</t>
  </si>
  <si>
    <t>CAP/HAP</t>
  </si>
  <si>
    <t>Manganese</t>
  </si>
  <si>
    <t>MANGANESE</t>
  </si>
  <si>
    <t>Methane</t>
  </si>
  <si>
    <t>METHANE</t>
  </si>
  <si>
    <t>Nickel</t>
  </si>
  <si>
    <t>NICKEL</t>
  </si>
  <si>
    <t>Nitrate portion of PM2.5-PRI</t>
  </si>
  <si>
    <t>NITRATE PORTION OF PM2.5-PRI</t>
  </si>
  <si>
    <t>Nitrous Oxide</t>
  </si>
  <si>
    <t>NITROUS OXIDE</t>
  </si>
  <si>
    <t>Organic Carbon portion of PM2.5-PRI</t>
  </si>
  <si>
    <t>ORGANIC CARBON PORTION OF PM2.5-PRI</t>
  </si>
  <si>
    <t>PM Condensible</t>
  </si>
  <si>
    <t>PM CONDENSIBLE</t>
  </si>
  <si>
    <t>CAP</t>
  </si>
  <si>
    <t>PM2.5 Filterable</t>
  </si>
  <si>
    <t>PM2.5 FILTERABLE</t>
  </si>
  <si>
    <t>PM2.5 Primary (Filt + Cond)</t>
  </si>
  <si>
    <t>PM2.5 PRIMARY (FILT + COND)</t>
  </si>
  <si>
    <t>PM10 Filterable</t>
  </si>
  <si>
    <t>PM10 FILTERABLE</t>
  </si>
  <si>
    <t>PM10 Primary (Filt + Cond)</t>
  </si>
  <si>
    <t>PM10 PRIMARY (FILT + COND)</t>
  </si>
  <si>
    <t>Remaining PMFINE portion of PM2.5-PRI</t>
  </si>
  <si>
    <t>REMAINING PMFINE PORTION OF PM2.5-PRI</t>
  </si>
  <si>
    <t>Selenium</t>
  </si>
  <si>
    <t>SELENIUM</t>
  </si>
  <si>
    <t>Sulfate Portion of PM2.5-PRI</t>
  </si>
  <si>
    <t>SULFATE PORTION OF PM2.5-PRI</t>
  </si>
  <si>
    <t>Sulfur Dioxide</t>
  </si>
  <si>
    <t>SULFUR DIOXIDE</t>
  </si>
  <si>
    <t>Volatile Organic Compounds</t>
  </si>
  <si>
    <t>VOLATILE ORGANIC COMPOUNDS</t>
  </si>
  <si>
    <t>Ammonia</t>
  </si>
  <si>
    <t>AMMONIA</t>
  </si>
  <si>
    <t>1,4-Dichlorobenzene</t>
  </si>
  <si>
    <t>1,4-DICHLOROBENZENE</t>
  </si>
  <si>
    <t>Acetaldehyde</t>
  </si>
  <si>
    <t>ACETALDEHYDE</t>
  </si>
  <si>
    <t>Benz[a]Anthracene</t>
  </si>
  <si>
    <t>BENZ[A]ANTHRACENE</t>
  </si>
  <si>
    <t>Benzene</t>
  </si>
  <si>
    <t>BENZENE</t>
  </si>
  <si>
    <t>Beryllium</t>
  </si>
  <si>
    <t>BERYLLIUM</t>
  </si>
  <si>
    <t>Carbon Monoxide</t>
  </si>
  <si>
    <t>CARBON MONOXIDE</t>
  </si>
  <si>
    <t>Chrysene</t>
  </si>
  <si>
    <t>CHRYSENE</t>
  </si>
  <si>
    <t>Cobalt</t>
  </si>
  <si>
    <t>COBALT</t>
  </si>
  <si>
    <t>Fluoranthene</t>
  </si>
  <si>
    <t>FLUORANTHENE</t>
  </si>
  <si>
    <t>Formaldehyde</t>
  </si>
  <si>
    <t>FORMALDEHYDE</t>
  </si>
  <si>
    <t>Hexane</t>
  </si>
  <si>
    <t>HEXANE</t>
  </si>
  <si>
    <t>Mercury</t>
  </si>
  <si>
    <t>MERCURY</t>
  </si>
  <si>
    <t>Naphthalene</t>
  </si>
  <si>
    <t>NAPHTHALENE</t>
  </si>
  <si>
    <t>Nitrogen Oxides</t>
  </si>
  <si>
    <t>NITROGEN OXIDES</t>
  </si>
  <si>
    <t>Toluene</t>
  </si>
  <si>
    <t>TOLUENE</t>
  </si>
  <si>
    <t>Xylenes (Mixed Isomers)</t>
  </si>
  <si>
    <t>XYLENES (MIXED ISOMERS)</t>
  </si>
  <si>
    <t>1,1,2-Trichloroethane</t>
  </si>
  <si>
    <t>1,1,2-TRICHLOROETHANE</t>
  </si>
  <si>
    <t>1,1,2,2-Tetrachloroethane</t>
  </si>
  <si>
    <t>1,1,2,2-TETRACHLOROETHANE</t>
  </si>
  <si>
    <t>1,3-Butadiene</t>
  </si>
  <si>
    <t>1,3-BUTADIENE</t>
  </si>
  <si>
    <t>1,3-Dichloropropene</t>
  </si>
  <si>
    <t>1,3-DICHLOROPROPENE</t>
  </si>
  <si>
    <t>2-Methylnaphthalene</t>
  </si>
  <si>
    <t>2-METHYLNAPHTHALENE</t>
  </si>
  <si>
    <t>2,2,4-Trimethylpentane</t>
  </si>
  <si>
    <t>2,2,4-TRIMETHYLPENTANE</t>
  </si>
  <si>
    <t>3-Methylcholanthrene</t>
  </si>
  <si>
    <t>3-METHYLCHOLANTHRENE</t>
  </si>
  <si>
    <t>7,12-Dimethylbenz[a]Anthracene</t>
  </si>
  <si>
    <t>7,12-DIMETHYLBENZ[A]ANTHRACENE</t>
  </si>
  <si>
    <t>Acenaphthene</t>
  </si>
  <si>
    <t>ACENAPHTHENE</t>
  </si>
  <si>
    <t>Acenaphthylene</t>
  </si>
  <si>
    <t>ACENAPHTHYLENE</t>
  </si>
  <si>
    <t>Acrolein</t>
  </si>
  <si>
    <t>ACROLEIN</t>
  </si>
  <si>
    <t>Anthracene</t>
  </si>
  <si>
    <t>ANTHRACENE</t>
  </si>
  <si>
    <t>Benzo[a]Pyrene</t>
  </si>
  <si>
    <t>BENZO[A]PYRENE</t>
  </si>
  <si>
    <t>Benzo[b]Fluoranthene</t>
  </si>
  <si>
    <t>BENZO[B]FLUORANTHENE</t>
  </si>
  <si>
    <t>Benzo[g,h,i,]Perylene</t>
  </si>
  <si>
    <t>BENZO[G,H,I,]PERYLENE</t>
  </si>
  <si>
    <t>Benzo[k]Fluoranthene</t>
  </si>
  <si>
    <t>BENZO[K]FLUORANTHENE</t>
  </si>
  <si>
    <t>Carbon Tetrachloride</t>
  </si>
  <si>
    <t>CARBON TETRACHLORIDE</t>
  </si>
  <si>
    <t>Chlorobenzene</t>
  </si>
  <si>
    <t>CHLOROBENZENE</t>
  </si>
  <si>
    <t>Chloroform</t>
  </si>
  <si>
    <t>CHLOROFORM</t>
  </si>
  <si>
    <t>Cumene</t>
  </si>
  <si>
    <t>CUMENE</t>
  </si>
  <si>
    <t>Dibenzo(a,h)Anthracene</t>
  </si>
  <si>
    <t>DIBENZO(A,H)ANTHRACENE</t>
  </si>
  <si>
    <t>Ethyl Benzene</t>
  </si>
  <si>
    <t>ETHYL BENZENE</t>
  </si>
  <si>
    <t>Ethylene Dibromide</t>
  </si>
  <si>
    <t>ETHYLENE DIBROMIDE</t>
  </si>
  <si>
    <t>Ethylene Dichloride</t>
  </si>
  <si>
    <t>ETHYLENE DICHLORIDE</t>
  </si>
  <si>
    <t>Ethylidene Dichloride</t>
  </si>
  <si>
    <t>ETHYLIDENE DICHLORIDE</t>
  </si>
  <si>
    <t>Fluorene</t>
  </si>
  <si>
    <t>FLUORENE</t>
  </si>
  <si>
    <t>Hydrogen Sulfide</t>
  </si>
  <si>
    <t>HYDROGEN SULFIDE</t>
  </si>
  <si>
    <t>Indeno[1,2,3-c,d]Pyrene</t>
  </si>
  <si>
    <t>INDENO[1,2,3-C,D]PYRENE</t>
  </si>
  <si>
    <t>Methanol</t>
  </si>
  <si>
    <t>METHANOL</t>
  </si>
  <si>
    <t>Methylene Chloride</t>
  </si>
  <si>
    <t>METHYLENE CHLORIDE</t>
  </si>
  <si>
    <t>PAH/POM - Unspecified</t>
  </si>
  <si>
    <t>PAH/POM - UNSPECIFIED</t>
  </si>
  <si>
    <t>Phenanthrene</t>
  </si>
  <si>
    <t>PHENANTHRENE</t>
  </si>
  <si>
    <t>Propylene Dichloride</t>
  </si>
  <si>
    <t>PROPYLENE DICHLORIDE</t>
  </si>
  <si>
    <t>Propylene Oxide</t>
  </si>
  <si>
    <t>PROPYLENE OXIDE</t>
  </si>
  <si>
    <t>Pyrene</t>
  </si>
  <si>
    <t>PYRENE</t>
  </si>
  <si>
    <t>Styrene</t>
  </si>
  <si>
    <t>STYRENE</t>
  </si>
  <si>
    <t>Vinyl Chloride</t>
  </si>
  <si>
    <t>VINYL CHLORIDE</t>
  </si>
  <si>
    <t>Chlorine</t>
  </si>
  <si>
    <t>CHLORINE</t>
  </si>
  <si>
    <t>Hydrochloric Acid</t>
  </si>
  <si>
    <t>HYDROCHLORIC ACID</t>
  </si>
  <si>
    <t>Phosphorus</t>
  </si>
  <si>
    <t>PHOSPHORUS</t>
  </si>
  <si>
    <t>Polycyclic aromatic compounds (includes 25 specific compounds)</t>
  </si>
  <si>
    <t>POLYCYCLIC AROMATIC COMPOUNDS (INCLUDES 25 SPECIFIC COMPOUNDS)</t>
  </si>
  <si>
    <t>PAH, total</t>
  </si>
  <si>
    <t>PAH, TOTAL</t>
  </si>
  <si>
    <t>Cresol/Cresylic Acid (Mixed Isomers)</t>
  </si>
  <si>
    <t>CRESOL/CRESYLIC ACID (MIXED ISOMERS)</t>
  </si>
  <si>
    <t>Cyanide</t>
  </si>
  <si>
    <t>CYANIDE</t>
  </si>
  <si>
    <t>1,2-Epoxybutane</t>
  </si>
  <si>
    <t>2,4-Toluene Diisocyanate</t>
  </si>
  <si>
    <t>2,4,6-Trichlorophenol</t>
  </si>
  <si>
    <t>4,4'-Methylenedianiline</t>
  </si>
  <si>
    <t>4,4'-Methylenediphenyl Diisocyanate</t>
  </si>
  <si>
    <t>Acetophenone</t>
  </si>
  <si>
    <t>Acrylic Acid</t>
  </si>
  <si>
    <t>Acrylonitrile</t>
  </si>
  <si>
    <t>Allyl Chloride</t>
  </si>
  <si>
    <t>Aniline</t>
  </si>
  <si>
    <t>Biphenyl</t>
  </si>
  <si>
    <t>Carbon Disulfide</t>
  </si>
  <si>
    <t>Coal Tar</t>
  </si>
  <si>
    <t>Diethanolamine</t>
  </si>
  <si>
    <t>Epichlorohydrin</t>
  </si>
  <si>
    <t>Ethyl Carbamate</t>
  </si>
  <si>
    <t>Ethyl Chloride</t>
  </si>
  <si>
    <t>Ethylene Glycol</t>
  </si>
  <si>
    <t>Ethylene Oxide</t>
  </si>
  <si>
    <t>Glycol Ethers</t>
  </si>
  <si>
    <t>Hexachlorobenzene</t>
  </si>
  <si>
    <t>Hexachlorobutadiene</t>
  </si>
  <si>
    <t>Hexachloroethane</t>
  </si>
  <si>
    <t>Hydrogen Cyanide</t>
  </si>
  <si>
    <t>Hydroquinone</t>
  </si>
  <si>
    <t>Methyl Chloride</t>
  </si>
  <si>
    <t>Methyl Chloroform</t>
  </si>
  <si>
    <t>Methyl Isobutyl Ketone</t>
  </si>
  <si>
    <t>Methyl Methacrylate</t>
  </si>
  <si>
    <t>Methyl Tert-Butyl Ether</t>
  </si>
  <si>
    <t>p-Dioxane</t>
  </si>
  <si>
    <t>Phenol</t>
  </si>
  <si>
    <t>Phosgene</t>
  </si>
  <si>
    <t>Phthalic Anhydride</t>
  </si>
  <si>
    <t>Polychlorinated Biphenyls</t>
  </si>
  <si>
    <t>Propionaldehyde</t>
  </si>
  <si>
    <t>Tetrachloroethylene</t>
  </si>
  <si>
    <t>Trichloroethylene</t>
  </si>
  <si>
    <t>Triethylamine</t>
  </si>
  <si>
    <t>Vinylidene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</si>
</sst>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scheme val="minor"/>
    </font>
    <font>
      <b/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5" fillId="0" borderId="0" xfId="0" applyFont="1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7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11" fontId="0" fillId="0" borderId="0" xfId="0" applyNumberFormat="1"/>
    <xf numFmtId="9" fontId="0" fillId="0" borderId="0" xfId="2" applyFont="1" applyFill="1" applyBorder="1"/>
    <xf numFmtId="0" fontId="9" fillId="0" borderId="9" xfId="3" applyFill="1" applyBorder="1"/>
    <xf numFmtId="0" fontId="0" fillId="0" borderId="10" xfId="0" applyBorder="1"/>
    <xf numFmtId="0" fontId="9" fillId="0" borderId="10" xfId="3" applyFill="1" applyBorder="1"/>
    <xf numFmtId="0" fontId="9" fillId="0" borderId="0" xfId="3" applyFill="1" applyBorder="1"/>
    <xf numFmtId="0" fontId="0" fillId="0" borderId="11" xfId="0" applyBorder="1"/>
    <xf numFmtId="11" fontId="0" fillId="0" borderId="12" xfId="0" applyNumberFormat="1" applyBorder="1"/>
    <xf numFmtId="0" fontId="0" fillId="0" borderId="12" xfId="0" applyBorder="1"/>
    <xf numFmtId="9" fontId="0" fillId="0" borderId="12" xfId="2" applyFont="1" applyFill="1" applyBorder="1"/>
    <xf numFmtId="0" fontId="9" fillId="0" borderId="13" xfId="3" applyFill="1" applyBorder="1"/>
    <xf numFmtId="0" fontId="0" fillId="0" borderId="14" xfId="0" applyBorder="1"/>
    <xf numFmtId="0" fontId="2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10" fillId="0" borderId="16" xfId="0" applyFont="1" applyBorder="1"/>
    <xf numFmtId="0" fontId="0" fillId="0" borderId="16" xfId="0" applyBorder="1"/>
    <xf numFmtId="0" fontId="2" fillId="3" borderId="5" xfId="0" applyFont="1" applyFill="1" applyBorder="1"/>
    <xf numFmtId="11" fontId="0" fillId="3" borderId="7" xfId="0" applyNumberFormat="1" applyFill="1" applyBorder="1"/>
    <xf numFmtId="0" fontId="9" fillId="0" borderId="0" xfId="3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3" xfId="1" xr:uid="{EA8650D3-CCD8-4017-84DA-0D8F878CE1A2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13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18" Type="http://schemas.openxmlformats.org/officeDocument/2006/relationships/hyperlink" Target="https://www.sec.gov/Archives/edgar/data/1286798/000091228212000292/ex99_1.htm" TargetMode="External"/><Relationship Id="rId26" Type="http://schemas.openxmlformats.org/officeDocument/2006/relationships/hyperlink" Target="https://internationalcopper.org/wp-content/uploads/2023/05/ICA-LCI-GlobalSummary-202305-F.pdf" TargetMode="External"/><Relationship Id="rId3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21" Type="http://schemas.openxmlformats.org/officeDocument/2006/relationships/hyperlink" Target="https://www.ecora-resources.com/application/files/6216/6478/4824/220711_S32_FINAL.pdf" TargetMode="External"/><Relationship Id="rId7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12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17" Type="http://schemas.openxmlformats.org/officeDocument/2006/relationships/hyperlink" Target="https://www.cnbc.com/2022/10/14/lithium-for-tesla-evs-batteries-touring-silver-peak-nevada-.html" TargetMode="External"/><Relationship Id="rId25" Type="http://schemas.openxmlformats.org/officeDocument/2006/relationships/hyperlink" Target="https://pubchem.ncbi.nlm.nih.gov/compound/Molybdenum-disulfide" TargetMode="External"/><Relationship Id="rId2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16" Type="http://schemas.openxmlformats.org/officeDocument/2006/relationships/hyperlink" Target="https://www.spglobal.com/commodityinsights/en/market-insights/latest-news/metals/111414-lundins-eagle-mine-in-michigan-producing-shipping-nickel-and-copper" TargetMode="External"/><Relationship Id="rId20" Type="http://schemas.openxmlformats.org/officeDocument/2006/relationships/hyperlink" Target="https://lisbonmine.com/operations-copper-resources/" TargetMode="External"/><Relationship Id="rId29" Type="http://schemas.openxmlformats.org/officeDocument/2006/relationships/hyperlink" Target="../../../../../../../../:b:/r/personal/ngb6663_ads_northwestern_edu/Documents/Critical%20Minerals%20Database/Mine%20Production%20Sources/Cu/Grupo%20M%C3%A9xico%20Informe%20Anual%202022.pdf?csf=1&amp;web=1&amp;e=FBinVf" TargetMode="External"/><Relationship Id="rId1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6" Type="http://schemas.openxmlformats.org/officeDocument/2006/relationships/hyperlink" Target="../../../../../../../../:b:/r/personal/ngb6663_ads_northwestern_edu/Documents/Critical%20Minerals%20Database/Mine%20Production%20Sources/Cu/KGHM%20Integrated%20Report%202022.pdf?csf=1&amp;web=1&amp;e=J797Wv" TargetMode="External"/><Relationship Id="rId11" Type="http://schemas.openxmlformats.org/officeDocument/2006/relationships/hyperlink" Target="../../../../../../../../:b:/r/personal/ngb6663_ads_northwestern_edu/Documents/Critical%20Minerals%20Database/Mine%20Production%20Sources/Cu/Grupo%20M%C3%A9xico%20Informe%20Anual%202022.pdf?csf=1&amp;web=1&amp;e=FBinVf" TargetMode="External"/><Relationship Id="rId24" Type="http://schemas.openxmlformats.org/officeDocument/2006/relationships/hyperlink" Target="https://www.montanaresources.com/wp-content/uploads/2024/11/Operations-Plan-2023.pdf" TargetMode="External"/><Relationship Id="rId5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15" Type="http://schemas.openxmlformats.org/officeDocument/2006/relationships/hyperlink" Target="https://www.michigan.gov/egle/-/media/Project/Websites/egle/Documents/Reports/GRMD/2023-Humboldt-Mill-Annual-Report---reduced.pdf?rev=1837d7bb2a134e7f9f5aade081778476&amp;hash=C930C15C002E7F3D0CE42938A9B9BCFE" TargetMode="External"/><Relationship Id="rId23" Type="http://schemas.openxmlformats.org/officeDocument/2006/relationships/hyperlink" Target="https://www.montanaresources.com/wp-content/uploads/2024/11/Operations-Plan-2023.pdf" TargetMode="External"/><Relationship Id="rId28" Type="http://schemas.openxmlformats.org/officeDocument/2006/relationships/hyperlink" Target="https://www.riotinto.com/en/invest/financial-news-performance/production" TargetMode="External"/><Relationship Id="rId10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19" Type="http://schemas.openxmlformats.org/officeDocument/2006/relationships/hyperlink" Target="https://www.sec.gov/Archives/edgar/data/1286798/000091228212000292/ex99_1.htm" TargetMode="External"/><Relationship Id="rId4" Type="http://schemas.openxmlformats.org/officeDocument/2006/relationships/hyperlink" Target="../../../../../../../../:b:/r/personal/ngb6663_ads_northwestern_edu/Documents/Critical%20Minerals%20Database/Mine%20Production%20Sources/Cu/Capstone%20Mining%20Pinto%20Valley%20Mine%20Technical%20Report%202021.pdf?csf=1&amp;web=1&amp;e=dC0gcL" TargetMode="External"/><Relationship Id="rId9" Type="http://schemas.openxmlformats.org/officeDocument/2006/relationships/hyperlink" Target="../../../../../../../../:b:/r/personal/ngb6663_ads_northwestern_edu/Documents/Critical%20Minerals%20Database/Mine%20Production%20Sources/Cu/Freeport-McMoran%20Annual%20Report%202022.pdf?csf=1&amp;web=1&amp;e=lFUQ6O" TargetMode="External"/><Relationship Id="rId14" Type="http://schemas.openxmlformats.org/officeDocument/2006/relationships/hyperlink" Target="https://www.michigan.gov/egle/-/media/Project/Websites/egle/Documents/Reports/GRMD/2023-Humboldt-Mill-Annual-Report---reduced.pdf?rev=1837d7bb2a134e7f9f5aade081778476&amp;hash=C930C15C002E7F3D0CE42938A9B9BCFE" TargetMode="External"/><Relationship Id="rId22" Type="http://schemas.openxmlformats.org/officeDocument/2006/relationships/hyperlink" Target="../../../../../../../../:b:/r/personal/ngb6663_ads_northwestern_edu/Documents/Critical%20Minerals%20Database/Mine%20Production%20Sources/Cu/KGHM%20Integrated%20Report%202022.pdf?csf=1&amp;web=1&amp;e=J797Wv" TargetMode="External"/><Relationship Id="rId27" Type="http://schemas.openxmlformats.org/officeDocument/2006/relationships/hyperlink" Target="https://www.riotinto.com/en/invest/financial-news-performance/production" TargetMode="External"/><Relationship Id="rId30" Type="http://schemas.openxmlformats.org/officeDocument/2006/relationships/hyperlink" Target="../../../../../../../../:b:/r/personal/ngb6663_ads_northwestern_edu/Documents/Critical%20Minerals%20Database/Mine%20Production%20Sources/Cu/Grupo%20M%C3%A9xico%20Informe%20Anual%202022.pdf?csf=1&amp;web=1&amp;e=FBinV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50" zoomScaleNormal="150" workbookViewId="0">
      <selection activeCell="B12" sqref="B12"/>
    </sheetView>
  </sheetViews>
  <sheetFormatPr defaultColWidth="8.85546875" defaultRowHeight="15"/>
  <cols>
    <col min="1" max="1" width="19.85546875" bestFit="1" customWidth="1"/>
    <col min="2" max="2" width="19.85546875" customWidth="1"/>
    <col min="3" max="3" width="30.42578125" bestFit="1" customWidth="1"/>
    <col min="4" max="4" width="11.140625" bestFit="1" customWidth="1"/>
    <col min="5" max="5" width="10" bestFit="1" customWidth="1"/>
    <col min="7" max="7" width="9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34.584739999999996</v>
      </c>
      <c r="G2">
        <v>-113.20856999999999</v>
      </c>
    </row>
    <row r="3" spans="1:7">
      <c r="A3" t="s">
        <v>12</v>
      </c>
      <c r="B3" t="s">
        <v>8</v>
      </c>
      <c r="C3" t="s">
        <v>13</v>
      </c>
      <c r="D3" t="s">
        <v>14</v>
      </c>
      <c r="E3" t="s">
        <v>15</v>
      </c>
      <c r="F3">
        <v>40.520740000000004</v>
      </c>
      <c r="G3">
        <v>-112.14579999999999</v>
      </c>
    </row>
    <row r="4" spans="1:7">
      <c r="A4" t="s">
        <v>16</v>
      </c>
      <c r="B4" t="s">
        <v>17</v>
      </c>
      <c r="C4" t="s">
        <v>13</v>
      </c>
      <c r="D4" t="s">
        <v>14</v>
      </c>
      <c r="E4" t="s">
        <v>15</v>
      </c>
      <c r="F4">
        <v>40.734036000000003</v>
      </c>
      <c r="G4">
        <v>-112.14104</v>
      </c>
    </row>
    <row r="5" spans="1:7">
      <c r="A5" t="s">
        <v>18</v>
      </c>
      <c r="B5" t="s">
        <v>8</v>
      </c>
      <c r="C5" t="s">
        <v>19</v>
      </c>
      <c r="D5" t="s">
        <v>10</v>
      </c>
      <c r="E5" t="s">
        <v>20</v>
      </c>
      <c r="F5">
        <v>33.38644</v>
      </c>
      <c r="G5">
        <v>-110.98265000000001</v>
      </c>
    </row>
    <row r="6" spans="1:7">
      <c r="A6" t="s">
        <v>21</v>
      </c>
      <c r="B6" t="s">
        <v>8</v>
      </c>
      <c r="C6" t="s">
        <v>9</v>
      </c>
      <c r="D6" t="s">
        <v>22</v>
      </c>
      <c r="E6" t="s">
        <v>23</v>
      </c>
      <c r="F6">
        <v>32.793999999999997</v>
      </c>
      <c r="G6">
        <v>-108.06644</v>
      </c>
    </row>
    <row r="7" spans="1:7">
      <c r="A7" t="s">
        <v>24</v>
      </c>
      <c r="B7" t="s">
        <v>8</v>
      </c>
      <c r="C7" t="s">
        <v>25</v>
      </c>
      <c r="D7" t="s">
        <v>26</v>
      </c>
      <c r="E7" t="s">
        <v>27</v>
      </c>
      <c r="F7">
        <v>46.020200000000003</v>
      </c>
      <c r="G7">
        <v>-112.52728999999999</v>
      </c>
    </row>
    <row r="8" spans="1:7">
      <c r="A8" t="s">
        <v>28</v>
      </c>
      <c r="B8" t="s">
        <v>8</v>
      </c>
      <c r="C8" t="s">
        <v>29</v>
      </c>
      <c r="D8" t="s">
        <v>30</v>
      </c>
      <c r="E8" t="s">
        <v>31</v>
      </c>
      <c r="F8">
        <v>46.746000000000002</v>
      </c>
      <c r="G8">
        <v>-87.855999999999995</v>
      </c>
    </row>
    <row r="9" spans="1:7">
      <c r="A9" t="s">
        <v>32</v>
      </c>
      <c r="B9" t="s">
        <v>17</v>
      </c>
      <c r="C9" t="s">
        <v>33</v>
      </c>
      <c r="D9" t="s">
        <v>10</v>
      </c>
      <c r="E9" t="s">
        <v>20</v>
      </c>
      <c r="F9">
        <v>33.003377999999998</v>
      </c>
      <c r="G9">
        <v>-110.77632</v>
      </c>
    </row>
    <row r="10" spans="1:7">
      <c r="A10" t="s">
        <v>34</v>
      </c>
      <c r="B10" t="s">
        <v>17</v>
      </c>
      <c r="C10" t="s">
        <v>29</v>
      </c>
      <c r="D10" t="s">
        <v>30</v>
      </c>
      <c r="E10" t="s">
        <v>31</v>
      </c>
      <c r="F10">
        <v>46.485410000000002</v>
      </c>
      <c r="G10">
        <v>-87.905050000000003</v>
      </c>
    </row>
    <row r="11" spans="1:7">
      <c r="A11" t="s">
        <v>35</v>
      </c>
      <c r="B11" t="s">
        <v>8</v>
      </c>
      <c r="C11" t="s">
        <v>36</v>
      </c>
      <c r="D11" t="s">
        <v>14</v>
      </c>
      <c r="E11" t="s">
        <v>37</v>
      </c>
      <c r="F11">
        <v>38.197189999999999</v>
      </c>
      <c r="G11">
        <v>-109.20849</v>
      </c>
    </row>
    <row r="12" spans="1:7">
      <c r="A12" t="s">
        <v>38</v>
      </c>
      <c r="B12" t="s">
        <v>8</v>
      </c>
      <c r="C12" t="s">
        <v>9</v>
      </c>
      <c r="D12" t="s">
        <v>10</v>
      </c>
      <c r="E12" t="s">
        <v>20</v>
      </c>
      <c r="F12">
        <v>33.406979999999997</v>
      </c>
      <c r="G12">
        <v>-110.87569000000001</v>
      </c>
    </row>
    <row r="13" spans="1:7">
      <c r="A13" t="s">
        <v>39</v>
      </c>
      <c r="B13" t="s">
        <v>8</v>
      </c>
      <c r="C13" t="s">
        <v>40</v>
      </c>
      <c r="D13" t="s">
        <v>10</v>
      </c>
      <c r="E13" t="s">
        <v>41</v>
      </c>
      <c r="F13">
        <v>35.364220000000003</v>
      </c>
      <c r="G13">
        <v>-114.15026</v>
      </c>
    </row>
    <row r="14" spans="1:7">
      <c r="A14" t="s">
        <v>42</v>
      </c>
      <c r="B14" t="s">
        <v>8</v>
      </c>
      <c r="C14" t="s">
        <v>33</v>
      </c>
      <c r="D14" t="s">
        <v>10</v>
      </c>
      <c r="E14" t="s">
        <v>43</v>
      </c>
      <c r="F14">
        <v>31.992339999999999</v>
      </c>
      <c r="G14">
        <v>-111.0643</v>
      </c>
    </row>
    <row r="15" spans="1:7">
      <c r="A15" t="s">
        <v>44</v>
      </c>
      <c r="B15" t="s">
        <v>8</v>
      </c>
      <c r="C15" t="s">
        <v>9</v>
      </c>
      <c r="D15" t="s">
        <v>10</v>
      </c>
      <c r="E15" t="s">
        <v>45</v>
      </c>
      <c r="F15">
        <v>33.088999999999999</v>
      </c>
      <c r="G15">
        <v>-109.35375000000001</v>
      </c>
    </row>
    <row r="16" spans="1:7">
      <c r="A16" t="s">
        <v>46</v>
      </c>
      <c r="B16" t="s">
        <v>8</v>
      </c>
      <c r="C16" t="s">
        <v>47</v>
      </c>
      <c r="D16" t="s">
        <v>10</v>
      </c>
      <c r="E16" t="s">
        <v>20</v>
      </c>
      <c r="F16">
        <v>33.412280000000003</v>
      </c>
      <c r="G16">
        <v>-110.9646</v>
      </c>
    </row>
    <row r="17" spans="1:7">
      <c r="A17" t="s">
        <v>48</v>
      </c>
      <c r="B17" t="s">
        <v>8</v>
      </c>
      <c r="C17" t="s">
        <v>33</v>
      </c>
      <c r="D17" t="s">
        <v>10</v>
      </c>
      <c r="E17" t="s">
        <v>20</v>
      </c>
      <c r="F17">
        <v>33.262590000000003</v>
      </c>
      <c r="G17">
        <v>-110.88399</v>
      </c>
    </row>
    <row r="18" spans="1:7">
      <c r="A18" t="s">
        <v>49</v>
      </c>
      <c r="B18" t="s">
        <v>8</v>
      </c>
      <c r="C18" t="s">
        <v>50</v>
      </c>
      <c r="D18" t="s">
        <v>51</v>
      </c>
      <c r="E18" t="s">
        <v>52</v>
      </c>
      <c r="F18">
        <v>39.256610000000002</v>
      </c>
      <c r="G18">
        <v>-114.99948000000001</v>
      </c>
    </row>
    <row r="19" spans="1:7">
      <c r="A19" t="s">
        <v>53</v>
      </c>
      <c r="B19" t="s">
        <v>8</v>
      </c>
      <c r="C19" t="s">
        <v>9</v>
      </c>
      <c r="D19" t="s">
        <v>10</v>
      </c>
      <c r="E19" t="s">
        <v>54</v>
      </c>
      <c r="F19">
        <v>32.962299999999999</v>
      </c>
      <c r="G19">
        <v>-109.67395999999999</v>
      </c>
    </row>
    <row r="20" spans="1:7">
      <c r="A20" t="s">
        <v>55</v>
      </c>
      <c r="B20" t="s">
        <v>8</v>
      </c>
      <c r="C20" t="s">
        <v>9</v>
      </c>
      <c r="D20" t="s">
        <v>10</v>
      </c>
      <c r="E20" t="s">
        <v>43</v>
      </c>
      <c r="F20">
        <v>31.87152</v>
      </c>
      <c r="G20">
        <v>-111.14879000000001</v>
      </c>
    </row>
    <row r="21" spans="1:7">
      <c r="A21" t="s">
        <v>56</v>
      </c>
      <c r="B21" t="s">
        <v>8</v>
      </c>
      <c r="C21" t="s">
        <v>33</v>
      </c>
      <c r="D21" t="s">
        <v>10</v>
      </c>
      <c r="E21" t="s">
        <v>43</v>
      </c>
      <c r="F21">
        <v>32.393709999999999</v>
      </c>
      <c r="G21">
        <v>-111.50149999999999</v>
      </c>
    </row>
    <row r="22" spans="1:7">
      <c r="A22" t="s">
        <v>57</v>
      </c>
      <c r="B22" t="s">
        <v>8</v>
      </c>
      <c r="C22" t="s">
        <v>58</v>
      </c>
      <c r="D22" t="s">
        <v>51</v>
      </c>
      <c r="E22" t="s">
        <v>59</v>
      </c>
      <c r="F22">
        <v>37.749940000000002</v>
      </c>
      <c r="G22">
        <v>-117.63424999999999</v>
      </c>
    </row>
    <row r="23" spans="1:7">
      <c r="A23" t="s">
        <v>60</v>
      </c>
      <c r="B23" t="s">
        <v>8</v>
      </c>
      <c r="C23" t="s">
        <v>9</v>
      </c>
      <c r="D23" t="s">
        <v>22</v>
      </c>
      <c r="E23" t="s">
        <v>23</v>
      </c>
      <c r="F23">
        <v>32.6404</v>
      </c>
      <c r="G23">
        <v>-108.37284</v>
      </c>
    </row>
    <row r="24" spans="1:7" ht="15.95">
      <c r="A24" t="s">
        <v>61</v>
      </c>
      <c r="B24" t="s">
        <v>62</v>
      </c>
      <c r="C24" t="s">
        <v>63</v>
      </c>
      <c r="D24" t="s">
        <v>64</v>
      </c>
      <c r="E24" t="s">
        <v>65</v>
      </c>
      <c r="F24" s="13">
        <v>28.980146999999999</v>
      </c>
      <c r="G24" s="13">
        <v>-95.342271999999994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3ADA-DAB7-2747-A791-1C95BB2A616F}">
  <dimension ref="A1:T27"/>
  <sheetViews>
    <sheetView zoomScale="150" zoomScaleNormal="150" workbookViewId="0">
      <selection activeCell="H11" sqref="H11"/>
    </sheetView>
  </sheetViews>
  <sheetFormatPr defaultColWidth="11.42578125" defaultRowHeight="15"/>
  <cols>
    <col min="1" max="1" width="18" style="36" bestFit="1" customWidth="1"/>
    <col min="2" max="2" width="16.28515625" bestFit="1" customWidth="1"/>
    <col min="3" max="3" width="9.85546875" bestFit="1" customWidth="1"/>
    <col min="4" max="4" width="5.28515625" bestFit="1" customWidth="1"/>
    <col min="5" max="5" width="5.28515625" customWidth="1"/>
    <col min="6" max="6" width="22.7109375" bestFit="1" customWidth="1"/>
    <col min="7" max="7" width="19.5703125" bestFit="1" customWidth="1"/>
    <col min="8" max="8" width="38" bestFit="1" customWidth="1"/>
    <col min="9" max="9" width="69" style="23" bestFit="1" customWidth="1"/>
    <col min="10" max="10" width="12.140625" style="19" bestFit="1" customWidth="1"/>
    <col min="11" max="11" width="9.85546875" bestFit="1" customWidth="1"/>
    <col min="12" max="12" width="5.28515625" bestFit="1" customWidth="1"/>
    <col min="13" max="13" width="5.28515625" customWidth="1"/>
    <col min="14" max="14" width="22.7109375" bestFit="1" customWidth="1"/>
    <col min="15" max="15" width="17.42578125" bestFit="1" customWidth="1"/>
    <col min="16" max="16" width="38" bestFit="1" customWidth="1"/>
    <col min="17" max="17" width="69" style="23" bestFit="1" customWidth="1"/>
    <col min="18" max="18" width="34.85546875" bestFit="1" customWidth="1"/>
    <col min="19" max="19" width="28.42578125" bestFit="1" customWidth="1"/>
  </cols>
  <sheetData>
    <row r="1" spans="1:20" s="14" customFormat="1" ht="15.95" thickBot="1">
      <c r="A1" s="32"/>
      <c r="B1" s="40" t="s">
        <v>66</v>
      </c>
      <c r="C1" s="41"/>
      <c r="D1" s="41"/>
      <c r="E1" s="41"/>
      <c r="F1" s="41"/>
      <c r="G1" s="41"/>
      <c r="H1" s="41"/>
      <c r="I1" s="42"/>
      <c r="J1" s="40" t="s">
        <v>67</v>
      </c>
      <c r="K1" s="41"/>
      <c r="L1" s="41"/>
      <c r="M1" s="41"/>
      <c r="N1" s="41"/>
      <c r="O1" s="41"/>
      <c r="P1" s="41"/>
      <c r="Q1" s="42"/>
    </row>
    <row r="2" spans="1:20" s="14" customFormat="1" ht="15.95" thickBot="1">
      <c r="A2" s="15" t="s">
        <v>68</v>
      </c>
      <c r="B2" s="17" t="s">
        <v>69</v>
      </c>
      <c r="C2" s="17" t="s">
        <v>70</v>
      </c>
      <c r="D2" s="17" t="s">
        <v>71</v>
      </c>
      <c r="E2" s="17" t="s">
        <v>72</v>
      </c>
      <c r="F2" s="17" t="s">
        <v>73</v>
      </c>
      <c r="G2" s="17" t="s">
        <v>74</v>
      </c>
      <c r="H2" s="17" t="s">
        <v>75</v>
      </c>
      <c r="I2" s="18" t="s">
        <v>76</v>
      </c>
      <c r="J2" s="16" t="s">
        <v>69</v>
      </c>
      <c r="K2" s="17" t="s">
        <v>70</v>
      </c>
      <c r="L2" s="17" t="s">
        <v>71</v>
      </c>
      <c r="M2" s="17" t="s">
        <v>72</v>
      </c>
      <c r="N2" s="17" t="s">
        <v>73</v>
      </c>
      <c r="O2" s="17" t="s">
        <v>74</v>
      </c>
      <c r="P2" s="17" t="s">
        <v>75</v>
      </c>
      <c r="Q2" s="18" t="s">
        <v>76</v>
      </c>
      <c r="R2" s="14" t="s">
        <v>77</v>
      </c>
    </row>
    <row r="3" spans="1:20">
      <c r="A3" s="33" t="s">
        <v>7</v>
      </c>
      <c r="B3" t="s">
        <v>78</v>
      </c>
      <c r="C3" s="20">
        <v>184000000</v>
      </c>
      <c r="D3" t="s">
        <v>79</v>
      </c>
      <c r="E3">
        <v>2021</v>
      </c>
      <c r="F3" s="20">
        <f>C3*($B$24/$B$26)</f>
        <v>83461.095336157698</v>
      </c>
      <c r="G3" s="21">
        <v>1</v>
      </c>
      <c r="H3" s="20">
        <f>F3*G3</f>
        <v>83461.095336157698</v>
      </c>
      <c r="I3" s="22" t="s">
        <v>80</v>
      </c>
      <c r="J3" s="19" t="s">
        <v>81</v>
      </c>
      <c r="K3" s="20">
        <v>9000000</v>
      </c>
      <c r="L3" t="s">
        <v>79</v>
      </c>
      <c r="M3">
        <v>2021</v>
      </c>
      <c r="N3" s="20">
        <f>K3*($B$24/$B$26)</f>
        <v>4082.3361849207572</v>
      </c>
      <c r="O3" s="21">
        <v>1</v>
      </c>
      <c r="P3" s="20">
        <f>N3*O3</f>
        <v>4082.3361849207572</v>
      </c>
      <c r="Q3" s="22" t="s">
        <v>80</v>
      </c>
      <c r="R3" t="s">
        <v>82</v>
      </c>
    </row>
    <row r="4" spans="1:20">
      <c r="A4" s="33" t="s">
        <v>12</v>
      </c>
      <c r="B4" t="s">
        <v>83</v>
      </c>
      <c r="C4">
        <f>(121*4)*1000</f>
        <v>484000</v>
      </c>
      <c r="D4" t="s">
        <v>84</v>
      </c>
      <c r="E4">
        <v>2024</v>
      </c>
      <c r="F4" s="20">
        <f>C4</f>
        <v>484000</v>
      </c>
      <c r="G4" s="21">
        <v>0.22</v>
      </c>
      <c r="H4" s="20">
        <f>F4*G4</f>
        <v>106480</v>
      </c>
      <c r="I4" s="24" t="s">
        <v>85</v>
      </c>
      <c r="J4" s="19" t="s">
        <v>86</v>
      </c>
      <c r="K4">
        <f>(0.5*4)*1000</f>
        <v>2000</v>
      </c>
      <c r="L4" t="s">
        <v>84</v>
      </c>
      <c r="M4">
        <v>2024</v>
      </c>
      <c r="N4" s="20">
        <f>K4</f>
        <v>2000</v>
      </c>
      <c r="O4" s="21">
        <v>1</v>
      </c>
      <c r="P4" s="20">
        <f>N4*O4</f>
        <v>2000</v>
      </c>
      <c r="Q4" s="24" t="s">
        <v>85</v>
      </c>
      <c r="R4" t="s">
        <v>82</v>
      </c>
    </row>
    <row r="5" spans="1:20">
      <c r="A5" s="33" t="s">
        <v>18</v>
      </c>
      <c r="B5" t="s">
        <v>87</v>
      </c>
      <c r="C5" s="20">
        <v>5500</v>
      </c>
      <c r="D5" t="s">
        <v>84</v>
      </c>
      <c r="E5">
        <v>2022</v>
      </c>
      <c r="F5" s="20">
        <f>C5</f>
        <v>5500</v>
      </c>
      <c r="G5" s="21">
        <v>1</v>
      </c>
      <c r="H5" s="20">
        <f>F5*G5</f>
        <v>5500</v>
      </c>
      <c r="I5" s="24" t="s">
        <v>88</v>
      </c>
      <c r="O5" s="21"/>
    </row>
    <row r="6" spans="1:20">
      <c r="A6" s="33" t="s">
        <v>21</v>
      </c>
      <c r="B6" t="s">
        <v>78</v>
      </c>
      <c r="C6" s="20">
        <v>124000000</v>
      </c>
      <c r="D6" t="s">
        <v>79</v>
      </c>
      <c r="E6">
        <v>2021</v>
      </c>
      <c r="F6" s="20">
        <f>C6*($B$24/$B$26)</f>
        <v>56245.52077001932</v>
      </c>
      <c r="G6" s="21">
        <v>1</v>
      </c>
      <c r="H6" s="20">
        <f>F6*G6</f>
        <v>56245.52077001932</v>
      </c>
      <c r="I6" s="22" t="s">
        <v>80</v>
      </c>
      <c r="J6" s="19" t="s">
        <v>82</v>
      </c>
      <c r="O6" s="21"/>
    </row>
    <row r="7" spans="1:20">
      <c r="A7" s="33" t="s">
        <v>24</v>
      </c>
      <c r="B7" t="s">
        <v>83</v>
      </c>
      <c r="C7" s="20">
        <v>171500</v>
      </c>
      <c r="D7" t="s">
        <v>84</v>
      </c>
      <c r="E7">
        <v>2023</v>
      </c>
      <c r="F7" s="20">
        <f>C7</f>
        <v>171500</v>
      </c>
      <c r="G7" s="21">
        <v>0.3</v>
      </c>
      <c r="H7" s="20">
        <f>F7*G7</f>
        <v>51450</v>
      </c>
      <c r="I7" s="24" t="s">
        <v>89</v>
      </c>
      <c r="J7" s="19" t="s">
        <v>90</v>
      </c>
      <c r="K7">
        <v>7300</v>
      </c>
      <c r="L7" t="s">
        <v>84</v>
      </c>
      <c r="M7">
        <v>2023</v>
      </c>
      <c r="N7" s="20">
        <f>K7</f>
        <v>7300</v>
      </c>
      <c r="O7" s="21">
        <f>0.5994*0.9</f>
        <v>0.53946000000000005</v>
      </c>
      <c r="P7" s="20">
        <f>N7*O7</f>
        <v>3938.0580000000004</v>
      </c>
      <c r="Q7" s="24" t="s">
        <v>89</v>
      </c>
      <c r="R7" t="s">
        <v>91</v>
      </c>
      <c r="S7" s="39" t="s">
        <v>92</v>
      </c>
      <c r="T7" s="39" t="s">
        <v>93</v>
      </c>
    </row>
    <row r="8" spans="1:20">
      <c r="A8" s="33" t="s">
        <v>28</v>
      </c>
      <c r="B8" t="s">
        <v>94</v>
      </c>
      <c r="C8" s="20">
        <v>137612</v>
      </c>
      <c r="D8" t="s">
        <v>84</v>
      </c>
      <c r="E8">
        <v>2023</v>
      </c>
      <c r="F8" s="20">
        <f>C8</f>
        <v>137612</v>
      </c>
      <c r="G8" s="21">
        <f>AVERAGE(0.11,0.14)</f>
        <v>0.125</v>
      </c>
      <c r="H8" s="20">
        <f>F8*G8</f>
        <v>17201.5</v>
      </c>
      <c r="I8" s="24" t="s">
        <v>95</v>
      </c>
      <c r="J8" s="19" t="s">
        <v>83</v>
      </c>
      <c r="K8" s="20">
        <v>34702</v>
      </c>
      <c r="L8" t="s">
        <v>84</v>
      </c>
      <c r="M8">
        <v>2023</v>
      </c>
      <c r="N8" s="20">
        <f>K8</f>
        <v>34702</v>
      </c>
      <c r="O8" s="21">
        <v>0.31</v>
      </c>
      <c r="P8" s="20">
        <f>N8*O8</f>
        <v>10757.62</v>
      </c>
      <c r="Q8" s="24" t="s">
        <v>95</v>
      </c>
      <c r="R8" s="25" t="s">
        <v>96</v>
      </c>
    </row>
    <row r="9" spans="1:20">
      <c r="A9" s="33" t="s">
        <v>35</v>
      </c>
      <c r="B9" t="s">
        <v>78</v>
      </c>
      <c r="C9" s="20">
        <v>54000000</v>
      </c>
      <c r="D9" t="s">
        <v>79</v>
      </c>
      <c r="E9">
        <v>2022</v>
      </c>
      <c r="F9" s="20">
        <f>C9*($B$24/$B$26)</f>
        <v>24494.017109524542</v>
      </c>
      <c r="G9" s="21">
        <v>1</v>
      </c>
      <c r="H9" s="20">
        <f>F9*G9</f>
        <v>24494.017109524542</v>
      </c>
      <c r="I9" s="24" t="s">
        <v>97</v>
      </c>
      <c r="J9" s="19" t="s">
        <v>82</v>
      </c>
      <c r="O9" s="21"/>
    </row>
    <row r="10" spans="1:20">
      <c r="A10" s="33" t="s">
        <v>38</v>
      </c>
      <c r="B10" t="s">
        <v>78</v>
      </c>
      <c r="C10" s="20">
        <v>12000000</v>
      </c>
      <c r="D10" t="s">
        <v>79</v>
      </c>
      <c r="E10">
        <v>2021</v>
      </c>
      <c r="F10" s="20">
        <f>C10*($B$24/$B$26)</f>
        <v>5443.114913227676</v>
      </c>
      <c r="G10" s="21">
        <v>1</v>
      </c>
      <c r="H10" s="20">
        <f>F10*G10</f>
        <v>5443.114913227676</v>
      </c>
      <c r="I10" s="22" t="s">
        <v>80</v>
      </c>
      <c r="J10" s="19" t="s">
        <v>82</v>
      </c>
      <c r="O10" s="21"/>
    </row>
    <row r="11" spans="1:20">
      <c r="A11" s="33" t="s">
        <v>39</v>
      </c>
      <c r="B11" t="s">
        <v>78</v>
      </c>
      <c r="C11" s="20">
        <v>42200000</v>
      </c>
      <c r="D11" t="s">
        <v>79</v>
      </c>
      <c r="E11">
        <v>2011</v>
      </c>
      <c r="F11" s="20">
        <f>C11*($B$24/$B$26)</f>
        <v>19141.620778183995</v>
      </c>
      <c r="G11" s="21">
        <v>1</v>
      </c>
      <c r="H11" s="20">
        <f>F11*G11</f>
        <v>19141.620778183995</v>
      </c>
      <c r="I11" s="24" t="s">
        <v>98</v>
      </c>
      <c r="J11" s="19" t="s">
        <v>81</v>
      </c>
      <c r="K11" s="20">
        <v>7034400</v>
      </c>
      <c r="L11" t="s">
        <v>79</v>
      </c>
      <c r="M11">
        <v>2011</v>
      </c>
      <c r="N11" s="20">
        <f>K11*($B$24/$B$26)</f>
        <v>3190.7539621340638</v>
      </c>
      <c r="O11" s="21">
        <v>1</v>
      </c>
      <c r="P11" s="20">
        <f>N11*O11</f>
        <v>3190.7539621340638</v>
      </c>
      <c r="Q11" s="24" t="s">
        <v>98</v>
      </c>
      <c r="R11" t="s">
        <v>82</v>
      </c>
    </row>
    <row r="12" spans="1:20">
      <c r="A12" s="33" t="s">
        <v>42</v>
      </c>
      <c r="B12" t="s">
        <v>99</v>
      </c>
      <c r="C12" s="20">
        <v>4280000000</v>
      </c>
      <c r="D12" t="s">
        <v>84</v>
      </c>
      <c r="E12">
        <v>2022</v>
      </c>
      <c r="F12" s="20">
        <f>C12</f>
        <v>4280000000</v>
      </c>
      <c r="G12" s="21">
        <v>1</v>
      </c>
      <c r="H12" s="20">
        <f>F12*G12</f>
        <v>4280000000</v>
      </c>
      <c r="I12" s="22" t="s">
        <v>100</v>
      </c>
      <c r="J12" s="19" t="s">
        <v>82</v>
      </c>
      <c r="O12" s="21"/>
    </row>
    <row r="13" spans="1:20">
      <c r="A13" s="33" t="s">
        <v>44</v>
      </c>
      <c r="B13" t="s">
        <v>78</v>
      </c>
      <c r="C13" s="20">
        <v>900000000</v>
      </c>
      <c r="D13" t="s">
        <v>79</v>
      </c>
      <c r="E13">
        <v>2021</v>
      </c>
      <c r="F13" s="20">
        <f>C13*($B$24/$B$26)</f>
        <v>408233.61849207571</v>
      </c>
      <c r="G13" s="21">
        <v>1</v>
      </c>
      <c r="H13" s="20">
        <f>F13*G13</f>
        <v>408233.61849207571</v>
      </c>
      <c r="I13" s="22" t="s">
        <v>80</v>
      </c>
      <c r="J13" s="19" t="s">
        <v>81</v>
      </c>
      <c r="K13" s="20">
        <v>5000000</v>
      </c>
      <c r="L13" t="s">
        <v>79</v>
      </c>
      <c r="M13">
        <v>2021</v>
      </c>
      <c r="N13" s="20">
        <f>K13*($B$24/$B$26)</f>
        <v>2267.9645471781987</v>
      </c>
      <c r="O13" s="21">
        <v>1</v>
      </c>
      <c r="P13" s="20">
        <f>N13*O13</f>
        <v>2267.9645471781987</v>
      </c>
      <c r="Q13" s="22" t="s">
        <v>80</v>
      </c>
      <c r="R13" t="s">
        <v>82</v>
      </c>
    </row>
    <row r="14" spans="1:20">
      <c r="A14" s="33" t="s">
        <v>46</v>
      </c>
      <c r="B14" t="s">
        <v>99</v>
      </c>
      <c r="C14" s="20">
        <v>36410000</v>
      </c>
      <c r="D14" t="s">
        <v>79</v>
      </c>
      <c r="E14">
        <v>2021</v>
      </c>
      <c r="F14" s="20">
        <f>C14*($B$24/$B$26)</f>
        <v>16515.317832551642</v>
      </c>
      <c r="G14" s="21">
        <v>1</v>
      </c>
      <c r="H14" s="20">
        <f>F14*G14</f>
        <v>16515.317832551642</v>
      </c>
      <c r="I14" s="22" t="s">
        <v>101</v>
      </c>
      <c r="J14" s="19" t="s">
        <v>82</v>
      </c>
      <c r="O14" s="21"/>
    </row>
    <row r="15" spans="1:20">
      <c r="A15" s="33" t="s">
        <v>48</v>
      </c>
      <c r="B15" t="s">
        <v>99</v>
      </c>
      <c r="C15" s="20">
        <v>36800</v>
      </c>
      <c r="D15" t="s">
        <v>84</v>
      </c>
      <c r="E15">
        <v>2022</v>
      </c>
      <c r="F15" s="20">
        <f>C15</f>
        <v>36800</v>
      </c>
      <c r="G15" s="21">
        <v>1</v>
      </c>
      <c r="H15" s="20">
        <f>F15*G15</f>
        <v>36800</v>
      </c>
      <c r="I15" s="22" t="s">
        <v>100</v>
      </c>
      <c r="J15" s="19" t="s">
        <v>82</v>
      </c>
      <c r="O15" s="21"/>
    </row>
    <row r="16" spans="1:20">
      <c r="A16" s="33" t="s">
        <v>49</v>
      </c>
      <c r="B16" t="s">
        <v>102</v>
      </c>
      <c r="C16" s="20">
        <v>46800</v>
      </c>
      <c r="D16" t="s">
        <v>84</v>
      </c>
      <c r="E16">
        <v>2022</v>
      </c>
      <c r="F16" s="20">
        <f>C16</f>
        <v>46800</v>
      </c>
      <c r="G16" s="21">
        <v>1</v>
      </c>
      <c r="H16" s="20">
        <f>F16*G16</f>
        <v>46800</v>
      </c>
      <c r="I16" s="22" t="s">
        <v>103</v>
      </c>
      <c r="J16" s="19" t="s">
        <v>104</v>
      </c>
      <c r="K16" s="20">
        <v>38600</v>
      </c>
      <c r="L16" t="s">
        <v>105</v>
      </c>
      <c r="M16">
        <v>2021</v>
      </c>
      <c r="N16" s="20">
        <f>K16*(B24/B27)</f>
        <v>1.0942904122016215</v>
      </c>
      <c r="O16" s="21">
        <v>1</v>
      </c>
      <c r="P16" s="20">
        <f>N16*O16</f>
        <v>1.0942904122016215</v>
      </c>
      <c r="Q16" s="22" t="s">
        <v>103</v>
      </c>
    </row>
    <row r="17" spans="1:18">
      <c r="A17" s="33" t="s">
        <v>53</v>
      </c>
      <c r="B17" t="s">
        <v>78</v>
      </c>
      <c r="C17" s="20">
        <v>265000000</v>
      </c>
      <c r="D17" t="s">
        <v>79</v>
      </c>
      <c r="E17">
        <v>2021</v>
      </c>
      <c r="F17" s="20">
        <f>C17*($B$24/$B$26)</f>
        <v>120202.12100044452</v>
      </c>
      <c r="G17" s="21">
        <v>1</v>
      </c>
      <c r="H17" s="20">
        <f>F17*G17</f>
        <v>120202.12100044452</v>
      </c>
      <c r="I17" s="22" t="s">
        <v>80</v>
      </c>
      <c r="J17" s="19" t="s">
        <v>82</v>
      </c>
      <c r="O17" s="21"/>
    </row>
    <row r="18" spans="1:18">
      <c r="A18" s="33" t="s">
        <v>55</v>
      </c>
      <c r="B18" t="s">
        <v>78</v>
      </c>
      <c r="C18" s="20">
        <v>189000000</v>
      </c>
      <c r="D18" t="s">
        <v>79</v>
      </c>
      <c r="E18">
        <v>2021</v>
      </c>
      <c r="F18" s="20">
        <f>C18*($B$24/$B$26)</f>
        <v>85729.059883335896</v>
      </c>
      <c r="G18" s="21">
        <v>1</v>
      </c>
      <c r="H18" s="20">
        <f>F18*G18</f>
        <v>85729.059883335896</v>
      </c>
      <c r="I18" s="22" t="s">
        <v>80</v>
      </c>
      <c r="J18" s="19" t="s">
        <v>81</v>
      </c>
      <c r="K18" s="20">
        <v>21000000</v>
      </c>
      <c r="L18" t="s">
        <v>79</v>
      </c>
      <c r="M18">
        <v>2021</v>
      </c>
      <c r="N18" s="20">
        <f>K18*($B$24/$B$26)</f>
        <v>9525.4510981484345</v>
      </c>
      <c r="O18" s="21">
        <v>1</v>
      </c>
      <c r="P18" s="20">
        <f>N18*O18</f>
        <v>9525.4510981484345</v>
      </c>
      <c r="Q18" s="22" t="s">
        <v>80</v>
      </c>
      <c r="R18" t="s">
        <v>82</v>
      </c>
    </row>
    <row r="19" spans="1:18">
      <c r="A19" s="33" t="s">
        <v>56</v>
      </c>
      <c r="B19" t="s">
        <v>87</v>
      </c>
      <c r="C19" s="20">
        <v>21500</v>
      </c>
      <c r="D19" t="s">
        <v>84</v>
      </c>
      <c r="E19">
        <v>2023</v>
      </c>
      <c r="F19" s="20">
        <f>C19</f>
        <v>21500</v>
      </c>
      <c r="G19" s="21">
        <v>1</v>
      </c>
      <c r="H19" s="20">
        <f>F19*G19</f>
        <v>21500</v>
      </c>
      <c r="I19" s="22" t="s">
        <v>100</v>
      </c>
      <c r="O19" s="21"/>
    </row>
    <row r="20" spans="1:18">
      <c r="A20" s="33" t="s">
        <v>57</v>
      </c>
      <c r="B20" t="s">
        <v>106</v>
      </c>
      <c r="C20" s="20">
        <v>5000</v>
      </c>
      <c r="D20" t="s">
        <v>84</v>
      </c>
      <c r="E20">
        <v>2024</v>
      </c>
      <c r="F20" s="20">
        <f>C20</f>
        <v>5000</v>
      </c>
      <c r="G20" s="21">
        <v>1</v>
      </c>
      <c r="H20" s="20">
        <f>F20*G20</f>
        <v>5000</v>
      </c>
      <c r="I20" s="24" t="s">
        <v>107</v>
      </c>
      <c r="J20" s="19" t="s">
        <v>82</v>
      </c>
      <c r="O20" s="21"/>
    </row>
    <row r="21" spans="1:18" s="28" customFormat="1" ht="15.95" thickBot="1">
      <c r="A21" s="34" t="s">
        <v>60</v>
      </c>
      <c r="B21" s="28" t="s">
        <v>78</v>
      </c>
      <c r="C21" s="27">
        <v>55000000</v>
      </c>
      <c r="D21" s="28" t="s">
        <v>79</v>
      </c>
      <c r="E21" s="28">
        <v>2021</v>
      </c>
      <c r="F21" s="27">
        <f>C21*($B$24/$B$26)</f>
        <v>24947.610018960182</v>
      </c>
      <c r="G21" s="29">
        <v>1</v>
      </c>
      <c r="H21" s="27">
        <f>F21*G21</f>
        <v>24947.610018960182</v>
      </c>
      <c r="I21" s="30" t="s">
        <v>80</v>
      </c>
      <c r="J21" s="26" t="s">
        <v>82</v>
      </c>
      <c r="O21" s="29"/>
      <c r="Q21" s="31"/>
    </row>
    <row r="22" spans="1:18" ht="15.95" thickBot="1">
      <c r="A22" s="35"/>
      <c r="F22" s="20"/>
      <c r="H22" s="20"/>
    </row>
    <row r="23" spans="1:18" ht="15.95" thickBot="1">
      <c r="A23" s="19"/>
      <c r="B23" s="43" t="s">
        <v>108</v>
      </c>
      <c r="C23" s="44"/>
      <c r="G23" s="37" t="s">
        <v>109</v>
      </c>
      <c r="H23" s="38">
        <f>SUM(H3:H21,P3:P21)</f>
        <v>4281170907.8742161</v>
      </c>
    </row>
    <row r="24" spans="1:18">
      <c r="A24" s="19"/>
      <c r="B24" s="19">
        <v>1</v>
      </c>
      <c r="C24" s="23" t="s">
        <v>110</v>
      </c>
    </row>
    <row r="25" spans="1:18">
      <c r="A25" s="19"/>
      <c r="B25" s="19">
        <v>2000</v>
      </c>
      <c r="C25" s="23" t="s">
        <v>111</v>
      </c>
    </row>
    <row r="26" spans="1:18">
      <c r="A26" s="19"/>
      <c r="B26" s="19">
        <v>2204.62</v>
      </c>
      <c r="C26" s="23" t="s">
        <v>112</v>
      </c>
      <c r="I26" s="24"/>
    </row>
    <row r="27" spans="1:18" ht="15.95" thickBot="1">
      <c r="A27" s="19"/>
      <c r="B27" s="26">
        <v>35274</v>
      </c>
      <c r="C27" s="31" t="s">
        <v>105</v>
      </c>
    </row>
  </sheetData>
  <sortState xmlns:xlrd2="http://schemas.microsoft.com/office/spreadsheetml/2017/richdata2" ref="A3:R21">
    <sortCondition ref="A3:A21"/>
  </sortState>
  <mergeCells count="3">
    <mergeCell ref="B1:I1"/>
    <mergeCell ref="J1:Q1"/>
    <mergeCell ref="B23:C23"/>
  </mergeCells>
  <hyperlinks>
    <hyperlink ref="I6" r:id="rId1" display="../../../../../../../../:b:/r/personal/ngb6663_ads_northwestern_edu/Documents/Critical Minerals Database/Mine Production Sources/Cu/Freeport-McMoran Annual Report 2022.pdf?csf=1&amp;web=1&amp;e=lFUQ6O" xr:uid="{2C2706DF-B4A8-7446-82DD-7EBB0EFB6AB3}"/>
    <hyperlink ref="I17" r:id="rId2" display="../../../../../../../../:b:/r/personal/ngb6663_ads_northwestern_edu/Documents/Critical Minerals Database/Mine Production Sources/Cu/Freeport-McMoran Annual Report 2022.pdf?csf=1&amp;web=1&amp;e=lFUQ6O" xr:uid="{6B23D999-F782-CE45-A69B-67F169EE6050}"/>
    <hyperlink ref="I10" r:id="rId3" display="../../../../../../../../:b:/r/personal/ngb6663_ads_northwestern_edu/Documents/Critical Minerals Database/Mine Production Sources/Cu/Freeport-McMoran Annual Report 2022.pdf?csf=1&amp;web=1&amp;e=lFUQ6O" xr:uid="{FB26761F-43CB-6343-A22C-E5A2623FF99D}"/>
    <hyperlink ref="I14" r:id="rId4" display="../../../../../../../../:b:/r/personal/ngb6663_ads_northwestern_edu/Documents/Critical Minerals Database/Mine Production Sources/Cu/Capstone Mining Pinto Valley Mine Technical Report 2021.pdf?csf=1&amp;web=1&amp;e=dC0gcL" xr:uid="{9F50F99A-6686-404C-8D8A-73E2A4626F91}"/>
    <hyperlink ref="I21" r:id="rId5" display="../../../../../../../../:b:/r/personal/ngb6663_ads_northwestern_edu/Documents/Critical Minerals Database/Mine Production Sources/Cu/Freeport-McMoran Annual Report 2022.pdf?csf=1&amp;web=1&amp;e=lFUQ6O" xr:uid="{A6B656BB-FEFA-C14E-AD22-2A318CDB4B35}"/>
    <hyperlink ref="I16" r:id="rId6" display="../../../../../../../../:b:/r/personal/ngb6663_ads_northwestern_edu/Documents/Critical Minerals Database/Mine Production Sources/Cu/KGHM Integrated Report 2022.pdf?csf=1&amp;web=1&amp;e=J797Wv" xr:uid="{D740E397-2E7E-5742-BF8D-334298289FFE}"/>
    <hyperlink ref="I13" r:id="rId7" display="../../../../../../../../:b:/r/personal/ngb6663_ads_northwestern_edu/Documents/Critical Minerals Database/Mine Production Sources/Cu/Freeport-McMoran Annual Report 2022.pdf?csf=1&amp;web=1&amp;e=lFUQ6O" xr:uid="{8C34814A-45E5-5543-BF9C-2D98DC949F61}"/>
    <hyperlink ref="Q13" r:id="rId8" display="../../../../../../../../:b:/r/personal/ngb6663_ads_northwestern_edu/Documents/Critical Minerals Database/Mine Production Sources/Cu/Freeport-McMoran Annual Report 2022.pdf?csf=1&amp;web=1&amp;e=lFUQ6O" xr:uid="{470B3F69-08C0-8C41-8F31-AD68EC113EBF}"/>
    <hyperlink ref="I3" r:id="rId9" display="../../../../../../../../:b:/r/personal/ngb6663_ads_northwestern_edu/Documents/Critical Minerals Database/Mine Production Sources/Cu/Freeport-McMoran Annual Report 2022.pdf?csf=1&amp;web=1&amp;e=lFUQ6O" xr:uid="{D3674EFD-98A5-1547-9581-619B7E60D967}"/>
    <hyperlink ref="Q3" r:id="rId10" display="../../../../../../../../:b:/r/personal/ngb6663_ads_northwestern_edu/Documents/Critical Minerals Database/Mine Production Sources/Cu/Freeport-McMoran Annual Report 2022.pdf?csf=1&amp;web=1&amp;e=lFUQ6O" xr:uid="{39FB9D66-3EC7-B543-9630-43EE329FB16F}"/>
    <hyperlink ref="I15" r:id="rId11" display="../../../../../../../../:b:/r/personal/ngb6663_ads_northwestern_edu/Documents/Critical Minerals Database/Mine Production Sources/Cu/Grupo M%C3%A9xico Informe Anual 2022.pdf?csf=1&amp;web=1&amp;e=FBinVf" xr:uid="{6F082E6D-B44C-2A46-BB74-1C12824057D7}"/>
    <hyperlink ref="Q18" r:id="rId12" display="../../../../../../../../:b:/r/personal/ngb6663_ads_northwestern_edu/Documents/Critical Minerals Database/Mine Production Sources/Cu/Freeport-McMoran Annual Report 2022.pdf?csf=1&amp;web=1&amp;e=lFUQ6O" xr:uid="{DEE5A208-E8A4-1F4D-BBC2-913138C55EE3}"/>
    <hyperlink ref="I18" r:id="rId13" display="../../../../../../../../:b:/r/personal/ngb6663_ads_northwestern_edu/Documents/Critical Minerals Database/Mine Production Sources/Cu/Freeport-McMoran Annual Report 2022.pdf?csf=1&amp;web=1&amp;e=lFUQ6O" xr:uid="{CD25CB94-CD78-154F-9C09-E3D373469729}"/>
    <hyperlink ref="I8" r:id="rId14" xr:uid="{223BB28E-3108-9B49-BE82-6C783C3BF1E9}"/>
    <hyperlink ref="Q8" r:id="rId15" xr:uid="{01ED2036-5F29-B14D-819E-1285AF49713D}"/>
    <hyperlink ref="R8" r:id="rId16" location=":~:text=Blondeau%20declined%20to%20identify%20the%20buyers%20except,while%20copper%20concentrate%20is%20pegged%20at%2031%." xr:uid="{D548EDA2-0349-0342-87DA-F5E6E700ED19}"/>
    <hyperlink ref="I20" r:id="rId17" xr:uid="{63AEE2EE-168C-7740-A11E-EB04C9ED8AA6}"/>
    <hyperlink ref="I11" r:id="rId18" xr:uid="{56F10646-B384-3842-9D3F-025B0159A012}"/>
    <hyperlink ref="Q11" r:id="rId19" xr:uid="{6C77A6E5-71F7-D84B-A95D-A8473201EB2B}"/>
    <hyperlink ref="I9" r:id="rId20" xr:uid="{6213ED87-75E1-7A4D-9110-C730C7F7E415}"/>
    <hyperlink ref="I5" r:id="rId21" xr:uid="{AE2B1744-5D74-B74E-998B-2443857E1AEC}"/>
    <hyperlink ref="Q16" r:id="rId22" display="../../../../../../../../:b:/r/personal/ngb6663_ads_northwestern_edu/Documents/Critical Minerals Database/Mine Production Sources/Cu/KGHM Integrated Report 2022.pdf?csf=1&amp;web=1&amp;e=J797Wv" xr:uid="{C6AE398B-A985-FD4D-BE47-EE65AA77D500}"/>
    <hyperlink ref="I7" r:id="rId23" xr:uid="{A2DCFE63-D98E-3242-A594-21CCA4DA9A6C}"/>
    <hyperlink ref="Q7" r:id="rId24" xr:uid="{D0799634-AE48-AA47-A4D2-0BFD3326B0CF}"/>
    <hyperlink ref="T7" r:id="rId25" xr:uid="{35C722BA-DE9B-F14F-B9AA-8B8D85BAFE24}"/>
    <hyperlink ref="S7" r:id="rId26" xr:uid="{25ECD68B-0BE6-224B-A4D7-C5DED4BC16F7}"/>
    <hyperlink ref="I4" r:id="rId27" xr:uid="{FEC51BE0-1A85-1142-85CA-CCB256F7CE1B}"/>
    <hyperlink ref="Q4" r:id="rId28" xr:uid="{FBEAEF69-A3B2-F543-AF90-2A3C6DE3B58A}"/>
    <hyperlink ref="I19" r:id="rId29" display="../../../../../../../../:b:/r/personal/ngb6663_ads_northwestern_edu/Documents/Critical Minerals Database/Mine Production Sources/Cu/Grupo M%C3%A9xico Informe Anual 2022.pdf?csf=1&amp;web=1&amp;e=FBinVf" xr:uid="{4FB01709-81E9-BB49-86F6-C70F3E44AC4D}"/>
    <hyperlink ref="I12" r:id="rId30" display="../../../../../../../../:b:/r/personal/ngb6663_ads_northwestern_edu/Documents/Critical Minerals Database/Mine Production Sources/Cu/Grupo M%C3%A9xico Informe Anual 2022.pdf?csf=1&amp;web=1&amp;e=FBinVf" xr:uid="{0EEBADA9-A847-ED42-B4C1-3C1204B181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45E-B357-4AD8-844E-C8BF4D6A5E6D}">
  <dimension ref="A1:AV24"/>
  <sheetViews>
    <sheetView topLeftCell="AE1" zoomScale="150" zoomScaleNormal="150" workbookViewId="0">
      <selection sqref="A1:XFD1048576"/>
    </sheetView>
  </sheetViews>
  <sheetFormatPr defaultColWidth="8.85546875" defaultRowHeight="15"/>
  <cols>
    <col min="1" max="1" width="23.42578125" bestFit="1" customWidth="1"/>
    <col min="2" max="2" width="23.42578125" customWidth="1"/>
    <col min="3" max="3" width="22.28515625" bestFit="1" customWidth="1"/>
    <col min="4" max="4" width="25.140625" bestFit="1" customWidth="1"/>
    <col min="5" max="5" width="24.140625" bestFit="1" customWidth="1"/>
    <col min="6" max="6" width="26" bestFit="1" customWidth="1"/>
    <col min="7" max="7" width="19" bestFit="1" customWidth="1"/>
    <col min="8" max="8" width="27.85546875" bestFit="1" customWidth="1"/>
    <col min="9" max="9" width="28.42578125" bestFit="1" customWidth="1"/>
    <col min="10" max="10" width="29" bestFit="1" customWidth="1"/>
    <col min="11" max="11" width="34" bestFit="1" customWidth="1"/>
    <col min="12" max="12" width="34.85546875" bestFit="1" customWidth="1"/>
    <col min="13" max="13" width="35.140625" bestFit="1" customWidth="1"/>
    <col min="14" max="14" width="27.42578125" bestFit="1" customWidth="1"/>
    <col min="15" max="15" width="28.140625" bestFit="1" customWidth="1"/>
    <col min="16" max="16" width="28.42578125" bestFit="1" customWidth="1"/>
    <col min="17" max="17" width="18.42578125" bestFit="1" customWidth="1"/>
    <col min="18" max="18" width="19.7109375" bestFit="1" customWidth="1"/>
    <col min="19" max="19" width="20" bestFit="1" customWidth="1"/>
    <col min="20" max="20" width="21.140625" bestFit="1" customWidth="1"/>
    <col min="21" max="21" width="22.42578125" bestFit="1" customWidth="1"/>
    <col min="22" max="22" width="24.140625" bestFit="1" customWidth="1"/>
    <col min="23" max="23" width="21.42578125" bestFit="1" customWidth="1"/>
    <col min="24" max="24" width="22.42578125" bestFit="1" customWidth="1"/>
    <col min="25" max="25" width="23" bestFit="1" customWidth="1"/>
    <col min="26" max="26" width="33" bestFit="1" customWidth="1"/>
    <col min="27" max="27" width="34.28515625" bestFit="1" customWidth="1"/>
    <col min="28" max="28" width="34.42578125" bestFit="1" customWidth="1"/>
    <col min="29" max="29" width="35.85546875" bestFit="1" customWidth="1"/>
    <col min="30" max="30" width="37.140625" bestFit="1" customWidth="1"/>
    <col min="31" max="31" width="37.42578125" bestFit="1" customWidth="1"/>
    <col min="32" max="32" width="34.7109375" bestFit="1" customWidth="1"/>
    <col min="33" max="33" width="35.85546875" bestFit="1" customWidth="1"/>
    <col min="34" max="34" width="36.28515625" bestFit="1" customWidth="1"/>
    <col min="35" max="35" width="25.85546875" bestFit="1" customWidth="1"/>
    <col min="36" max="36" width="27" bestFit="1" customWidth="1"/>
    <col min="37" max="37" width="27.42578125" bestFit="1" customWidth="1"/>
    <col min="38" max="38" width="28.7109375" bestFit="1" customWidth="1"/>
    <col min="39" max="39" width="29.85546875" bestFit="1" customWidth="1"/>
    <col min="40" max="40" width="30.28515625" bestFit="1" customWidth="1"/>
    <col min="41" max="41" width="27.42578125" bestFit="1" customWidth="1"/>
    <col min="42" max="42" width="28.7109375" bestFit="1" customWidth="1"/>
    <col min="43" max="43" width="29.140625" bestFit="1" customWidth="1"/>
  </cols>
  <sheetData>
    <row r="1" spans="1:48" s="2" customFormat="1" ht="15.95">
      <c r="A1" s="2" t="s">
        <v>113</v>
      </c>
      <c r="B1" s="2" t="s">
        <v>1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>
      <c r="A2" t="s">
        <v>7</v>
      </c>
      <c r="B2" t="s">
        <v>8</v>
      </c>
      <c r="C2" s="7">
        <v>9819.7422877094396</v>
      </c>
      <c r="D2" s="7">
        <v>2.26796454717819</v>
      </c>
      <c r="E2" s="7">
        <v>1737578.3581751001</v>
      </c>
      <c r="F2" s="7">
        <v>5773.1037548421</v>
      </c>
      <c r="G2" s="7">
        <v>84.762906986237994</v>
      </c>
      <c r="H2" s="7">
        <v>317277.38567190699</v>
      </c>
      <c r="I2" s="7">
        <v>67241509.226079702</v>
      </c>
      <c r="J2" s="7">
        <v>0</v>
      </c>
      <c r="K2" s="7">
        <v>81873.520153132893</v>
      </c>
      <c r="L2" s="7">
        <v>125191.643004236</v>
      </c>
      <c r="M2" s="7">
        <v>1.5785033248360201</v>
      </c>
      <c r="N2" s="7">
        <v>961812079.62369895</v>
      </c>
      <c r="O2" s="7">
        <v>9334747342.7529392</v>
      </c>
      <c r="P2" s="7">
        <v>4.3919133456105803E-5</v>
      </c>
      <c r="Q2" s="7">
        <v>2.0590014755150499</v>
      </c>
      <c r="R2" s="7">
        <v>2.0591899397628599</v>
      </c>
      <c r="S2" s="7">
        <v>0</v>
      </c>
      <c r="T2" s="7">
        <v>0</v>
      </c>
      <c r="U2" s="7">
        <v>0</v>
      </c>
      <c r="V2" s="7">
        <v>1.8052997795538398E-8</v>
      </c>
      <c r="W2" s="7">
        <v>454.349512605256</v>
      </c>
      <c r="X2" s="7">
        <v>455.87339173181698</v>
      </c>
      <c r="Y2" s="7">
        <v>1.3880224301693699E-4</v>
      </c>
      <c r="Z2" s="7">
        <v>1.0566408814671E-2</v>
      </c>
      <c r="AA2" s="7">
        <v>1.0566408814671E-2</v>
      </c>
      <c r="AB2" s="7">
        <v>0</v>
      </c>
      <c r="AC2" s="7">
        <v>0</v>
      </c>
      <c r="AD2" s="7">
        <v>0</v>
      </c>
      <c r="AE2" s="7">
        <v>9.7068882619226897E-11</v>
      </c>
      <c r="AF2" s="7">
        <v>4.6273545258656803</v>
      </c>
      <c r="AG2" s="7">
        <v>4.6273545258656803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5"/>
      <c r="AS2" s="5"/>
      <c r="AT2" s="5"/>
      <c r="AU2" s="5"/>
      <c r="AV2" s="5"/>
    </row>
    <row r="3" spans="1:48">
      <c r="A3" t="s">
        <v>12</v>
      </c>
      <c r="B3" t="s">
        <v>8</v>
      </c>
      <c r="C3" s="7">
        <v>35730.189101282704</v>
      </c>
      <c r="D3" s="7">
        <v>1842.9479910370001</v>
      </c>
      <c r="E3" s="7">
        <v>110092859.086826</v>
      </c>
      <c r="F3" s="7">
        <v>33.628244323284697</v>
      </c>
      <c r="G3" s="7">
        <v>323.56354473786803</v>
      </c>
      <c r="H3" s="7">
        <v>923322.37513131497</v>
      </c>
      <c r="I3" s="7">
        <v>7212230.9217289099</v>
      </c>
      <c r="J3" s="7">
        <v>0</v>
      </c>
      <c r="K3" s="7">
        <v>57920090.537144698</v>
      </c>
      <c r="L3" s="7">
        <v>130613207.718336</v>
      </c>
      <c r="M3" s="7">
        <v>8929.1578594043403</v>
      </c>
      <c r="N3" s="7">
        <v>19627566225.921001</v>
      </c>
      <c r="O3" s="7">
        <v>694606538654.03101</v>
      </c>
      <c r="P3" s="7">
        <v>1.31898535303136E-5</v>
      </c>
      <c r="Q3" s="7">
        <v>5.5887835870669198</v>
      </c>
      <c r="R3" s="7">
        <v>5.60084303735559</v>
      </c>
      <c r="S3" s="7">
        <v>0</v>
      </c>
      <c r="T3" s="7">
        <v>2.4062383154466498</v>
      </c>
      <c r="U3" s="7">
        <v>2.4116807431666198</v>
      </c>
      <c r="V3" s="7">
        <v>9.2406401103137902E-6</v>
      </c>
      <c r="W3" s="7">
        <v>6439.96761585282</v>
      </c>
      <c r="X3" s="7">
        <v>6440.29480358615</v>
      </c>
      <c r="Y3" s="7">
        <v>1.06136318277072E-5</v>
      </c>
      <c r="Z3" s="7">
        <v>2.8437704014750799E-2</v>
      </c>
      <c r="AA3" s="7">
        <v>2.8437704014750799E-2</v>
      </c>
      <c r="AB3" s="7">
        <v>0</v>
      </c>
      <c r="AC3" s="7">
        <v>4.0096991771824603E-2</v>
      </c>
      <c r="AD3" s="7">
        <v>4.0096991771824603E-2</v>
      </c>
      <c r="AE3" s="7">
        <v>1.1144142754760401E-5</v>
      </c>
      <c r="AF3" s="7">
        <v>20.8927685118977</v>
      </c>
      <c r="AG3" s="7">
        <v>20.8927685118977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5"/>
      <c r="AS3" s="5"/>
      <c r="AT3" s="5"/>
      <c r="AU3" s="5"/>
      <c r="AV3" s="5"/>
    </row>
    <row r="4" spans="1:48">
      <c r="A4" t="s">
        <v>18</v>
      </c>
      <c r="B4" t="s">
        <v>8</v>
      </c>
      <c r="C4" s="7">
        <v>3039.07249321878</v>
      </c>
      <c r="D4" s="7">
        <v>0</v>
      </c>
      <c r="E4" s="7">
        <v>116.119784815523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594.51515453910395</v>
      </c>
      <c r="O4" s="7">
        <v>3364408.3787682201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6.4228755976086495E-5</v>
      </c>
      <c r="X4" s="7">
        <v>6.4228755976086495E-5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1.83251535411998E-7</v>
      </c>
      <c r="AG4" s="7">
        <v>1.83251535411998E-7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5"/>
      <c r="AS4" s="5"/>
      <c r="AT4" s="5"/>
      <c r="AU4" s="5"/>
      <c r="AV4" s="5"/>
    </row>
    <row r="5" spans="1:48">
      <c r="A5" t="s">
        <v>21</v>
      </c>
      <c r="B5" t="s">
        <v>8</v>
      </c>
      <c r="C5" s="7">
        <v>3686.5310121472098</v>
      </c>
      <c r="D5" s="7">
        <v>0</v>
      </c>
      <c r="E5" s="7">
        <v>501356.24279921199</v>
      </c>
      <c r="F5" s="7">
        <v>50.484890820186699</v>
      </c>
      <c r="G5" s="7">
        <v>0</v>
      </c>
      <c r="H5" s="7">
        <v>211849.38901035101</v>
      </c>
      <c r="I5" s="7">
        <v>49150303.635093503</v>
      </c>
      <c r="J5" s="7">
        <v>0</v>
      </c>
      <c r="K5" s="7">
        <v>0</v>
      </c>
      <c r="L5" s="7">
        <v>0</v>
      </c>
      <c r="M5" s="7">
        <v>0</v>
      </c>
      <c r="N5" s="7">
        <v>570641660.376845</v>
      </c>
      <c r="O5" s="7">
        <v>2956221297.6839499</v>
      </c>
      <c r="P5" s="7">
        <v>0</v>
      </c>
      <c r="Q5" s="7">
        <v>0.314280011974852</v>
      </c>
      <c r="R5" s="7">
        <v>0.314280011974852</v>
      </c>
      <c r="S5" s="7">
        <v>0</v>
      </c>
      <c r="T5" s="7">
        <v>0</v>
      </c>
      <c r="U5" s="7">
        <v>0</v>
      </c>
      <c r="V5" s="7">
        <v>0</v>
      </c>
      <c r="W5" s="7">
        <v>426.60360481171301</v>
      </c>
      <c r="X5" s="7">
        <v>427.06621097513403</v>
      </c>
      <c r="Y5" s="7">
        <v>0</v>
      </c>
      <c r="Z5" s="7">
        <v>8.9653545735772998E-4</v>
      </c>
      <c r="AA5" s="7">
        <v>8.9653545735772998E-4</v>
      </c>
      <c r="AB5" s="7">
        <v>0</v>
      </c>
      <c r="AC5" s="7">
        <v>0</v>
      </c>
      <c r="AD5" s="7">
        <v>0</v>
      </c>
      <c r="AE5" s="7">
        <v>0</v>
      </c>
      <c r="AF5" s="7">
        <v>5.9414785689143699</v>
      </c>
      <c r="AG5" s="7">
        <v>5.9414785689143699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5"/>
      <c r="AS5" s="5"/>
      <c r="AT5" s="5"/>
      <c r="AU5" s="5"/>
      <c r="AV5" s="5"/>
    </row>
    <row r="6" spans="1:48" s="6" customFormat="1">
      <c r="A6" t="s">
        <v>24</v>
      </c>
      <c r="B6" t="s">
        <v>8</v>
      </c>
      <c r="C6" s="7">
        <v>153.56841541853001</v>
      </c>
      <c r="D6" s="7">
        <v>0</v>
      </c>
      <c r="E6" s="7">
        <v>18204417.087751999</v>
      </c>
      <c r="F6" s="7">
        <v>1.4737233627563899</v>
      </c>
      <c r="G6" s="7">
        <v>0</v>
      </c>
      <c r="H6" s="7">
        <v>15492.5234280737</v>
      </c>
      <c r="I6" s="7">
        <v>891876.423147753</v>
      </c>
      <c r="J6" s="7">
        <v>0</v>
      </c>
      <c r="K6" s="7">
        <v>0</v>
      </c>
      <c r="L6" s="7">
        <v>0</v>
      </c>
      <c r="M6" s="7">
        <v>0</v>
      </c>
      <c r="N6" s="7">
        <v>1676626126.29161</v>
      </c>
      <c r="O6" s="7">
        <v>303357059297.44098</v>
      </c>
      <c r="P6" s="7">
        <v>0</v>
      </c>
      <c r="Q6" s="7">
        <v>0.57127240231876697</v>
      </c>
      <c r="R6" s="7">
        <v>0.693694875307309</v>
      </c>
      <c r="S6" s="7">
        <v>0</v>
      </c>
      <c r="T6" s="7">
        <v>0</v>
      </c>
      <c r="U6" s="7">
        <v>0</v>
      </c>
      <c r="V6" s="7">
        <v>0</v>
      </c>
      <c r="W6" s="7">
        <v>129.877709652319</v>
      </c>
      <c r="X6" s="7">
        <v>2449.2245075840101</v>
      </c>
      <c r="Y6" s="7">
        <v>0</v>
      </c>
      <c r="Z6" s="7">
        <v>1.6424871406410101E-3</v>
      </c>
      <c r="AA6" s="7">
        <v>1.6424871406410101E-3</v>
      </c>
      <c r="AB6" s="7">
        <v>0</v>
      </c>
      <c r="AC6" s="7">
        <v>0</v>
      </c>
      <c r="AD6" s="7">
        <v>0</v>
      </c>
      <c r="AE6" s="7">
        <v>0</v>
      </c>
      <c r="AF6" s="7">
        <v>2.2041536208017698</v>
      </c>
      <c r="AG6" s="7">
        <v>2.2041536208017698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5"/>
      <c r="AS6" s="5"/>
      <c r="AT6" s="5"/>
      <c r="AU6" s="5"/>
      <c r="AV6" s="5"/>
    </row>
    <row r="7" spans="1:48" s="6" customFormat="1">
      <c r="A7" t="s">
        <v>28</v>
      </c>
      <c r="B7" t="s">
        <v>8</v>
      </c>
      <c r="C7" s="7">
        <v>17.496575373533702</v>
      </c>
      <c r="D7" s="7">
        <v>0</v>
      </c>
      <c r="E7" s="7">
        <v>198773.756987598</v>
      </c>
      <c r="F7" s="7">
        <v>130.57125491014301</v>
      </c>
      <c r="G7" s="7">
        <v>0</v>
      </c>
      <c r="H7" s="7">
        <v>33418.9429470838</v>
      </c>
      <c r="I7" s="7">
        <v>104984.854532753</v>
      </c>
      <c r="J7" s="7">
        <v>0</v>
      </c>
      <c r="K7" s="7">
        <v>0</v>
      </c>
      <c r="L7" s="7">
        <v>0</v>
      </c>
      <c r="M7" s="7">
        <v>0</v>
      </c>
      <c r="N7" s="7">
        <v>693563548.18000305</v>
      </c>
      <c r="O7" s="7">
        <v>3077771643.8742199</v>
      </c>
      <c r="P7" s="7">
        <v>0</v>
      </c>
      <c r="Q7" s="7">
        <v>8.6461231414030504E-2</v>
      </c>
      <c r="R7" s="7">
        <v>8.6461231414030504E-2</v>
      </c>
      <c r="S7" s="7">
        <v>0</v>
      </c>
      <c r="T7" s="7">
        <v>0</v>
      </c>
      <c r="U7" s="7">
        <v>0</v>
      </c>
      <c r="V7" s="7">
        <v>0</v>
      </c>
      <c r="W7" s="7">
        <v>1.9704508115230699</v>
      </c>
      <c r="X7" s="7">
        <v>1.9704508115230699</v>
      </c>
      <c r="Y7" s="7">
        <v>0</v>
      </c>
      <c r="Z7" s="7">
        <v>4.8976785114895004E-4</v>
      </c>
      <c r="AA7" s="7">
        <v>4.8976785114895004E-4</v>
      </c>
      <c r="AB7" s="7">
        <v>0</v>
      </c>
      <c r="AC7" s="7">
        <v>0</v>
      </c>
      <c r="AD7" s="7">
        <v>0</v>
      </c>
      <c r="AE7" s="7">
        <v>0</v>
      </c>
      <c r="AF7" s="7">
        <v>1.7087322364870099</v>
      </c>
      <c r="AG7" s="7">
        <v>1.7087322364870099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5"/>
      <c r="AS7" s="5"/>
      <c r="AT7" s="5"/>
      <c r="AU7" s="5"/>
      <c r="AV7" s="5"/>
    </row>
    <row r="8" spans="1:48">
      <c r="A8" t="s">
        <v>35</v>
      </c>
      <c r="B8" t="s">
        <v>8</v>
      </c>
      <c r="C8" s="7">
        <v>30271.6386497446</v>
      </c>
      <c r="D8" s="7">
        <v>0</v>
      </c>
      <c r="E8" s="7">
        <v>0</v>
      </c>
      <c r="F8" s="7">
        <v>0</v>
      </c>
      <c r="G8" s="7">
        <v>0</v>
      </c>
      <c r="H8" s="7">
        <v>196.38758606925401</v>
      </c>
      <c r="I8" s="7">
        <v>196.38758606925401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1.06785749925157E-2</v>
      </c>
      <c r="R8" s="7">
        <v>1.06785749925157E-2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3.04623926118786E-5</v>
      </c>
      <c r="AA8" s="7">
        <v>3.04623926118786E-5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5"/>
      <c r="AS8" s="5"/>
      <c r="AT8" s="5"/>
      <c r="AU8" s="5"/>
      <c r="AV8" s="5"/>
    </row>
    <row r="9" spans="1:48">
      <c r="A9" t="s">
        <v>38</v>
      </c>
      <c r="B9" t="s">
        <v>8</v>
      </c>
      <c r="C9" s="7">
        <v>103162.087692395</v>
      </c>
      <c r="D9" s="7">
        <v>131.95017735482699</v>
      </c>
      <c r="E9" s="7">
        <v>11480166.1510827</v>
      </c>
      <c r="F9" s="7">
        <v>206291.69652819901</v>
      </c>
      <c r="G9" s="7">
        <v>0</v>
      </c>
      <c r="H9" s="7">
        <v>37866122.052780002</v>
      </c>
      <c r="I9" s="7">
        <v>665970933.76636302</v>
      </c>
      <c r="J9" s="7">
        <v>0</v>
      </c>
      <c r="K9" s="7">
        <v>667472.17207500595</v>
      </c>
      <c r="L9" s="7">
        <v>5328797.0262448797</v>
      </c>
      <c r="M9" s="7">
        <v>0</v>
      </c>
      <c r="N9" s="7">
        <v>2664788722.0473299</v>
      </c>
      <c r="O9" s="7">
        <v>281914832320.94397</v>
      </c>
      <c r="P9" s="7">
        <v>0</v>
      </c>
      <c r="Q9" s="7">
        <v>162.041257357277</v>
      </c>
      <c r="R9" s="7">
        <v>319.53299434823202</v>
      </c>
      <c r="S9" s="7">
        <v>0</v>
      </c>
      <c r="T9" s="7">
        <v>6.8021593358492602E-2</v>
      </c>
      <c r="U9" s="7">
        <v>0.211830950458582</v>
      </c>
      <c r="V9" s="7">
        <v>0</v>
      </c>
      <c r="W9" s="7">
        <v>2310.684684414</v>
      </c>
      <c r="X9" s="7">
        <v>4834.3988663669898</v>
      </c>
      <c r="Y9" s="7">
        <v>0</v>
      </c>
      <c r="Z9" s="7">
        <v>0.94050357884805502</v>
      </c>
      <c r="AA9" s="7">
        <v>0.94050357884805502</v>
      </c>
      <c r="AB9" s="7">
        <v>0</v>
      </c>
      <c r="AC9" s="7">
        <v>9.5644718817755397E-4</v>
      </c>
      <c r="AD9" s="7">
        <v>9.5644718817755397E-4</v>
      </c>
      <c r="AE9" s="7">
        <v>0</v>
      </c>
      <c r="AF9" s="7">
        <v>29.848776077872799</v>
      </c>
      <c r="AG9" s="7">
        <v>29.848776077872799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5"/>
      <c r="AS9" s="5"/>
      <c r="AT9" s="5"/>
      <c r="AU9" s="5"/>
      <c r="AV9" s="5"/>
    </row>
    <row r="10" spans="1:48">
      <c r="A10" t="s">
        <v>39</v>
      </c>
      <c r="B10" t="s">
        <v>8</v>
      </c>
      <c r="C10" s="7">
        <v>127.459607551414</v>
      </c>
      <c r="D10" s="7">
        <v>0</v>
      </c>
      <c r="E10" s="7">
        <v>0</v>
      </c>
      <c r="F10" s="7">
        <v>0</v>
      </c>
      <c r="G10" s="7">
        <v>0</v>
      </c>
      <c r="H10" s="7">
        <v>44.316027251862003</v>
      </c>
      <c r="I10" s="7">
        <v>10568.714789850401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5"/>
      <c r="AS10" s="5"/>
      <c r="AT10" s="5"/>
      <c r="AU10" s="5"/>
      <c r="AV10" s="5"/>
    </row>
    <row r="11" spans="1:48">
      <c r="A11" t="s">
        <v>42</v>
      </c>
      <c r="B11" t="s">
        <v>8</v>
      </c>
      <c r="C11" s="7">
        <v>281.97513099763199</v>
      </c>
      <c r="D11" s="7">
        <v>0.86984605056653697</v>
      </c>
      <c r="E11" s="7">
        <v>1017527.29858206</v>
      </c>
      <c r="F11" s="7">
        <v>0</v>
      </c>
      <c r="G11" s="7">
        <v>0</v>
      </c>
      <c r="H11" s="7">
        <v>1355.1766544801301</v>
      </c>
      <c r="I11" s="7">
        <v>81721.939210385404</v>
      </c>
      <c r="J11" s="7">
        <v>0</v>
      </c>
      <c r="K11" s="7">
        <v>15907.036677522599</v>
      </c>
      <c r="L11" s="7">
        <v>45272.563979279803</v>
      </c>
      <c r="M11" s="7">
        <v>0</v>
      </c>
      <c r="N11" s="7">
        <v>781130686.13185</v>
      </c>
      <c r="O11" s="7">
        <v>5244406458.5824299</v>
      </c>
      <c r="P11" s="7">
        <v>0</v>
      </c>
      <c r="Q11" s="7">
        <v>4.1328810781184E-2</v>
      </c>
      <c r="R11" s="7">
        <v>4.1336501404051498E-2</v>
      </c>
      <c r="S11" s="7">
        <v>0</v>
      </c>
      <c r="T11" s="7">
        <v>2.8217725194546E-5</v>
      </c>
      <c r="U11" s="7">
        <v>3.3108073046602101E-5</v>
      </c>
      <c r="V11" s="7">
        <v>0</v>
      </c>
      <c r="W11" s="7">
        <v>59.222681830623301</v>
      </c>
      <c r="X11" s="7">
        <v>60.245692855684801</v>
      </c>
      <c r="Y11" s="7">
        <v>0</v>
      </c>
      <c r="Z11" s="7">
        <v>1.40446480391178E-4</v>
      </c>
      <c r="AA11" s="7">
        <v>1.40446480391178E-4</v>
      </c>
      <c r="AB11" s="7">
        <v>0</v>
      </c>
      <c r="AC11" s="7">
        <v>8.0418756973990906E-8</v>
      </c>
      <c r="AD11" s="7">
        <v>8.0418756973990906E-8</v>
      </c>
      <c r="AE11" s="7">
        <v>0</v>
      </c>
      <c r="AF11" s="7">
        <v>1.5976526605219901</v>
      </c>
      <c r="AG11" s="7">
        <v>1.5976526605219901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5"/>
      <c r="AS11" s="5"/>
      <c r="AT11" s="5"/>
      <c r="AU11" s="5"/>
      <c r="AV11" s="5"/>
    </row>
    <row r="12" spans="1:48">
      <c r="A12" t="s">
        <v>44</v>
      </c>
      <c r="B12" t="s">
        <v>8</v>
      </c>
      <c r="C12" s="7">
        <v>55207.519101726299</v>
      </c>
      <c r="D12" s="7">
        <v>0</v>
      </c>
      <c r="E12" s="7">
        <v>1800188.51321316</v>
      </c>
      <c r="F12" s="7">
        <v>4764.6759985847902</v>
      </c>
      <c r="G12" s="7">
        <v>843.36184013571506</v>
      </c>
      <c r="H12" s="7">
        <v>271054.82685451402</v>
      </c>
      <c r="I12" s="7">
        <v>7541477.8476018496</v>
      </c>
      <c r="J12" s="7">
        <v>0</v>
      </c>
      <c r="K12" s="7">
        <v>0</v>
      </c>
      <c r="L12" s="7">
        <v>0</v>
      </c>
      <c r="M12" s="7">
        <v>10264.123522421</v>
      </c>
      <c r="N12" s="7">
        <v>1958441491.8634501</v>
      </c>
      <c r="O12" s="7">
        <v>27284371318.545601</v>
      </c>
      <c r="P12" s="7">
        <v>1.7814104925111801E-4</v>
      </c>
      <c r="Q12" s="7">
        <v>1.55116121656793</v>
      </c>
      <c r="R12" s="7">
        <v>3.3655534891818002</v>
      </c>
      <c r="S12" s="7">
        <v>0</v>
      </c>
      <c r="T12" s="7">
        <v>0</v>
      </c>
      <c r="U12" s="7">
        <v>0</v>
      </c>
      <c r="V12" s="7">
        <v>6.19634449474285E-5</v>
      </c>
      <c r="W12" s="7">
        <v>993.70622535668201</v>
      </c>
      <c r="X12" s="7">
        <v>1410.44059840056</v>
      </c>
      <c r="Y12" s="7">
        <v>4.2425706833830701E-4</v>
      </c>
      <c r="Z12" s="7">
        <v>7.2357619988932297E-3</v>
      </c>
      <c r="AA12" s="7">
        <v>7.2357619988932297E-3</v>
      </c>
      <c r="AB12" s="7">
        <v>0</v>
      </c>
      <c r="AC12" s="7">
        <v>0</v>
      </c>
      <c r="AD12" s="7">
        <v>0</v>
      </c>
      <c r="AE12" s="7">
        <v>2.1376043944080999E-5</v>
      </c>
      <c r="AF12" s="7">
        <v>15.0008684442915</v>
      </c>
      <c r="AG12" s="7">
        <v>15.0008684442915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5"/>
      <c r="AS12" s="5"/>
      <c r="AT12" s="5"/>
      <c r="AU12" s="5"/>
      <c r="AV12" s="5"/>
    </row>
    <row r="13" spans="1:48">
      <c r="A13" t="s">
        <v>46</v>
      </c>
      <c r="B13" t="s">
        <v>8</v>
      </c>
      <c r="C13" s="7">
        <v>698.98667344032003</v>
      </c>
      <c r="D13" s="7">
        <v>0</v>
      </c>
      <c r="E13" s="7">
        <v>2915093.3040614701</v>
      </c>
      <c r="F13" s="7">
        <v>0</v>
      </c>
      <c r="G13" s="7">
        <v>0</v>
      </c>
      <c r="H13" s="7">
        <v>22588.972249185801</v>
      </c>
      <c r="I13" s="7">
        <v>3737701.7354464699</v>
      </c>
      <c r="J13" s="7">
        <v>0</v>
      </c>
      <c r="K13" s="7">
        <v>0</v>
      </c>
      <c r="L13" s="7">
        <v>0</v>
      </c>
      <c r="M13" s="7">
        <v>0</v>
      </c>
      <c r="N13" s="7">
        <v>489079289.78236598</v>
      </c>
      <c r="O13" s="7">
        <v>65036123055.673897</v>
      </c>
      <c r="P13" s="7">
        <v>0</v>
      </c>
      <c r="Q13" s="7">
        <v>0.37765692046701899</v>
      </c>
      <c r="R13" s="7">
        <v>0.37765692046701899</v>
      </c>
      <c r="S13" s="7">
        <v>0</v>
      </c>
      <c r="T13" s="7">
        <v>0</v>
      </c>
      <c r="U13" s="7">
        <v>0</v>
      </c>
      <c r="V13" s="7">
        <v>0</v>
      </c>
      <c r="W13" s="7">
        <v>42.582374682693597</v>
      </c>
      <c r="X13" s="7">
        <v>42.686722305884899</v>
      </c>
      <c r="Y13" s="7">
        <v>0</v>
      </c>
      <c r="Z13" s="7">
        <v>1.0773285192005801E-3</v>
      </c>
      <c r="AA13" s="7">
        <v>1.0773285192005801E-3</v>
      </c>
      <c r="AB13" s="7">
        <v>0</v>
      </c>
      <c r="AC13" s="7">
        <v>0</v>
      </c>
      <c r="AD13" s="7">
        <v>0</v>
      </c>
      <c r="AE13" s="7">
        <v>0</v>
      </c>
      <c r="AF13" s="7">
        <v>1.00387464597073</v>
      </c>
      <c r="AG13" s="7">
        <v>1.00387464597073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5"/>
      <c r="AS13" s="5"/>
      <c r="AT13" s="5"/>
      <c r="AU13" s="5"/>
      <c r="AV13" s="5"/>
    </row>
    <row r="14" spans="1:48">
      <c r="A14" t="s">
        <v>48</v>
      </c>
      <c r="B14" t="s">
        <v>8</v>
      </c>
      <c r="C14" s="7">
        <v>1879.7343759922301</v>
      </c>
      <c r="D14" s="7">
        <v>0</v>
      </c>
      <c r="E14" s="7">
        <v>669553.93673286098</v>
      </c>
      <c r="F14" s="7">
        <v>0</v>
      </c>
      <c r="G14" s="7">
        <v>0</v>
      </c>
      <c r="H14" s="7">
        <v>307954.341337736</v>
      </c>
      <c r="I14" s="7">
        <v>41754805.635438301</v>
      </c>
      <c r="J14" s="7">
        <v>0</v>
      </c>
      <c r="K14" s="7">
        <v>0</v>
      </c>
      <c r="L14" s="7">
        <v>0</v>
      </c>
      <c r="M14" s="7">
        <v>0</v>
      </c>
      <c r="N14" s="7">
        <v>252990905.598243</v>
      </c>
      <c r="O14" s="7">
        <v>1500061776.4512701</v>
      </c>
      <c r="P14" s="7">
        <v>0</v>
      </c>
      <c r="Q14" s="7">
        <v>8.5013377309286806</v>
      </c>
      <c r="R14" s="7">
        <v>8.5014885023269304</v>
      </c>
      <c r="S14" s="7">
        <v>0</v>
      </c>
      <c r="T14" s="7">
        <v>0</v>
      </c>
      <c r="U14" s="7">
        <v>0</v>
      </c>
      <c r="V14" s="7">
        <v>0</v>
      </c>
      <c r="W14" s="7">
        <v>44.5086881063947</v>
      </c>
      <c r="X14" s="7">
        <v>44.795536582268099</v>
      </c>
      <c r="Y14" s="7">
        <v>0</v>
      </c>
      <c r="Z14" s="7">
        <v>6.7681682103945304E-2</v>
      </c>
      <c r="AA14" s="7">
        <v>6.7681682103945304E-2</v>
      </c>
      <c r="AB14" s="7">
        <v>0</v>
      </c>
      <c r="AC14" s="7">
        <v>0</v>
      </c>
      <c r="AD14" s="7">
        <v>0</v>
      </c>
      <c r="AE14" s="7">
        <v>0</v>
      </c>
      <c r="AF14" s="7">
        <v>0.39138494761001902</v>
      </c>
      <c r="AG14" s="7">
        <v>0.39138494761001902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5"/>
      <c r="AS14" s="5"/>
      <c r="AT14" s="5"/>
      <c r="AU14" s="5"/>
      <c r="AV14" s="5"/>
    </row>
    <row r="15" spans="1:48">
      <c r="A15" t="s">
        <v>49</v>
      </c>
      <c r="B15" t="s">
        <v>8</v>
      </c>
      <c r="C15" s="7">
        <v>4378.6684326550603</v>
      </c>
      <c r="D15" s="7">
        <v>0</v>
      </c>
      <c r="E15" s="7">
        <v>6272614.32809282</v>
      </c>
      <c r="F15" s="7">
        <v>26.761981656702702</v>
      </c>
      <c r="G15" s="7">
        <v>765.64822962687401</v>
      </c>
      <c r="H15" s="7">
        <v>12365.2889840426</v>
      </c>
      <c r="I15" s="7">
        <v>12365.2889840426</v>
      </c>
      <c r="J15" s="7">
        <v>0</v>
      </c>
      <c r="K15" s="7">
        <v>0</v>
      </c>
      <c r="L15" s="7">
        <v>0</v>
      </c>
      <c r="M15" s="7">
        <v>28050.752510636699</v>
      </c>
      <c r="N15" s="7">
        <v>1450125137.3252499</v>
      </c>
      <c r="O15" s="7">
        <v>4513629800.2603598</v>
      </c>
      <c r="P15" s="7">
        <v>3.4689878527818797E-5</v>
      </c>
      <c r="Q15" s="7">
        <v>0.63076515589988302</v>
      </c>
      <c r="R15" s="7">
        <v>0.63076515589988302</v>
      </c>
      <c r="S15" s="7">
        <v>0</v>
      </c>
      <c r="T15" s="7">
        <v>0</v>
      </c>
      <c r="U15" s="7">
        <v>0</v>
      </c>
      <c r="V15" s="7">
        <v>1.6087443641081E-4</v>
      </c>
      <c r="W15" s="7">
        <v>430.02341563971999</v>
      </c>
      <c r="X15" s="7">
        <v>430.73096904545901</v>
      </c>
      <c r="Y15" s="7">
        <v>8.3987263111102994E-5</v>
      </c>
      <c r="Z15" s="7">
        <v>1.88324972104036E-3</v>
      </c>
      <c r="AA15" s="7">
        <v>1.88324972104036E-3</v>
      </c>
      <c r="AB15" s="7">
        <v>0</v>
      </c>
      <c r="AC15" s="7">
        <v>0</v>
      </c>
      <c r="AD15" s="7">
        <v>0</v>
      </c>
      <c r="AE15" s="7">
        <v>2.44940171095245E-7</v>
      </c>
      <c r="AF15" s="7">
        <v>1.40559830628407</v>
      </c>
      <c r="AG15" s="7">
        <v>1.40559830628407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5"/>
      <c r="AS15" s="5"/>
      <c r="AT15" s="5"/>
      <c r="AU15" s="5"/>
      <c r="AV15" s="5"/>
    </row>
    <row r="16" spans="1:48">
      <c r="A16" t="s">
        <v>53</v>
      </c>
      <c r="B16" t="s">
        <v>8</v>
      </c>
      <c r="C16" s="7">
        <v>33998.648432353802</v>
      </c>
      <c r="D16" s="7">
        <v>0</v>
      </c>
      <c r="E16" s="7">
        <v>697308.37967540801</v>
      </c>
      <c r="F16" s="7">
        <v>10.3872776260761</v>
      </c>
      <c r="G16" s="7">
        <v>0</v>
      </c>
      <c r="H16" s="7">
        <v>1090558.28215293</v>
      </c>
      <c r="I16" s="7">
        <v>256307228.27516699</v>
      </c>
      <c r="J16" s="7">
        <v>0</v>
      </c>
      <c r="K16" s="7">
        <v>0</v>
      </c>
      <c r="L16" s="7">
        <v>0</v>
      </c>
      <c r="M16" s="7">
        <v>0</v>
      </c>
      <c r="N16" s="7">
        <v>173850475.32000899</v>
      </c>
      <c r="O16" s="7">
        <v>702901661.46546805</v>
      </c>
      <c r="P16" s="7">
        <v>0</v>
      </c>
      <c r="Q16" s="7">
        <v>0.86427003293084503</v>
      </c>
      <c r="R16" s="7">
        <v>0.86427003293084503</v>
      </c>
      <c r="S16" s="7">
        <v>0</v>
      </c>
      <c r="T16" s="7">
        <v>0</v>
      </c>
      <c r="U16" s="7">
        <v>0</v>
      </c>
      <c r="V16" s="7">
        <v>0</v>
      </c>
      <c r="W16" s="7">
        <v>47.853989875806199</v>
      </c>
      <c r="X16" s="7">
        <v>47.946511108490299</v>
      </c>
      <c r="Y16" s="7">
        <v>0</v>
      </c>
      <c r="Z16" s="7">
        <v>2.4654725077337498E-3</v>
      </c>
      <c r="AA16" s="7">
        <v>2.4654725077337498E-3</v>
      </c>
      <c r="AB16" s="7">
        <v>0</v>
      </c>
      <c r="AC16" s="7">
        <v>0</v>
      </c>
      <c r="AD16" s="7">
        <v>0</v>
      </c>
      <c r="AE16" s="7">
        <v>0</v>
      </c>
      <c r="AF16" s="7">
        <v>0.186564861880959</v>
      </c>
      <c r="AG16" s="7">
        <v>0.186564861880959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5"/>
      <c r="AS16" s="5"/>
      <c r="AT16" s="5"/>
      <c r="AU16" s="5"/>
      <c r="AV16" s="5"/>
    </row>
    <row r="17" spans="1:48">
      <c r="A17" t="s">
        <v>55</v>
      </c>
      <c r="B17" t="s">
        <v>8</v>
      </c>
      <c r="C17" s="7">
        <v>19293.619762135801</v>
      </c>
      <c r="D17" s="7">
        <v>0</v>
      </c>
      <c r="E17" s="7">
        <v>1104693.8701454201</v>
      </c>
      <c r="F17" s="7">
        <v>5.48847420417124</v>
      </c>
      <c r="G17" s="7">
        <v>63.684444484763802</v>
      </c>
      <c r="H17" s="7">
        <v>458998.64829312998</v>
      </c>
      <c r="I17" s="7">
        <v>102113746.405276</v>
      </c>
      <c r="J17" s="7">
        <v>0</v>
      </c>
      <c r="K17" s="7">
        <v>0</v>
      </c>
      <c r="L17" s="7">
        <v>0</v>
      </c>
      <c r="M17" s="7">
        <v>8984.6390761219609</v>
      </c>
      <c r="N17" s="7">
        <v>1103738461.9639599</v>
      </c>
      <c r="O17" s="7">
        <v>3514901124.0100298</v>
      </c>
      <c r="P17" s="7">
        <v>2.9660440347996401E-6</v>
      </c>
      <c r="Q17" s="7">
        <v>0.91349023729712997</v>
      </c>
      <c r="R17" s="7">
        <v>0.91367870154493702</v>
      </c>
      <c r="S17" s="7">
        <v>0</v>
      </c>
      <c r="T17" s="7">
        <v>0</v>
      </c>
      <c r="U17" s="7">
        <v>0</v>
      </c>
      <c r="V17" s="7">
        <v>7.2601219257740495E-5</v>
      </c>
      <c r="W17" s="7">
        <v>645.41927335236903</v>
      </c>
      <c r="X17" s="7">
        <v>645.83289768672103</v>
      </c>
      <c r="Y17" s="7">
        <v>0</v>
      </c>
      <c r="Z17" s="7">
        <v>3.5805762444321401E-3</v>
      </c>
      <c r="AA17" s="7">
        <v>3.5805762444321401E-3</v>
      </c>
      <c r="AB17" s="7">
        <v>0</v>
      </c>
      <c r="AC17" s="7">
        <v>0</v>
      </c>
      <c r="AD17" s="7">
        <v>0</v>
      </c>
      <c r="AE17" s="7">
        <v>0</v>
      </c>
      <c r="AF17" s="7">
        <v>9.2968087310284702</v>
      </c>
      <c r="AG17" s="7">
        <v>9.2968087310284702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5"/>
      <c r="AS17" s="5"/>
      <c r="AT17" s="5"/>
      <c r="AU17" s="5"/>
      <c r="AV17" s="5"/>
    </row>
    <row r="18" spans="1:48">
      <c r="A18" t="s">
        <v>56</v>
      </c>
      <c r="B18" t="s">
        <v>8</v>
      </c>
      <c r="C18" s="7">
        <v>1417.8677386579</v>
      </c>
      <c r="D18" s="7">
        <v>0</v>
      </c>
      <c r="E18" s="7">
        <v>419.35118070234302</v>
      </c>
      <c r="F18" s="7">
        <v>1.2700601464197901E-3</v>
      </c>
      <c r="G18" s="7">
        <v>0</v>
      </c>
      <c r="H18" s="7">
        <v>6410.7103264961697</v>
      </c>
      <c r="I18" s="7">
        <v>59032.7041394888</v>
      </c>
      <c r="J18" s="7">
        <v>0</v>
      </c>
      <c r="K18" s="7">
        <v>0</v>
      </c>
      <c r="L18" s="7">
        <v>0</v>
      </c>
      <c r="M18" s="7">
        <v>0</v>
      </c>
      <c r="N18" s="7">
        <v>1684.9350001360699</v>
      </c>
      <c r="O18" s="7">
        <v>12214315.764167899</v>
      </c>
      <c r="P18" s="7">
        <v>0</v>
      </c>
      <c r="Q18" s="7">
        <v>0.34663237655468898</v>
      </c>
      <c r="R18" s="7">
        <v>0.34663237655468898</v>
      </c>
      <c r="S18" s="7">
        <v>0</v>
      </c>
      <c r="T18" s="7">
        <v>0</v>
      </c>
      <c r="U18" s="7">
        <v>0</v>
      </c>
      <c r="V18" s="7">
        <v>0</v>
      </c>
      <c r="W18" s="7">
        <v>8.7848245956219194E-5</v>
      </c>
      <c r="X18" s="7">
        <v>8.7848245956219194E-5</v>
      </c>
      <c r="Y18" s="7">
        <v>0</v>
      </c>
      <c r="Z18" s="7">
        <v>1.24813586014823E-3</v>
      </c>
      <c r="AA18" s="7">
        <v>1.24813586014823E-3</v>
      </c>
      <c r="AB18" s="7">
        <v>0</v>
      </c>
      <c r="AC18" s="7">
        <v>0</v>
      </c>
      <c r="AD18" s="7">
        <v>0</v>
      </c>
      <c r="AE18" s="7">
        <v>0</v>
      </c>
      <c r="AF18" s="7">
        <v>3.22105396848436E-7</v>
      </c>
      <c r="AG18" s="7">
        <v>3.22105396848436E-7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5"/>
      <c r="AS18" s="5"/>
      <c r="AT18" s="5"/>
      <c r="AU18" s="5"/>
      <c r="AV18" s="5"/>
    </row>
    <row r="19" spans="1:48">
      <c r="A19" t="s">
        <v>145</v>
      </c>
      <c r="B19" t="s">
        <v>8</v>
      </c>
      <c r="C19" s="7">
        <v>1126.72478703812</v>
      </c>
      <c r="D19" s="7">
        <v>0</v>
      </c>
      <c r="E19" s="7">
        <v>0</v>
      </c>
      <c r="F19" s="7">
        <v>8329.3265959666496</v>
      </c>
      <c r="G19" s="7">
        <v>5.5493645163338802E-2</v>
      </c>
      <c r="H19" s="7">
        <v>5.5493645163338802E-2</v>
      </c>
      <c r="I19" s="7">
        <v>5.5493645163338802E-2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2.5241901098602E-5</v>
      </c>
      <c r="Q19" s="7">
        <v>2.5241901098602E-5</v>
      </c>
      <c r="R19" s="7">
        <v>2.5241901098602E-5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1.8594224855077E-7</v>
      </c>
      <c r="Z19" s="7">
        <v>1.8594224855077E-7</v>
      </c>
      <c r="AA19" s="7">
        <v>1.8594224855077E-7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5"/>
      <c r="AS19" s="5"/>
      <c r="AT19" s="5"/>
      <c r="AU19" s="5"/>
      <c r="AV19" s="5"/>
    </row>
    <row r="20" spans="1:48">
      <c r="A20" t="s">
        <v>60</v>
      </c>
      <c r="B20" t="s">
        <v>8</v>
      </c>
      <c r="C20" s="7">
        <v>5002.67619816567</v>
      </c>
      <c r="D20" s="7">
        <v>716.58607832642303</v>
      </c>
      <c r="E20" s="7">
        <v>169530.34990157001</v>
      </c>
      <c r="F20" s="7">
        <v>0.22679645471781901</v>
      </c>
      <c r="G20" s="7">
        <v>0</v>
      </c>
      <c r="H20" s="7">
        <v>2137.5565857154502</v>
      </c>
      <c r="I20" s="7">
        <v>54759.550398708103</v>
      </c>
      <c r="J20" s="7">
        <v>0</v>
      </c>
      <c r="K20" s="7">
        <v>12294601.7907848</v>
      </c>
      <c r="L20" s="7">
        <v>18792320.2184503</v>
      </c>
      <c r="M20" s="7">
        <v>0</v>
      </c>
      <c r="N20" s="7">
        <v>37392237.891337201</v>
      </c>
      <c r="O20" s="7">
        <v>47324759.142164998</v>
      </c>
      <c r="P20" s="7">
        <v>0</v>
      </c>
      <c r="Q20" s="7">
        <v>0.10418121943917701</v>
      </c>
      <c r="R20" s="7">
        <v>0.10418121943917701</v>
      </c>
      <c r="S20" s="7">
        <v>0</v>
      </c>
      <c r="T20" s="7">
        <v>4.3436057007556804E-3</v>
      </c>
      <c r="U20" s="7">
        <v>4.3436057007556804E-3</v>
      </c>
      <c r="V20" s="7">
        <v>0</v>
      </c>
      <c r="W20" s="7">
        <v>11.9786790467291</v>
      </c>
      <c r="X20" s="7">
        <v>11.9786790467291</v>
      </c>
      <c r="Y20" s="7">
        <v>0</v>
      </c>
      <c r="Z20" s="7">
        <v>2.97194074262231E-4</v>
      </c>
      <c r="AA20" s="7">
        <v>2.97194074262231E-4</v>
      </c>
      <c r="AB20" s="7">
        <v>0</v>
      </c>
      <c r="AC20" s="7">
        <v>1.23792762471537E-5</v>
      </c>
      <c r="AD20" s="7">
        <v>1.23792762471537E-5</v>
      </c>
      <c r="AE20" s="7">
        <v>0</v>
      </c>
      <c r="AF20" s="7">
        <v>3.4176457167221501E-2</v>
      </c>
      <c r="AG20" s="7">
        <v>3.4176457167221501E-2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5"/>
      <c r="AS20" s="5"/>
      <c r="AT20" s="5"/>
      <c r="AU20" s="5"/>
      <c r="AV20" s="5"/>
    </row>
    <row r="21" spans="1:48">
      <c r="A21" t="s">
        <v>16</v>
      </c>
      <c r="B21" t="s">
        <v>17</v>
      </c>
      <c r="C21" s="7">
        <v>78481.674846458802</v>
      </c>
      <c r="D21" s="7">
        <v>2635.89189973782</v>
      </c>
      <c r="E21" s="7">
        <v>8136704.0820005201</v>
      </c>
      <c r="F21" s="7">
        <v>12402.766503978</v>
      </c>
      <c r="G21" s="7">
        <v>0</v>
      </c>
      <c r="H21" s="7">
        <v>20846282.3525142</v>
      </c>
      <c r="I21" s="7">
        <v>778920782.26633096</v>
      </c>
      <c r="J21" s="7">
        <v>0</v>
      </c>
      <c r="K21" s="7">
        <v>86873067.558127895</v>
      </c>
      <c r="L21" s="7">
        <v>161742175.068719</v>
      </c>
      <c r="M21" s="7">
        <v>55304.154003864598</v>
      </c>
      <c r="N21" s="7">
        <v>7716880017.6761904</v>
      </c>
      <c r="O21" s="7">
        <v>186182504891.996</v>
      </c>
      <c r="P21" s="7">
        <v>0</v>
      </c>
      <c r="Q21" s="7">
        <v>34.672947021382299</v>
      </c>
      <c r="R21" s="7">
        <v>41.244396059184801</v>
      </c>
      <c r="S21" s="7">
        <v>0</v>
      </c>
      <c r="T21" s="7">
        <v>6.8563499546406996</v>
      </c>
      <c r="U21" s="7">
        <v>6.9113245820141298</v>
      </c>
      <c r="V21" s="7">
        <v>2.57297130571254E-5</v>
      </c>
      <c r="W21" s="7">
        <v>9618.6796419242492</v>
      </c>
      <c r="X21" s="7">
        <v>10701.888642703499</v>
      </c>
      <c r="Y21" s="7">
        <v>0</v>
      </c>
      <c r="Z21" s="7">
        <v>0.23851425642514301</v>
      </c>
      <c r="AA21" s="7">
        <v>0.23851425642514301</v>
      </c>
      <c r="AB21" s="7">
        <v>0</v>
      </c>
      <c r="AC21" s="7">
        <v>8.7634916674982494E-2</v>
      </c>
      <c r="AD21" s="7">
        <v>8.7634916674982494E-2</v>
      </c>
      <c r="AE21" s="7">
        <v>1.18649018878536E-4</v>
      </c>
      <c r="AF21" s="7">
        <v>130.22343038154801</v>
      </c>
      <c r="AG21" s="7">
        <v>130.22343038154801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5"/>
      <c r="AS21" s="5"/>
      <c r="AT21" s="5"/>
      <c r="AU21" s="5"/>
      <c r="AV21" s="5"/>
    </row>
    <row r="22" spans="1:48">
      <c r="A22" t="s">
        <v>32</v>
      </c>
      <c r="B22" t="s">
        <v>17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</row>
    <row r="23" spans="1:48">
      <c r="A23" t="s">
        <v>34</v>
      </c>
      <c r="B23" t="s">
        <v>17</v>
      </c>
      <c r="C23" s="7">
        <v>31.098357993667801</v>
      </c>
      <c r="D23" s="7">
        <v>29.619934501183799</v>
      </c>
      <c r="E23" s="7">
        <v>2633136.7854777598</v>
      </c>
      <c r="F23" s="7">
        <v>748.11985739038903</v>
      </c>
      <c r="G23" s="7">
        <v>0</v>
      </c>
      <c r="H23" s="7">
        <v>108747.159419763</v>
      </c>
      <c r="I23" s="7">
        <v>416059.60328764102</v>
      </c>
      <c r="J23" s="7">
        <v>0</v>
      </c>
      <c r="K23" s="7">
        <v>366637.09392094699</v>
      </c>
      <c r="L23" s="7">
        <v>403890.67957289697</v>
      </c>
      <c r="M23" s="7">
        <v>0</v>
      </c>
      <c r="N23" s="7">
        <v>15676838477.996201</v>
      </c>
      <c r="O23" s="7">
        <v>28792971170.2243</v>
      </c>
      <c r="P23" s="7">
        <v>0</v>
      </c>
      <c r="Q23" s="7">
        <v>3.3070914715461097E-4</v>
      </c>
      <c r="R23" s="7">
        <v>3.3070914715461097E-4</v>
      </c>
      <c r="S23" s="7">
        <v>0</v>
      </c>
      <c r="T23" s="7">
        <v>1.5042955248523499E-4</v>
      </c>
      <c r="U23" s="7">
        <v>1.5042955248523499E-4</v>
      </c>
      <c r="V23" s="7">
        <v>0</v>
      </c>
      <c r="W23" s="7">
        <v>3.0913531901189302</v>
      </c>
      <c r="X23" s="7">
        <v>3.0913531901189302</v>
      </c>
      <c r="Y23" s="7">
        <v>0</v>
      </c>
      <c r="Z23" s="7">
        <v>8.22670410320145E-4</v>
      </c>
      <c r="AA23" s="7">
        <v>8.22670410320145E-4</v>
      </c>
      <c r="AB23" s="7">
        <v>0</v>
      </c>
      <c r="AC23" s="7">
        <v>6.6050747974707601E-4</v>
      </c>
      <c r="AD23" s="7">
        <v>6.6050747974707601E-4</v>
      </c>
      <c r="AE23" s="7">
        <v>0</v>
      </c>
      <c r="AF23" s="7">
        <v>39.3317129866371</v>
      </c>
      <c r="AG23" s="7">
        <v>39.3317129866371</v>
      </c>
    </row>
    <row r="24" spans="1:48" s="6" customFormat="1">
      <c r="A24" t="s">
        <v>61</v>
      </c>
      <c r="B24" s="4" t="s">
        <v>62</v>
      </c>
      <c r="C24">
        <v>285883.73506545299</v>
      </c>
      <c r="D24">
        <v>25867.496439295599</v>
      </c>
      <c r="E24">
        <v>39032.014587547899</v>
      </c>
      <c r="F24">
        <v>3114.8225090945298</v>
      </c>
      <c r="G24">
        <v>218393.41646755399</v>
      </c>
      <c r="H24">
        <v>304606.958937458</v>
      </c>
      <c r="I24">
        <v>465376.570026898</v>
      </c>
      <c r="J24">
        <v>1129566.7280528999</v>
      </c>
      <c r="K24">
        <v>62421018.316081598</v>
      </c>
      <c r="L24">
        <v>223720126.552421</v>
      </c>
      <c r="M24">
        <v>22508.896771325599</v>
      </c>
      <c r="N24">
        <v>2531096.6125681498</v>
      </c>
      <c r="O24">
        <v>698739516.81650305</v>
      </c>
      <c r="P24">
        <v>5.0692960372308998E-2</v>
      </c>
      <c r="Q24">
        <v>5.9939217617076803</v>
      </c>
      <c r="R24">
        <v>6.1463148816104303</v>
      </c>
      <c r="S24">
        <v>3.0850663606426499E-3</v>
      </c>
      <c r="T24">
        <v>5.24162889749707E-2</v>
      </c>
      <c r="U24">
        <v>5.1367407530549496</v>
      </c>
      <c r="V24">
        <v>2.6175745253150201E-4</v>
      </c>
      <c r="W24">
        <v>0.18839057511725299</v>
      </c>
      <c r="X24">
        <v>22.454513465229802</v>
      </c>
      <c r="Y24">
        <v>1.91182131235859E-2</v>
      </c>
      <c r="Z24">
        <v>6.8601434721865903E-2</v>
      </c>
      <c r="AA24">
        <v>6.8601434721865903E-2</v>
      </c>
      <c r="AB24">
        <v>8.93310865364552E-3</v>
      </c>
      <c r="AC24">
        <v>8.93310865364552E-3</v>
      </c>
      <c r="AD24">
        <v>8.93310865364552E-3</v>
      </c>
      <c r="AE24">
        <v>6.4428504567680595E-4</v>
      </c>
      <c r="AF24">
        <v>9.4599146220210296E-4</v>
      </c>
      <c r="AG24">
        <v>9.4599146220210296E-4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5"/>
      <c r="AS24" s="5"/>
      <c r="AT24" s="5"/>
      <c r="AU24" s="5"/>
      <c r="AV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3E14-3498-4314-821E-E999ABC2AE00}">
  <dimension ref="A1:AG24"/>
  <sheetViews>
    <sheetView zoomScale="150" zoomScaleNormal="150" workbookViewId="0">
      <selection activeCell="A18" sqref="A18"/>
    </sheetView>
  </sheetViews>
  <sheetFormatPr defaultColWidth="9.140625" defaultRowHeight="15"/>
  <cols>
    <col min="1" max="1" width="20" bestFit="1" customWidth="1"/>
    <col min="2" max="2" width="12.42578125" bestFit="1" customWidth="1"/>
    <col min="3" max="3" width="16.42578125" style="5" bestFit="1" customWidth="1"/>
    <col min="4" max="6" width="16.42578125" style="5" customWidth="1"/>
    <col min="7" max="7" width="16.42578125" style="5" bestFit="1" customWidth="1"/>
    <col min="8" max="8" width="17.42578125" style="5" bestFit="1" customWidth="1"/>
    <col min="9" max="9" width="17.7109375" style="5" bestFit="1" customWidth="1"/>
    <col min="10" max="15" width="17.7109375" style="5" customWidth="1"/>
    <col min="16" max="16" width="27.42578125" style="5" bestFit="1" customWidth="1"/>
    <col min="17" max="17" width="28.42578125" style="5" bestFit="1" customWidth="1"/>
    <col min="18" max="18" width="28.7109375" style="5" bestFit="1" customWidth="1"/>
    <col min="19" max="24" width="28.7109375" style="5" customWidth="1"/>
    <col min="25" max="25" width="21.140625" style="5" bestFit="1" customWidth="1"/>
    <col min="26" max="26" width="22.28515625" style="5" bestFit="1" customWidth="1"/>
    <col min="27" max="27" width="22.42578125" style="5" bestFit="1" customWidth="1"/>
    <col min="28" max="28" width="21.42578125" style="5" bestFit="1" customWidth="1"/>
    <col min="29" max="29" width="31" style="5" bestFit="1" customWidth="1"/>
    <col min="30" max="30" width="32.140625" style="5" bestFit="1" customWidth="1"/>
    <col min="31" max="31" width="32.42578125" style="5" bestFit="1" customWidth="1"/>
    <col min="32" max="32" width="33.7109375" style="5" bestFit="1" customWidth="1"/>
    <col min="33" max="33" width="34.85546875" style="5" bestFit="1" customWidth="1"/>
    <col min="34" max="34" width="35.140625" style="5" bestFit="1" customWidth="1"/>
    <col min="35" max="35" width="32.42578125" style="5" bestFit="1" customWidth="1"/>
    <col min="36" max="36" width="33.7109375" style="5" bestFit="1" customWidth="1"/>
    <col min="37" max="37" width="34.140625" style="5" bestFit="1" customWidth="1"/>
    <col min="38" max="38" width="24.28515625" style="5" bestFit="1" customWidth="1"/>
    <col min="39" max="39" width="25.42578125" style="5" bestFit="1" customWidth="1"/>
    <col min="40" max="40" width="25.7109375" style="5" bestFit="1" customWidth="1"/>
    <col min="41" max="41" width="27" style="5" bestFit="1" customWidth="1"/>
    <col min="42" max="42" width="28.140625" style="5" bestFit="1" customWidth="1"/>
    <col min="43" max="43" width="28.42578125" style="5" bestFit="1" customWidth="1"/>
    <col min="44" max="44" width="25.85546875" style="5" bestFit="1" customWidth="1"/>
    <col min="45" max="45" width="27" style="5" bestFit="1" customWidth="1"/>
    <col min="46" max="46" width="27.42578125" style="5" bestFit="1" customWidth="1"/>
    <col min="47" max="16384" width="9.140625" style="5"/>
  </cols>
  <sheetData>
    <row r="1" spans="1:33" s="2" customFormat="1">
      <c r="A1" s="2" t="s">
        <v>146</v>
      </c>
      <c r="B1" s="2" t="s">
        <v>1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</row>
    <row r="2" spans="1:33" s="7" customFormat="1">
      <c r="A2" t="s">
        <v>7</v>
      </c>
      <c r="B2" t="s">
        <v>8</v>
      </c>
      <c r="C2" s="5">
        <v>3259.8332197499899</v>
      </c>
      <c r="D2" s="5">
        <v>0</v>
      </c>
      <c r="E2" s="5">
        <v>0</v>
      </c>
      <c r="F2" s="5">
        <v>0</v>
      </c>
      <c r="G2" s="5">
        <v>86.803996724999905</v>
      </c>
      <c r="H2" s="5">
        <v>29432.152221224998</v>
      </c>
      <c r="I2" s="5">
        <v>29440.589041725001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2">
        <v>4.3157058412499901E-5</v>
      </c>
      <c r="Q2" s="12">
        <v>1.82417900358341</v>
      </c>
      <c r="R2" s="12">
        <v>1.82417900358341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1.22695378267432E-4</v>
      </c>
      <c r="Z2" s="12">
        <v>1.11815980430174E-2</v>
      </c>
      <c r="AA2" s="12">
        <v>1.11815980430174E-2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</row>
    <row r="3" spans="1:33" s="7" customFormat="1">
      <c r="A3" t="s">
        <v>12</v>
      </c>
      <c r="B3" t="s">
        <v>8</v>
      </c>
      <c r="C3" s="5">
        <v>1557895.5465271401</v>
      </c>
      <c r="D3" s="5">
        <v>0</v>
      </c>
      <c r="E3" s="5">
        <v>0</v>
      </c>
      <c r="F3" s="5">
        <v>0</v>
      </c>
      <c r="G3" s="5">
        <v>371573.00686783099</v>
      </c>
      <c r="H3" s="5">
        <v>572206.66524279397</v>
      </c>
      <c r="I3" s="5">
        <v>2009932.20693943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12">
        <v>3.2819124334296002E-4</v>
      </c>
      <c r="Q3" s="12">
        <v>4.8317682752823004</v>
      </c>
      <c r="R3" s="12">
        <v>4.8330184550241801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5.9818585212915304E-3</v>
      </c>
      <c r="Z3" s="12">
        <v>3.5467729634213602E-2</v>
      </c>
      <c r="AA3" s="12">
        <v>4.1187743408581501E-2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</row>
    <row r="4" spans="1:33" s="7" customFormat="1">
      <c r="A4" t="s">
        <v>18</v>
      </c>
      <c r="B4" t="s">
        <v>8</v>
      </c>
    </row>
    <row r="5" spans="1:33" s="7" customFormat="1">
      <c r="A5" t="s">
        <v>21</v>
      </c>
      <c r="B5" t="s">
        <v>8</v>
      </c>
      <c r="C5" s="5">
        <v>12436353.072925</v>
      </c>
      <c r="D5" s="5">
        <v>0</v>
      </c>
      <c r="E5" s="5">
        <v>0</v>
      </c>
      <c r="F5" s="5">
        <v>0</v>
      </c>
      <c r="G5" s="5">
        <v>23017.7141506027</v>
      </c>
      <c r="H5" s="5">
        <v>8389.9177926565499</v>
      </c>
      <c r="I5" s="5">
        <v>29492.112058602699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12">
        <v>1.02291014524349E-4</v>
      </c>
      <c r="Q5" s="12">
        <v>0.35209247410222999</v>
      </c>
      <c r="R5" s="12">
        <v>0.35214767726202401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1.22696252352753E-3</v>
      </c>
      <c r="Z5" s="12">
        <v>1.1026490089917601E-3</v>
      </c>
      <c r="AA5" s="12">
        <v>2.2312299263025298E-3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3" s="7" customFormat="1">
      <c r="A6" t="s">
        <v>24</v>
      </c>
      <c r="B6" t="s">
        <v>8</v>
      </c>
      <c r="C6" s="5">
        <v>2244492.5535717001</v>
      </c>
      <c r="D6" s="5">
        <v>0</v>
      </c>
      <c r="E6" s="5">
        <v>0</v>
      </c>
      <c r="F6" s="5">
        <v>0</v>
      </c>
      <c r="G6" s="5">
        <v>367.95423599999998</v>
      </c>
      <c r="H6" s="5">
        <v>141731.39586605999</v>
      </c>
      <c r="I6" s="5">
        <v>142099.20858119999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12">
        <v>1.0670672843999999E-6</v>
      </c>
      <c r="Q6" s="12">
        <v>7.1525474409231498</v>
      </c>
      <c r="R6" s="12">
        <v>7.1525484031234798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1.9671399539999899E-5</v>
      </c>
      <c r="Z6" s="12">
        <v>2.0466606204528601E-2</v>
      </c>
      <c r="AA6" s="12">
        <v>2.0486277559065E-2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3">
      <c r="A7" t="s">
        <v>28</v>
      </c>
      <c r="B7" t="s">
        <v>8</v>
      </c>
      <c r="C7" s="5">
        <v>76611.990974399901</v>
      </c>
      <c r="D7" s="5">
        <v>0</v>
      </c>
      <c r="E7" s="5">
        <v>0</v>
      </c>
      <c r="F7" s="5">
        <v>0</v>
      </c>
      <c r="G7" s="5">
        <v>4727.7032757848601</v>
      </c>
      <c r="H7" s="5">
        <v>876.83863663094996</v>
      </c>
      <c r="I7" s="5">
        <v>5094.9317637848699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12">
        <v>1.51132884236399E-5</v>
      </c>
      <c r="Q7" s="12">
        <v>1.99721278594156E-2</v>
      </c>
      <c r="R7" s="12">
        <v>1.9983162323423599E-2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2.5650797078762499E-4</v>
      </c>
      <c r="Z7" s="12">
        <v>8.7880031901986402E-5</v>
      </c>
      <c r="AA7" s="12">
        <v>3.1347011693762499E-4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3">
      <c r="A8" t="s">
        <v>35</v>
      </c>
      <c r="B8" t="s">
        <v>8</v>
      </c>
    </row>
    <row r="9" spans="1:33">
      <c r="A9" t="s">
        <v>38</v>
      </c>
      <c r="B9" t="s">
        <v>8</v>
      </c>
      <c r="C9" s="5">
        <v>2585803.4737259899</v>
      </c>
      <c r="D9" s="5">
        <v>0</v>
      </c>
      <c r="E9" s="5">
        <v>0</v>
      </c>
      <c r="F9" s="5">
        <v>0</v>
      </c>
      <c r="G9" s="5">
        <v>2282964.5061080698</v>
      </c>
      <c r="H9" s="5">
        <v>17207148.380482599</v>
      </c>
      <c r="I9" s="5">
        <v>47267050.508038998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12">
        <v>6.6207393685601803E-3</v>
      </c>
      <c r="Q9" s="12">
        <v>185.01434555345099</v>
      </c>
      <c r="R9" s="12">
        <v>185.023712185336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0.122050892442693</v>
      </c>
      <c r="Z9" s="12">
        <v>1.0070784573045499</v>
      </c>
      <c r="AA9" s="12">
        <v>1.12906330094994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>
      <c r="A10" t="s">
        <v>39</v>
      </c>
      <c r="B10" t="s">
        <v>8</v>
      </c>
    </row>
    <row r="11" spans="1:33">
      <c r="A11" t="s">
        <v>42</v>
      </c>
      <c r="B11" t="s">
        <v>8</v>
      </c>
      <c r="C11" s="5">
        <v>210.53042295</v>
      </c>
      <c r="D11" s="5">
        <v>0</v>
      </c>
      <c r="E11" s="5">
        <v>0</v>
      </c>
      <c r="F11" s="5">
        <v>0</v>
      </c>
      <c r="G11" s="5">
        <v>0</v>
      </c>
      <c r="H11" s="5">
        <v>3160.088229</v>
      </c>
      <c r="I11" s="5">
        <v>9175.5593891999997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12">
        <v>0</v>
      </c>
      <c r="Q11" s="12">
        <v>4.6486409152756897E-2</v>
      </c>
      <c r="R11" s="12">
        <v>4.6492440003242902E-2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1.8871715962499999E-4</v>
      </c>
      <c r="AA11" s="12">
        <v>1.8871715962499999E-4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</row>
    <row r="12" spans="1:33">
      <c r="A12" t="s">
        <v>44</v>
      </c>
      <c r="B12" t="s">
        <v>8</v>
      </c>
      <c r="C12" s="5">
        <v>43602194.941324599</v>
      </c>
      <c r="D12" s="5">
        <v>0</v>
      </c>
      <c r="E12" s="5">
        <v>0</v>
      </c>
      <c r="F12" s="5">
        <v>0</v>
      </c>
      <c r="G12" s="5">
        <v>1593889.6033241199</v>
      </c>
      <c r="H12" s="5">
        <v>646040.35633096495</v>
      </c>
      <c r="I12" s="5">
        <v>5627141.4715919197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12">
        <v>4.7556605238208201E-3</v>
      </c>
      <c r="Q12" s="12">
        <v>3.3762987931782802</v>
      </c>
      <c r="R12" s="12">
        <v>3.3819206887984001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8.5235185996686905E-2</v>
      </c>
      <c r="Z12" s="12">
        <v>2.1856054099603998E-2</v>
      </c>
      <c r="AA12" s="12">
        <v>0.10689170499020099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</row>
    <row r="13" spans="1:33">
      <c r="A13" t="s">
        <v>46</v>
      </c>
      <c r="B13" t="s">
        <v>8</v>
      </c>
      <c r="C13" s="5">
        <v>883.59818999999902</v>
      </c>
      <c r="D13" s="5">
        <v>0</v>
      </c>
      <c r="E13" s="5">
        <v>0</v>
      </c>
      <c r="F13" s="5">
        <v>0</v>
      </c>
      <c r="G13" s="5">
        <v>0</v>
      </c>
      <c r="H13" s="5">
        <v>72407.877959999998</v>
      </c>
      <c r="I13" s="5">
        <v>72407.877959999998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12">
        <v>0</v>
      </c>
      <c r="Q13" s="12">
        <v>3.93717836407499</v>
      </c>
      <c r="R13" s="12">
        <v>3.93717836407499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1.12314492517499E-2</v>
      </c>
      <c r="AA13" s="12">
        <v>1.12314492517499E-2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</row>
    <row r="14" spans="1:33">
      <c r="A14" t="s">
        <v>48</v>
      </c>
      <c r="B14" t="s">
        <v>8</v>
      </c>
    </row>
    <row r="15" spans="1:33">
      <c r="A15" t="s">
        <v>49</v>
      </c>
      <c r="B15" t="s">
        <v>8</v>
      </c>
      <c r="C15" s="5">
        <v>104026.06026795</v>
      </c>
      <c r="D15" s="5">
        <v>0</v>
      </c>
      <c r="E15" s="5">
        <v>0</v>
      </c>
      <c r="F15" s="5">
        <v>0</v>
      </c>
      <c r="G15" s="5">
        <v>30313.412816833101</v>
      </c>
      <c r="H15" s="5">
        <v>6878.3724306342201</v>
      </c>
      <c r="I15" s="5">
        <v>35637.318707833103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12">
        <v>1.1213648376961401E-4</v>
      </c>
      <c r="Q15" s="12">
        <v>0.29796961108620301</v>
      </c>
      <c r="R15" s="12">
        <v>0.29804484466626902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1.53813034274436E-3</v>
      </c>
      <c r="Z15" s="12">
        <v>1.06680816275057E-3</v>
      </c>
      <c r="AA15" s="12">
        <v>2.60489372016936E-3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1:33">
      <c r="A16" t="s">
        <v>53</v>
      </c>
      <c r="B16" t="s">
        <v>8</v>
      </c>
    </row>
    <row r="17" spans="1:33">
      <c r="A17" t="s">
        <v>55</v>
      </c>
      <c r="B17" t="s">
        <v>8</v>
      </c>
      <c r="C17" s="5">
        <v>2390779.07410109</v>
      </c>
      <c r="D17" s="5">
        <v>0</v>
      </c>
      <c r="E17" s="5">
        <v>0</v>
      </c>
      <c r="F17" s="5">
        <v>0</v>
      </c>
      <c r="G17" s="5">
        <v>1428210.09031352</v>
      </c>
      <c r="H17" s="5">
        <v>21998.187932415101</v>
      </c>
      <c r="I17" s="5">
        <v>1543890.5113365201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12">
        <v>4.2240627174327397E-3</v>
      </c>
      <c r="Q17" s="12">
        <v>0.34702170765732598</v>
      </c>
      <c r="R17" s="12">
        <v>0.35094463588893199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7.6368738566495994E-2</v>
      </c>
      <c r="Z17" s="12">
        <v>1.33439876769462E-3</v>
      </c>
      <c r="AA17" s="12">
        <v>7.7682292551321003E-2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</row>
    <row r="18" spans="1:33">
      <c r="A18" t="s">
        <v>56</v>
      </c>
      <c r="B18" t="s">
        <v>8</v>
      </c>
    </row>
    <row r="19" spans="1:33">
      <c r="A19" t="s">
        <v>145</v>
      </c>
      <c r="B19" t="s">
        <v>8</v>
      </c>
      <c r="C19" s="5">
        <v>17506.729124099998</v>
      </c>
      <c r="D19" s="5">
        <v>0</v>
      </c>
      <c r="E19" s="5">
        <v>0</v>
      </c>
      <c r="F19" s="5">
        <v>0</v>
      </c>
      <c r="G19" s="5">
        <v>8431.3426811018999</v>
      </c>
      <c r="H19" s="5">
        <v>137.16139881183</v>
      </c>
      <c r="I19" s="5">
        <v>8431.3426811018999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12">
        <v>2.4212235132404999E-5</v>
      </c>
      <c r="Q19" s="12">
        <v>2.5146177553980002E-6</v>
      </c>
      <c r="R19" s="12">
        <v>2.4212235132404999E-5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4.4508154438570698E-4</v>
      </c>
      <c r="Z19" s="12">
        <v>1.49249959064272E-6</v>
      </c>
      <c r="AA19" s="12">
        <v>4.4508154438570698E-4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</row>
    <row r="20" spans="1:33">
      <c r="A20" t="s">
        <v>60</v>
      </c>
      <c r="B20" t="s">
        <v>8</v>
      </c>
      <c r="C20" s="5">
        <v>3023894.8401280399</v>
      </c>
      <c r="D20" s="5">
        <v>0</v>
      </c>
      <c r="E20" s="5">
        <v>0</v>
      </c>
      <c r="F20" s="5">
        <v>0</v>
      </c>
      <c r="G20" s="5">
        <v>186715.751555947</v>
      </c>
      <c r="H20" s="5">
        <v>1938.5495469888001</v>
      </c>
      <c r="I20" s="5">
        <v>188440.12880394701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12">
        <v>5.5401128880097497E-4</v>
      </c>
      <c r="Q20" s="12">
        <v>9.3829139239334405E-2</v>
      </c>
      <c r="R20" s="12">
        <v>9.4317024148800901E-2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9.9889999536018504E-3</v>
      </c>
      <c r="Z20" s="12">
        <v>2.82088841651908E-4</v>
      </c>
      <c r="AA20" s="12">
        <v>1.02564743790018E-2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</row>
    <row r="21" spans="1:33">
      <c r="A21" t="s">
        <v>16</v>
      </c>
      <c r="B21" t="s">
        <v>17</v>
      </c>
      <c r="C21" s="5">
        <v>1766943.1211635401</v>
      </c>
      <c r="D21" s="5">
        <v>0</v>
      </c>
      <c r="E21" s="5">
        <v>0</v>
      </c>
      <c r="F21" s="5">
        <v>0</v>
      </c>
      <c r="G21" s="5">
        <v>90633.051069138193</v>
      </c>
      <c r="H21" s="5">
        <v>11594637.423855299</v>
      </c>
      <c r="I21" s="5">
        <v>33266620.958153501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12">
        <v>3.1265844082384401E-4</v>
      </c>
      <c r="Q21" s="12">
        <v>55.595988230698701</v>
      </c>
      <c r="R21" s="12">
        <v>55.601189858022103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4.8404568355189604E-3</v>
      </c>
      <c r="Z21" s="12">
        <v>0.468142763967481</v>
      </c>
      <c r="AA21" s="12">
        <v>0.47276673021857901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</row>
    <row r="22" spans="1:33">
      <c r="A22" t="s">
        <v>32</v>
      </c>
      <c r="B22" t="s">
        <v>17</v>
      </c>
      <c r="C22" s="5">
        <v>322325.0440314</v>
      </c>
      <c r="D22" s="5">
        <v>0</v>
      </c>
      <c r="E22" s="5">
        <v>0</v>
      </c>
      <c r="F22" s="5">
        <v>0</v>
      </c>
      <c r="G22" s="5">
        <v>117.93405</v>
      </c>
      <c r="H22" s="5">
        <v>8429.1275711999897</v>
      </c>
      <c r="I22" s="5">
        <v>29375.738922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12">
        <v>3.4200874499999998E-7</v>
      </c>
      <c r="Q22" s="12">
        <v>0.146527555107758</v>
      </c>
      <c r="R22" s="12">
        <v>0.14652861736160999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6.3049357499999999E-6</v>
      </c>
      <c r="Z22" s="12">
        <v>5.2850785172424105E-4</v>
      </c>
      <c r="AA22" s="12">
        <v>5.3481277304999995E-4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</row>
    <row r="23" spans="1:33">
      <c r="A23" t="s">
        <v>34</v>
      </c>
      <c r="B23" t="s">
        <v>17</v>
      </c>
      <c r="C23" s="5">
        <v>2218.1761871999902</v>
      </c>
      <c r="D23" s="5">
        <v>0</v>
      </c>
      <c r="E23" s="5">
        <v>0</v>
      </c>
      <c r="F23" s="5">
        <v>0</v>
      </c>
      <c r="G23" s="5">
        <v>0</v>
      </c>
      <c r="H23" s="5">
        <v>114446.5405608</v>
      </c>
      <c r="I23" s="5">
        <v>114446.5405608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12">
        <v>0</v>
      </c>
      <c r="Q23" s="12">
        <v>3.0968030034E-4</v>
      </c>
      <c r="R23" s="12">
        <v>3.0968030034E-4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8.7610393471499999E-4</v>
      </c>
      <c r="AA23" s="12">
        <v>8.7610393471499999E-4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</row>
    <row r="24" spans="1:33">
      <c r="A24" t="s">
        <v>61</v>
      </c>
      <c r="B24" s="4" t="s">
        <v>62</v>
      </c>
      <c r="C24" s="5">
        <v>4545121594.21521</v>
      </c>
      <c r="D24" s="5">
        <v>0</v>
      </c>
      <c r="E24" s="5">
        <v>0</v>
      </c>
      <c r="F24" s="5">
        <v>0</v>
      </c>
      <c r="G24" s="5">
        <v>156141.54817519599</v>
      </c>
      <c r="H24" s="5">
        <v>161025.689787151</v>
      </c>
      <c r="I24" s="5">
        <v>12797715.7406625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12">
        <v>3.2123475482132097E-2</v>
      </c>
      <c r="Q24" s="12">
        <v>3.5751411161024899E-2</v>
      </c>
      <c r="R24" s="12">
        <v>6.8808962974672899E-2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6.5709967959426E-3</v>
      </c>
      <c r="Z24" s="12">
        <v>6.5736264282669999E-3</v>
      </c>
      <c r="AA24" s="12">
        <v>0.68240671802932296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</row>
  </sheetData>
  <autoFilter ref="A1:AA1" xr:uid="{CDEF3E14-3498-4314-821E-E999ABC2AE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5240-A7C5-C74C-AE3B-BC3473778344}">
  <dimension ref="A1:AG35"/>
  <sheetViews>
    <sheetView topLeftCell="A5" zoomScale="150" zoomScaleNormal="150" workbookViewId="0">
      <selection activeCell="C27" sqref="C27"/>
    </sheetView>
  </sheetViews>
  <sheetFormatPr defaultColWidth="11.42578125" defaultRowHeight="15"/>
  <cols>
    <col min="1" max="1" width="20.140625" bestFit="1" customWidth="1"/>
    <col min="2" max="2" width="15.7109375" bestFit="1" customWidth="1"/>
    <col min="3" max="3" width="22" bestFit="1" customWidth="1"/>
    <col min="4" max="4" width="24.7109375" bestFit="1" customWidth="1"/>
    <col min="5" max="5" width="23.42578125" bestFit="1" customWidth="1"/>
    <col min="6" max="6" width="24.7109375" bestFit="1" customWidth="1"/>
    <col min="7" max="7" width="19" bestFit="1" customWidth="1"/>
    <col min="8" max="8" width="20" bestFit="1" customWidth="1"/>
    <col min="9" max="9" width="20.140625" bestFit="1" customWidth="1"/>
    <col min="10" max="10" width="21.28515625" bestFit="1" customWidth="1"/>
    <col min="11" max="11" width="22.28515625" bestFit="1" customWidth="1"/>
    <col min="12" max="12" width="22.42578125" bestFit="1" customWidth="1"/>
    <col min="13" max="13" width="20.28515625" bestFit="1" customWidth="1"/>
    <col min="14" max="14" width="21.28515625" bestFit="1" customWidth="1"/>
    <col min="15" max="15" width="21.42578125" bestFit="1" customWidth="1"/>
    <col min="16" max="16" width="30" bestFit="1" customWidth="1"/>
    <col min="17" max="17" width="31" bestFit="1" customWidth="1"/>
    <col min="18" max="18" width="31.140625" bestFit="1" customWidth="1"/>
    <col min="19" max="19" width="32.28515625" bestFit="1" customWidth="1"/>
    <col min="20" max="20" width="33.28515625" bestFit="1" customWidth="1"/>
    <col min="21" max="21" width="33.42578125" bestFit="1" customWidth="1"/>
    <col min="22" max="22" width="31.28515625" bestFit="1" customWidth="1"/>
    <col min="23" max="23" width="32.28515625" bestFit="1" customWidth="1"/>
    <col min="24" max="24" width="32.42578125" bestFit="1" customWidth="1"/>
    <col min="25" max="25" width="23.7109375" bestFit="1" customWidth="1"/>
    <col min="26" max="26" width="24.85546875" bestFit="1" customWidth="1"/>
    <col min="27" max="27" width="25" bestFit="1" customWidth="1"/>
    <col min="28" max="28" width="26.140625" bestFit="1" customWidth="1"/>
    <col min="29" max="29" width="27.140625" bestFit="1" customWidth="1"/>
    <col min="30" max="30" width="27.28515625" bestFit="1" customWidth="1"/>
    <col min="31" max="31" width="25.140625" bestFit="1" customWidth="1"/>
    <col min="32" max="32" width="26.140625" bestFit="1" customWidth="1"/>
    <col min="33" max="33" width="26.28515625" bestFit="1" customWidth="1"/>
  </cols>
  <sheetData>
    <row r="1" spans="1:33">
      <c r="A1" s="2" t="s">
        <v>147</v>
      </c>
      <c r="B1" s="2" t="s">
        <v>1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</row>
    <row r="2" spans="1:33">
      <c r="A2" t="s">
        <v>7</v>
      </c>
      <c r="B2" t="s">
        <v>8</v>
      </c>
      <c r="C2" s="5">
        <f>SUM('TRI Impacts Summed'!C2,'NEI Impacts Summed'!C2)</f>
        <v>13079.575507459429</v>
      </c>
      <c r="D2" s="5">
        <f>SUM('TRI Impacts Summed'!D2,'NEI Impacts Summed'!D2)</f>
        <v>2.26796454717819</v>
      </c>
      <c r="E2" s="5">
        <f>SUM('TRI Impacts Summed'!E2,'NEI Impacts Summed'!E2)</f>
        <v>1737578.3581751001</v>
      </c>
      <c r="F2" s="5">
        <f>SUM('TRI Impacts Summed'!F2,'NEI Impacts Summed'!F2)</f>
        <v>5773.1037548421</v>
      </c>
      <c r="G2" s="11">
        <f>SUM('TRI Impacts Summed'!G2,'NEI Impacts Summed'!G2)</f>
        <v>171.5669037112379</v>
      </c>
      <c r="H2" s="11">
        <f>SUM('TRI Impacts Summed'!H2,'NEI Impacts Summed'!H2)</f>
        <v>346709.53789313196</v>
      </c>
      <c r="I2" s="11">
        <f>SUM('TRI Impacts Summed'!I2,'NEI Impacts Summed'!I2)</f>
        <v>67270949.815121427</v>
      </c>
      <c r="J2" s="11">
        <f>SUM('TRI Impacts Summed'!J2,'NEI Impacts Summed'!J2)</f>
        <v>0</v>
      </c>
      <c r="K2" s="11">
        <f>SUM('TRI Impacts Summed'!K2,'NEI Impacts Summed'!K2)</f>
        <v>81873.520153132893</v>
      </c>
      <c r="L2" s="11">
        <f>SUM('TRI Impacts Summed'!L2,'NEI Impacts Summed'!L2)</f>
        <v>125191.643004236</v>
      </c>
      <c r="M2" s="11">
        <f>SUM('TRI Impacts Summed'!M2,'NEI Impacts Summed'!M2)</f>
        <v>1.5785033248360201</v>
      </c>
      <c r="N2" s="11">
        <f>SUM('TRI Impacts Summed'!N2,'NEI Impacts Summed'!N2)</f>
        <v>961812079.62369895</v>
      </c>
      <c r="O2" s="11">
        <f>SUM('TRI Impacts Summed'!O2,'NEI Impacts Summed'!O2)</f>
        <v>9334747342.7529392</v>
      </c>
      <c r="P2" s="11">
        <f>SUM('TRI Impacts Summed'!P2,'NEI Impacts Summed'!P2)</f>
        <v>8.7076191868605698E-5</v>
      </c>
      <c r="Q2" s="11">
        <f>SUM('TRI Impacts Summed'!Q2,'NEI Impacts Summed'!Q2)</f>
        <v>3.8831804790984599</v>
      </c>
      <c r="R2" s="11">
        <f>SUM('TRI Impacts Summed'!R2,'NEI Impacts Summed'!R2)</f>
        <v>3.8833689433462699</v>
      </c>
      <c r="S2" s="11">
        <f>SUM('TRI Impacts Summed'!S2,'NEI Impacts Summed'!S2)</f>
        <v>0</v>
      </c>
      <c r="T2" s="11">
        <f>SUM('TRI Impacts Summed'!T2,'NEI Impacts Summed'!T2)</f>
        <v>0</v>
      </c>
      <c r="U2" s="11">
        <f>SUM('TRI Impacts Summed'!U2,'NEI Impacts Summed'!U2)</f>
        <v>0</v>
      </c>
      <c r="V2" s="11">
        <f>SUM('TRI Impacts Summed'!V2,'NEI Impacts Summed'!V2)</f>
        <v>1.8052997795538398E-8</v>
      </c>
      <c r="W2" s="11">
        <f>SUM('TRI Impacts Summed'!W2,'NEI Impacts Summed'!W2)</f>
        <v>454.349512605256</v>
      </c>
      <c r="X2" s="11">
        <f>SUM('TRI Impacts Summed'!X2,'NEI Impacts Summed'!X2)</f>
        <v>455.87339173181698</v>
      </c>
      <c r="Y2" s="11">
        <f>SUM('TRI Impacts Summed'!Y2,'NEI Impacts Summed'!Y2)</f>
        <v>2.6149762128436897E-4</v>
      </c>
      <c r="Z2" s="11">
        <f>SUM('TRI Impacts Summed'!Z2,'NEI Impacts Summed'!Z2)</f>
        <v>2.17480068576884E-2</v>
      </c>
      <c r="AA2" s="11">
        <f>SUM('TRI Impacts Summed'!AA2,'NEI Impacts Summed'!AA2)</f>
        <v>2.17480068576884E-2</v>
      </c>
      <c r="AB2" s="11">
        <f>SUM('TRI Impacts Summed'!AB2,'NEI Impacts Summed'!AB2)</f>
        <v>0</v>
      </c>
      <c r="AC2" s="11">
        <f>SUM('TRI Impacts Summed'!AC2,'NEI Impacts Summed'!AC2)</f>
        <v>0</v>
      </c>
      <c r="AD2" s="11">
        <f>SUM('TRI Impacts Summed'!AD2,'NEI Impacts Summed'!AD2)</f>
        <v>0</v>
      </c>
      <c r="AE2" s="11">
        <f>SUM('TRI Impacts Summed'!AE2,'NEI Impacts Summed'!AE2)</f>
        <v>9.7068882619226897E-11</v>
      </c>
      <c r="AF2" s="11">
        <f>SUM('TRI Impacts Summed'!AF2,'NEI Impacts Summed'!AF2)</f>
        <v>4.6273545258656803</v>
      </c>
      <c r="AG2" s="11">
        <f>SUM('TRI Impacts Summed'!AG2,'NEI Impacts Summed'!AG2)</f>
        <v>4.6273545258656803</v>
      </c>
    </row>
    <row r="3" spans="1:33">
      <c r="A3" t="s">
        <v>12</v>
      </c>
      <c r="B3" t="s">
        <v>8</v>
      </c>
      <c r="C3" s="5">
        <f>SUM('TRI Impacts Summed'!C3,'NEI Impacts Summed'!C3)</f>
        <v>1593625.7356284228</v>
      </c>
      <c r="D3" s="5">
        <f>SUM('TRI Impacts Summed'!D3,'NEI Impacts Summed'!D3)</f>
        <v>1842.9479910370001</v>
      </c>
      <c r="E3" s="5">
        <f>SUM('TRI Impacts Summed'!E3,'NEI Impacts Summed'!E3)</f>
        <v>110092859.086826</v>
      </c>
      <c r="F3" s="5">
        <f>SUM('TRI Impacts Summed'!F3,'NEI Impacts Summed'!F3)</f>
        <v>33.628244323284697</v>
      </c>
      <c r="G3" s="11">
        <f>SUM('TRI Impacts Summed'!G3,'NEI Impacts Summed'!G3)</f>
        <v>371896.57041256886</v>
      </c>
      <c r="H3" s="11">
        <f>SUM('TRI Impacts Summed'!H3,'NEI Impacts Summed'!H3)</f>
        <v>1495529.0403741091</v>
      </c>
      <c r="I3" s="11">
        <f>SUM('TRI Impacts Summed'!I3,'NEI Impacts Summed'!I3)</f>
        <v>9222163.1286683399</v>
      </c>
      <c r="J3" s="11">
        <f>SUM('TRI Impacts Summed'!J3,'NEI Impacts Summed'!J3)</f>
        <v>0</v>
      </c>
      <c r="K3" s="11">
        <f>SUM('TRI Impacts Summed'!K3,'NEI Impacts Summed'!K3)</f>
        <v>57920090.537144698</v>
      </c>
      <c r="L3" s="11">
        <f>SUM('TRI Impacts Summed'!L3,'NEI Impacts Summed'!L3)</f>
        <v>130613207.718336</v>
      </c>
      <c r="M3" s="11">
        <f>SUM('TRI Impacts Summed'!M3,'NEI Impacts Summed'!M3)</f>
        <v>8929.1578594043403</v>
      </c>
      <c r="N3" s="11">
        <f>SUM('TRI Impacts Summed'!N3,'NEI Impacts Summed'!N3)</f>
        <v>19627566225.921001</v>
      </c>
      <c r="O3" s="11">
        <f>SUM('TRI Impacts Summed'!O3,'NEI Impacts Summed'!O3)</f>
        <v>694606538654.03101</v>
      </c>
      <c r="P3" s="11">
        <f>SUM('TRI Impacts Summed'!P3,'NEI Impacts Summed'!P3)</f>
        <v>3.4138109687327359E-4</v>
      </c>
      <c r="Q3" s="11">
        <f>SUM('TRI Impacts Summed'!Q3,'NEI Impacts Summed'!Q3)</f>
        <v>10.420551862349221</v>
      </c>
      <c r="R3" s="11">
        <f>SUM('TRI Impacts Summed'!R3,'NEI Impacts Summed'!R3)</f>
        <v>10.433861492379769</v>
      </c>
      <c r="S3" s="11">
        <f>SUM('TRI Impacts Summed'!S3,'NEI Impacts Summed'!S3)</f>
        <v>0</v>
      </c>
      <c r="T3" s="11">
        <f>SUM('TRI Impacts Summed'!T3,'NEI Impacts Summed'!T3)</f>
        <v>2.4062383154466498</v>
      </c>
      <c r="U3" s="11">
        <f>SUM('TRI Impacts Summed'!U3,'NEI Impacts Summed'!U3)</f>
        <v>2.4116807431666198</v>
      </c>
      <c r="V3" s="11">
        <f>SUM('TRI Impacts Summed'!V3,'NEI Impacts Summed'!V3)</f>
        <v>9.2406401103137902E-6</v>
      </c>
      <c r="W3" s="11">
        <f>SUM('TRI Impacts Summed'!W3,'NEI Impacts Summed'!W3)</f>
        <v>6439.96761585282</v>
      </c>
      <c r="X3" s="11">
        <f>SUM('TRI Impacts Summed'!X3,'NEI Impacts Summed'!X3)</f>
        <v>6440.29480358615</v>
      </c>
      <c r="Y3" s="11">
        <f>SUM('TRI Impacts Summed'!Y3,'NEI Impacts Summed'!Y3)</f>
        <v>5.9924721531192373E-3</v>
      </c>
      <c r="Z3" s="11">
        <f>SUM('TRI Impacts Summed'!Z3,'NEI Impacts Summed'!Z3)</f>
        <v>6.3905433648964394E-2</v>
      </c>
      <c r="AA3" s="11">
        <f>SUM('TRI Impacts Summed'!AA3,'NEI Impacts Summed'!AA3)</f>
        <v>6.9625447423332293E-2</v>
      </c>
      <c r="AB3" s="11">
        <f>SUM('TRI Impacts Summed'!AB3,'NEI Impacts Summed'!AB3)</f>
        <v>0</v>
      </c>
      <c r="AC3" s="11">
        <f>SUM('TRI Impacts Summed'!AC3,'NEI Impacts Summed'!AC3)</f>
        <v>4.0096991771824603E-2</v>
      </c>
      <c r="AD3" s="11">
        <f>SUM('TRI Impacts Summed'!AD3,'NEI Impacts Summed'!AD3)</f>
        <v>4.0096991771824603E-2</v>
      </c>
      <c r="AE3" s="11">
        <f>SUM('TRI Impacts Summed'!AE3,'NEI Impacts Summed'!AE3)</f>
        <v>1.1144142754760401E-5</v>
      </c>
      <c r="AF3" s="11">
        <f>SUM('TRI Impacts Summed'!AF3,'NEI Impacts Summed'!AF3)</f>
        <v>20.8927685118977</v>
      </c>
      <c r="AG3" s="11">
        <f>SUM('TRI Impacts Summed'!AG3,'NEI Impacts Summed'!AG3)</f>
        <v>20.8927685118977</v>
      </c>
    </row>
    <row r="4" spans="1:33">
      <c r="A4" t="s">
        <v>18</v>
      </c>
      <c r="B4" t="s">
        <v>8</v>
      </c>
      <c r="C4" s="5">
        <f>SUM('TRI Impacts Summed'!C4,'NEI Impacts Summed'!C4)</f>
        <v>3039.07249321878</v>
      </c>
      <c r="D4" s="5">
        <f>SUM('TRI Impacts Summed'!D4,'NEI Impacts Summed'!D4)</f>
        <v>0</v>
      </c>
      <c r="E4" s="5">
        <f>SUM('TRI Impacts Summed'!E4,'NEI Impacts Summed'!E4)</f>
        <v>116.119784815523</v>
      </c>
      <c r="F4" s="5">
        <f>SUM('TRI Impacts Summed'!F4,'NEI Impacts Summed'!F4)</f>
        <v>0</v>
      </c>
      <c r="G4" s="11">
        <f>SUM('TRI Impacts Summed'!G4,'NEI Impacts Summed'!G4)</f>
        <v>0</v>
      </c>
      <c r="H4" s="11">
        <f>SUM('TRI Impacts Summed'!H4,'NEI Impacts Summed'!H4)</f>
        <v>0</v>
      </c>
      <c r="I4" s="11">
        <f>SUM('TRI Impacts Summed'!I4,'NEI Impacts Summed'!I4)</f>
        <v>0</v>
      </c>
      <c r="J4" s="11">
        <f>SUM('TRI Impacts Summed'!J4,'NEI Impacts Summed'!J4)</f>
        <v>0</v>
      </c>
      <c r="K4" s="11">
        <f>SUM('TRI Impacts Summed'!K4,'NEI Impacts Summed'!K4)</f>
        <v>0</v>
      </c>
      <c r="L4" s="11">
        <f>SUM('TRI Impacts Summed'!L4,'NEI Impacts Summed'!L4)</f>
        <v>0</v>
      </c>
      <c r="M4" s="11">
        <f>SUM('TRI Impacts Summed'!M4,'NEI Impacts Summed'!M4)</f>
        <v>0</v>
      </c>
      <c r="N4" s="11">
        <f>SUM('TRI Impacts Summed'!N4,'NEI Impacts Summed'!N4)</f>
        <v>594.51515453910395</v>
      </c>
      <c r="O4" s="11">
        <f>SUM('TRI Impacts Summed'!O4,'NEI Impacts Summed'!O4)</f>
        <v>3364408.3787682201</v>
      </c>
      <c r="P4" s="11">
        <f>SUM('TRI Impacts Summed'!P4,'NEI Impacts Summed'!P4)</f>
        <v>0</v>
      </c>
      <c r="Q4" s="11">
        <f>SUM('TRI Impacts Summed'!Q4,'NEI Impacts Summed'!Q4)</f>
        <v>0</v>
      </c>
      <c r="R4" s="11">
        <f>SUM('TRI Impacts Summed'!R4,'NEI Impacts Summed'!R4)</f>
        <v>0</v>
      </c>
      <c r="S4" s="11">
        <f>SUM('TRI Impacts Summed'!S4,'NEI Impacts Summed'!S4)</f>
        <v>0</v>
      </c>
      <c r="T4" s="11">
        <f>SUM('TRI Impacts Summed'!T4,'NEI Impacts Summed'!T4)</f>
        <v>0</v>
      </c>
      <c r="U4" s="11">
        <f>SUM('TRI Impacts Summed'!U4,'NEI Impacts Summed'!U4)</f>
        <v>0</v>
      </c>
      <c r="V4" s="11">
        <f>SUM('TRI Impacts Summed'!V4,'NEI Impacts Summed'!V4)</f>
        <v>0</v>
      </c>
      <c r="W4" s="11">
        <f>SUM('TRI Impacts Summed'!W4,'NEI Impacts Summed'!W4)</f>
        <v>6.4228755976086495E-5</v>
      </c>
      <c r="X4" s="11">
        <f>SUM('TRI Impacts Summed'!X4,'NEI Impacts Summed'!X4)</f>
        <v>6.4228755976086495E-5</v>
      </c>
      <c r="Y4" s="11">
        <f>SUM('TRI Impacts Summed'!Y4,'NEI Impacts Summed'!Y4)</f>
        <v>0</v>
      </c>
      <c r="Z4" s="11">
        <f>SUM('TRI Impacts Summed'!Z4,'NEI Impacts Summed'!Z4)</f>
        <v>0</v>
      </c>
      <c r="AA4" s="11">
        <f>SUM('TRI Impacts Summed'!AA4,'NEI Impacts Summed'!AA4)</f>
        <v>0</v>
      </c>
      <c r="AB4" s="11">
        <f>SUM('TRI Impacts Summed'!AB4,'NEI Impacts Summed'!AB4)</f>
        <v>0</v>
      </c>
      <c r="AC4" s="11">
        <f>SUM('TRI Impacts Summed'!AC4,'NEI Impacts Summed'!AC4)</f>
        <v>0</v>
      </c>
      <c r="AD4" s="11">
        <f>SUM('TRI Impacts Summed'!AD4,'NEI Impacts Summed'!AD4)</f>
        <v>0</v>
      </c>
      <c r="AE4" s="11">
        <f>SUM('TRI Impacts Summed'!AE4,'NEI Impacts Summed'!AE4)</f>
        <v>0</v>
      </c>
      <c r="AF4" s="11">
        <f>SUM('TRI Impacts Summed'!AF4,'NEI Impacts Summed'!AF4)</f>
        <v>1.83251535411998E-7</v>
      </c>
      <c r="AG4" s="11">
        <f>SUM('TRI Impacts Summed'!AG4,'NEI Impacts Summed'!AG4)</f>
        <v>1.83251535411998E-7</v>
      </c>
    </row>
    <row r="5" spans="1:33">
      <c r="A5" t="s">
        <v>21</v>
      </c>
      <c r="B5" t="s">
        <v>8</v>
      </c>
      <c r="C5" s="5">
        <f>SUM('TRI Impacts Summed'!C5,'NEI Impacts Summed'!C5)</f>
        <v>12440039.603937147</v>
      </c>
      <c r="D5" s="5">
        <f>SUM('TRI Impacts Summed'!D5,'NEI Impacts Summed'!D5)</f>
        <v>0</v>
      </c>
      <c r="E5" s="5">
        <f>SUM('TRI Impacts Summed'!E5,'NEI Impacts Summed'!E5)</f>
        <v>501356.24279921199</v>
      </c>
      <c r="F5" s="5">
        <f>SUM('TRI Impacts Summed'!F5,'NEI Impacts Summed'!F5)</f>
        <v>50.484890820186699</v>
      </c>
      <c r="G5" s="11">
        <f>SUM('TRI Impacts Summed'!G5,'NEI Impacts Summed'!G5)</f>
        <v>23017.7141506027</v>
      </c>
      <c r="H5" s="11">
        <f>SUM('TRI Impacts Summed'!H5,'NEI Impacts Summed'!H5)</f>
        <v>220239.30680300755</v>
      </c>
      <c r="I5" s="11">
        <f>SUM('TRI Impacts Summed'!I5,'NEI Impacts Summed'!I5)</f>
        <v>49179795.747152105</v>
      </c>
      <c r="J5" s="11">
        <f>SUM('TRI Impacts Summed'!J5,'NEI Impacts Summed'!J5)</f>
        <v>0</v>
      </c>
      <c r="K5" s="11">
        <f>SUM('TRI Impacts Summed'!K5,'NEI Impacts Summed'!K5)</f>
        <v>0</v>
      </c>
      <c r="L5" s="11">
        <f>SUM('TRI Impacts Summed'!L5,'NEI Impacts Summed'!L5)</f>
        <v>0</v>
      </c>
      <c r="M5" s="11">
        <f>SUM('TRI Impacts Summed'!M5,'NEI Impacts Summed'!M5)</f>
        <v>0</v>
      </c>
      <c r="N5" s="11">
        <f>SUM('TRI Impacts Summed'!N5,'NEI Impacts Summed'!N5)</f>
        <v>570641660.376845</v>
      </c>
      <c r="O5" s="11">
        <f>SUM('TRI Impacts Summed'!O5,'NEI Impacts Summed'!O5)</f>
        <v>2956221297.6839499</v>
      </c>
      <c r="P5" s="11">
        <f>SUM('TRI Impacts Summed'!P5,'NEI Impacts Summed'!P5)</f>
        <v>1.02291014524349E-4</v>
      </c>
      <c r="Q5" s="11">
        <f>SUM('TRI Impacts Summed'!Q5,'NEI Impacts Summed'!Q5)</f>
        <v>0.66637248607708199</v>
      </c>
      <c r="R5" s="11">
        <f>SUM('TRI Impacts Summed'!R5,'NEI Impacts Summed'!R5)</f>
        <v>0.66642768923687601</v>
      </c>
      <c r="S5" s="11">
        <f>SUM('TRI Impacts Summed'!S5,'NEI Impacts Summed'!S5)</f>
        <v>0</v>
      </c>
      <c r="T5" s="11">
        <f>SUM('TRI Impacts Summed'!T5,'NEI Impacts Summed'!T5)</f>
        <v>0</v>
      </c>
      <c r="U5" s="11">
        <f>SUM('TRI Impacts Summed'!U5,'NEI Impacts Summed'!U5)</f>
        <v>0</v>
      </c>
      <c r="V5" s="11">
        <f>SUM('TRI Impacts Summed'!V5,'NEI Impacts Summed'!V5)</f>
        <v>0</v>
      </c>
      <c r="W5" s="11">
        <f>SUM('TRI Impacts Summed'!W5,'NEI Impacts Summed'!W5)</f>
        <v>426.60360481171301</v>
      </c>
      <c r="X5" s="11">
        <f>SUM('TRI Impacts Summed'!X5,'NEI Impacts Summed'!X5)</f>
        <v>427.06621097513403</v>
      </c>
      <c r="Y5" s="11">
        <f>SUM('TRI Impacts Summed'!Y5,'NEI Impacts Summed'!Y5)</f>
        <v>1.22696252352753E-3</v>
      </c>
      <c r="Z5" s="11">
        <f>SUM('TRI Impacts Summed'!Z5,'NEI Impacts Summed'!Z5)</f>
        <v>1.99918446634949E-3</v>
      </c>
      <c r="AA5" s="11">
        <f>SUM('TRI Impacts Summed'!AA5,'NEI Impacts Summed'!AA5)</f>
        <v>3.12776538366026E-3</v>
      </c>
      <c r="AB5" s="11">
        <f>SUM('TRI Impacts Summed'!AB5,'NEI Impacts Summed'!AB5)</f>
        <v>0</v>
      </c>
      <c r="AC5" s="11">
        <f>SUM('TRI Impacts Summed'!AC5,'NEI Impacts Summed'!AC5)</f>
        <v>0</v>
      </c>
      <c r="AD5" s="11">
        <f>SUM('TRI Impacts Summed'!AD5,'NEI Impacts Summed'!AD5)</f>
        <v>0</v>
      </c>
      <c r="AE5" s="11">
        <f>SUM('TRI Impacts Summed'!AE5,'NEI Impacts Summed'!AE5)</f>
        <v>0</v>
      </c>
      <c r="AF5" s="11">
        <f>SUM('TRI Impacts Summed'!AF5,'NEI Impacts Summed'!AF5)</f>
        <v>5.9414785689143699</v>
      </c>
      <c r="AG5" s="11">
        <f>SUM('TRI Impacts Summed'!AG5,'NEI Impacts Summed'!AG5)</f>
        <v>5.9414785689143699</v>
      </c>
    </row>
    <row r="6" spans="1:33">
      <c r="A6" t="s">
        <v>24</v>
      </c>
      <c r="B6" t="s">
        <v>8</v>
      </c>
      <c r="C6" s="5">
        <f>SUM('TRI Impacts Summed'!C6,'NEI Impacts Summed'!C6)</f>
        <v>2244646.1219871189</v>
      </c>
      <c r="D6" s="5">
        <f>SUM('TRI Impacts Summed'!D6,'NEI Impacts Summed'!D6)</f>
        <v>0</v>
      </c>
      <c r="E6" s="5">
        <f>SUM('TRI Impacts Summed'!E6,'NEI Impacts Summed'!E6)</f>
        <v>18204417.087751999</v>
      </c>
      <c r="F6" s="5">
        <f>SUM('TRI Impacts Summed'!F6,'NEI Impacts Summed'!F6)</f>
        <v>1.4737233627563899</v>
      </c>
      <c r="G6" s="11">
        <f>SUM('TRI Impacts Summed'!G6,'NEI Impacts Summed'!G6)</f>
        <v>367.95423599999998</v>
      </c>
      <c r="H6" s="11">
        <f>SUM('TRI Impacts Summed'!H6,'NEI Impacts Summed'!H6)</f>
        <v>157223.9192941337</v>
      </c>
      <c r="I6" s="11">
        <f>SUM('TRI Impacts Summed'!I6,'NEI Impacts Summed'!I6)</f>
        <v>1033975.631728953</v>
      </c>
      <c r="J6" s="11">
        <f>SUM('TRI Impacts Summed'!J6,'NEI Impacts Summed'!J6)</f>
        <v>0</v>
      </c>
      <c r="K6" s="11">
        <f>SUM('TRI Impacts Summed'!K6,'NEI Impacts Summed'!K6)</f>
        <v>0</v>
      </c>
      <c r="L6" s="11">
        <f>SUM('TRI Impacts Summed'!L6,'NEI Impacts Summed'!L6)</f>
        <v>0</v>
      </c>
      <c r="M6" s="11">
        <f>SUM('TRI Impacts Summed'!M6,'NEI Impacts Summed'!M6)</f>
        <v>0</v>
      </c>
      <c r="N6" s="11">
        <f>SUM('TRI Impacts Summed'!N6,'NEI Impacts Summed'!N6)</f>
        <v>1676626126.29161</v>
      </c>
      <c r="O6" s="11">
        <f>SUM('TRI Impacts Summed'!O6,'NEI Impacts Summed'!O6)</f>
        <v>303357059297.44098</v>
      </c>
      <c r="P6" s="11">
        <f>SUM('TRI Impacts Summed'!P6,'NEI Impacts Summed'!P6)</f>
        <v>1.0670672843999999E-6</v>
      </c>
      <c r="Q6" s="11">
        <f>SUM('TRI Impacts Summed'!Q6,'NEI Impacts Summed'!Q6)</f>
        <v>7.7238198432419169</v>
      </c>
      <c r="R6" s="11">
        <f>SUM('TRI Impacts Summed'!R6,'NEI Impacts Summed'!R6)</f>
        <v>7.8462432784307889</v>
      </c>
      <c r="S6" s="11">
        <f>SUM('TRI Impacts Summed'!S6,'NEI Impacts Summed'!S6)</f>
        <v>0</v>
      </c>
      <c r="T6" s="11">
        <f>SUM('TRI Impacts Summed'!T6,'NEI Impacts Summed'!T6)</f>
        <v>0</v>
      </c>
      <c r="U6" s="11">
        <f>SUM('TRI Impacts Summed'!U6,'NEI Impacts Summed'!U6)</f>
        <v>0</v>
      </c>
      <c r="V6" s="11">
        <f>SUM('TRI Impacts Summed'!V6,'NEI Impacts Summed'!V6)</f>
        <v>0</v>
      </c>
      <c r="W6" s="11">
        <f>SUM('TRI Impacts Summed'!W6,'NEI Impacts Summed'!W6)</f>
        <v>129.877709652319</v>
      </c>
      <c r="X6" s="11">
        <f>SUM('TRI Impacts Summed'!X6,'NEI Impacts Summed'!X6)</f>
        <v>2449.2245075840101</v>
      </c>
      <c r="Y6" s="11">
        <f>SUM('TRI Impacts Summed'!Y6,'NEI Impacts Summed'!Y6)</f>
        <v>1.9671399539999899E-5</v>
      </c>
      <c r="Z6" s="11">
        <f>SUM('TRI Impacts Summed'!Z6,'NEI Impacts Summed'!Z6)</f>
        <v>2.2109093345169611E-2</v>
      </c>
      <c r="AA6" s="11">
        <f>SUM('TRI Impacts Summed'!AA6,'NEI Impacts Summed'!AA6)</f>
        <v>2.2128764699706011E-2</v>
      </c>
      <c r="AB6" s="11">
        <f>SUM('TRI Impacts Summed'!AB6,'NEI Impacts Summed'!AB6)</f>
        <v>0</v>
      </c>
      <c r="AC6" s="11">
        <f>SUM('TRI Impacts Summed'!AC6,'NEI Impacts Summed'!AC6)</f>
        <v>0</v>
      </c>
      <c r="AD6" s="11">
        <f>SUM('TRI Impacts Summed'!AD6,'NEI Impacts Summed'!AD6)</f>
        <v>0</v>
      </c>
      <c r="AE6" s="11">
        <f>SUM('TRI Impacts Summed'!AE6,'NEI Impacts Summed'!AE6)</f>
        <v>0</v>
      </c>
      <c r="AF6" s="11">
        <f>SUM('TRI Impacts Summed'!AF6,'NEI Impacts Summed'!AF6)</f>
        <v>2.2041536208017698</v>
      </c>
      <c r="AG6" s="11">
        <f>SUM('TRI Impacts Summed'!AG6,'NEI Impacts Summed'!AG6)</f>
        <v>2.2041536208017698</v>
      </c>
    </row>
    <row r="7" spans="1:33">
      <c r="A7" t="s">
        <v>28</v>
      </c>
      <c r="B7" t="s">
        <v>8</v>
      </c>
      <c r="C7" s="5">
        <f>SUM('TRI Impacts Summed'!C7,'NEI Impacts Summed'!C7)</f>
        <v>76629.487549773432</v>
      </c>
      <c r="D7" s="5">
        <f>SUM('TRI Impacts Summed'!D7,'NEI Impacts Summed'!D7)</f>
        <v>0</v>
      </c>
      <c r="E7" s="5">
        <f>SUM('TRI Impacts Summed'!E7,'NEI Impacts Summed'!E7)</f>
        <v>198773.756987598</v>
      </c>
      <c r="F7" s="5">
        <f>SUM('TRI Impacts Summed'!F7,'NEI Impacts Summed'!F7)</f>
        <v>130.57125491014301</v>
      </c>
      <c r="G7" s="11">
        <f>SUM('TRI Impacts Summed'!G7,'NEI Impacts Summed'!G7)</f>
        <v>4727.7032757848601</v>
      </c>
      <c r="H7" s="11">
        <f>SUM('TRI Impacts Summed'!H7,'NEI Impacts Summed'!H7)</f>
        <v>34295.78158371475</v>
      </c>
      <c r="I7" s="11">
        <f>SUM('TRI Impacts Summed'!I7,'NEI Impacts Summed'!I7)</f>
        <v>110079.78629653787</v>
      </c>
      <c r="J7" s="11">
        <f>SUM('TRI Impacts Summed'!J7,'NEI Impacts Summed'!J7)</f>
        <v>0</v>
      </c>
      <c r="K7" s="11">
        <f>SUM('TRI Impacts Summed'!K7,'NEI Impacts Summed'!K7)</f>
        <v>0</v>
      </c>
      <c r="L7" s="11">
        <f>SUM('TRI Impacts Summed'!L7,'NEI Impacts Summed'!L7)</f>
        <v>0</v>
      </c>
      <c r="M7" s="11">
        <f>SUM('TRI Impacts Summed'!M7,'NEI Impacts Summed'!M7)</f>
        <v>0</v>
      </c>
      <c r="N7" s="11">
        <f>SUM('TRI Impacts Summed'!N7,'NEI Impacts Summed'!N7)</f>
        <v>693563548.18000305</v>
      </c>
      <c r="O7" s="11">
        <f>SUM('TRI Impacts Summed'!O7,'NEI Impacts Summed'!O7)</f>
        <v>3077771643.8742199</v>
      </c>
      <c r="P7" s="11">
        <f>SUM('TRI Impacts Summed'!P7,'NEI Impacts Summed'!P7)</f>
        <v>1.51132884236399E-5</v>
      </c>
      <c r="Q7" s="11">
        <f>SUM('TRI Impacts Summed'!Q7,'NEI Impacts Summed'!Q7)</f>
        <v>0.1064333592734461</v>
      </c>
      <c r="R7" s="11">
        <f>SUM('TRI Impacts Summed'!R7,'NEI Impacts Summed'!R7)</f>
        <v>0.1064443937374541</v>
      </c>
      <c r="S7" s="11">
        <f>SUM('TRI Impacts Summed'!S7,'NEI Impacts Summed'!S7)</f>
        <v>0</v>
      </c>
      <c r="T7" s="11">
        <f>SUM('TRI Impacts Summed'!T7,'NEI Impacts Summed'!T7)</f>
        <v>0</v>
      </c>
      <c r="U7" s="11">
        <f>SUM('TRI Impacts Summed'!U7,'NEI Impacts Summed'!U7)</f>
        <v>0</v>
      </c>
      <c r="V7" s="11">
        <f>SUM('TRI Impacts Summed'!V7,'NEI Impacts Summed'!V7)</f>
        <v>0</v>
      </c>
      <c r="W7" s="11">
        <f>SUM('TRI Impacts Summed'!W7,'NEI Impacts Summed'!W7)</f>
        <v>1.9704508115230699</v>
      </c>
      <c r="X7" s="11">
        <f>SUM('TRI Impacts Summed'!X7,'NEI Impacts Summed'!X7)</f>
        <v>1.9704508115230699</v>
      </c>
      <c r="Y7" s="11">
        <f>SUM('TRI Impacts Summed'!Y7,'NEI Impacts Summed'!Y7)</f>
        <v>2.5650797078762499E-4</v>
      </c>
      <c r="Z7" s="11">
        <f>SUM('TRI Impacts Summed'!Z7,'NEI Impacts Summed'!Z7)</f>
        <v>5.7764788305093644E-4</v>
      </c>
      <c r="AA7" s="11">
        <f>SUM('TRI Impacts Summed'!AA7,'NEI Impacts Summed'!AA7)</f>
        <v>8.0323796808657504E-4</v>
      </c>
      <c r="AB7" s="11">
        <f>SUM('TRI Impacts Summed'!AB7,'NEI Impacts Summed'!AB7)</f>
        <v>0</v>
      </c>
      <c r="AC7" s="11">
        <f>SUM('TRI Impacts Summed'!AC7,'NEI Impacts Summed'!AC7)</f>
        <v>0</v>
      </c>
      <c r="AD7" s="11">
        <f>SUM('TRI Impacts Summed'!AD7,'NEI Impacts Summed'!AD7)</f>
        <v>0</v>
      </c>
      <c r="AE7" s="11">
        <f>SUM('TRI Impacts Summed'!AE7,'NEI Impacts Summed'!AE7)</f>
        <v>0</v>
      </c>
      <c r="AF7" s="11">
        <f>SUM('TRI Impacts Summed'!AF7,'NEI Impacts Summed'!AF7)</f>
        <v>1.7087322364870099</v>
      </c>
      <c r="AG7" s="11">
        <f>SUM('TRI Impacts Summed'!AG7,'NEI Impacts Summed'!AG7)</f>
        <v>1.7087322364870099</v>
      </c>
    </row>
    <row r="8" spans="1:33">
      <c r="A8" t="s">
        <v>35</v>
      </c>
      <c r="B8" t="s">
        <v>8</v>
      </c>
      <c r="C8" s="5">
        <f>SUM('TRI Impacts Summed'!C8,'NEI Impacts Summed'!C8)</f>
        <v>30271.6386497446</v>
      </c>
      <c r="D8" s="5">
        <f>SUM('TRI Impacts Summed'!D8,'NEI Impacts Summed'!D8)</f>
        <v>0</v>
      </c>
      <c r="E8" s="5">
        <f>SUM('TRI Impacts Summed'!E8,'NEI Impacts Summed'!E8)</f>
        <v>0</v>
      </c>
      <c r="F8" s="5">
        <f>SUM('TRI Impacts Summed'!F8,'NEI Impacts Summed'!F8)</f>
        <v>0</v>
      </c>
      <c r="G8" s="11">
        <f>SUM('TRI Impacts Summed'!G8,'NEI Impacts Summed'!G8)</f>
        <v>0</v>
      </c>
      <c r="H8" s="11">
        <f>SUM('TRI Impacts Summed'!H8,'NEI Impacts Summed'!H8)</f>
        <v>196.38758606925401</v>
      </c>
      <c r="I8" s="11">
        <f>SUM('TRI Impacts Summed'!I8,'NEI Impacts Summed'!I8)</f>
        <v>196.38758606925401</v>
      </c>
      <c r="J8" s="11">
        <f>SUM('TRI Impacts Summed'!J8,'NEI Impacts Summed'!J8)</f>
        <v>0</v>
      </c>
      <c r="K8" s="11">
        <f>SUM('TRI Impacts Summed'!K8,'NEI Impacts Summed'!K8)</f>
        <v>0</v>
      </c>
      <c r="L8" s="11">
        <f>SUM('TRI Impacts Summed'!L8,'NEI Impacts Summed'!L8)</f>
        <v>0</v>
      </c>
      <c r="M8" s="11">
        <f>SUM('TRI Impacts Summed'!M8,'NEI Impacts Summed'!M8)</f>
        <v>0</v>
      </c>
      <c r="N8" s="11">
        <f>SUM('TRI Impacts Summed'!N8,'NEI Impacts Summed'!N8)</f>
        <v>0</v>
      </c>
      <c r="O8" s="11">
        <f>SUM('TRI Impacts Summed'!O8,'NEI Impacts Summed'!O8)</f>
        <v>0</v>
      </c>
      <c r="P8" s="11">
        <f>SUM('TRI Impacts Summed'!P8,'NEI Impacts Summed'!P8)</f>
        <v>0</v>
      </c>
      <c r="Q8" s="11">
        <f>SUM('TRI Impacts Summed'!Q8,'NEI Impacts Summed'!Q8)</f>
        <v>1.06785749925157E-2</v>
      </c>
      <c r="R8" s="11">
        <f>SUM('TRI Impacts Summed'!R8,'NEI Impacts Summed'!R8)</f>
        <v>1.06785749925157E-2</v>
      </c>
      <c r="S8" s="11">
        <f>SUM('TRI Impacts Summed'!S8,'NEI Impacts Summed'!S8)</f>
        <v>0</v>
      </c>
      <c r="T8" s="11">
        <f>SUM('TRI Impacts Summed'!T8,'NEI Impacts Summed'!T8)</f>
        <v>0</v>
      </c>
      <c r="U8" s="11">
        <f>SUM('TRI Impacts Summed'!U8,'NEI Impacts Summed'!U8)</f>
        <v>0</v>
      </c>
      <c r="V8" s="11">
        <f>SUM('TRI Impacts Summed'!V8,'NEI Impacts Summed'!V8)</f>
        <v>0</v>
      </c>
      <c r="W8" s="11">
        <f>SUM('TRI Impacts Summed'!W8,'NEI Impacts Summed'!W8)</f>
        <v>0</v>
      </c>
      <c r="X8" s="11">
        <f>SUM('TRI Impacts Summed'!X8,'NEI Impacts Summed'!X8)</f>
        <v>0</v>
      </c>
      <c r="Y8" s="11">
        <f>SUM('TRI Impacts Summed'!Y8,'NEI Impacts Summed'!Y8)</f>
        <v>0</v>
      </c>
      <c r="Z8" s="11">
        <f>SUM('TRI Impacts Summed'!Z8,'NEI Impacts Summed'!Z8)</f>
        <v>3.04623926118786E-5</v>
      </c>
      <c r="AA8" s="11">
        <f>SUM('TRI Impacts Summed'!AA8,'NEI Impacts Summed'!AA8)</f>
        <v>3.04623926118786E-5</v>
      </c>
      <c r="AB8" s="11">
        <f>SUM('TRI Impacts Summed'!AB8,'NEI Impacts Summed'!AB8)</f>
        <v>0</v>
      </c>
      <c r="AC8" s="11">
        <f>SUM('TRI Impacts Summed'!AC8,'NEI Impacts Summed'!AC8)</f>
        <v>0</v>
      </c>
      <c r="AD8" s="11">
        <f>SUM('TRI Impacts Summed'!AD8,'NEI Impacts Summed'!AD8)</f>
        <v>0</v>
      </c>
      <c r="AE8" s="11">
        <f>SUM('TRI Impacts Summed'!AE8,'NEI Impacts Summed'!AE8)</f>
        <v>0</v>
      </c>
      <c r="AF8" s="11">
        <f>SUM('TRI Impacts Summed'!AF8,'NEI Impacts Summed'!AF8)</f>
        <v>0</v>
      </c>
      <c r="AG8" s="11">
        <f>SUM('TRI Impacts Summed'!AG8,'NEI Impacts Summed'!AG8)</f>
        <v>0</v>
      </c>
    </row>
    <row r="9" spans="1:33">
      <c r="A9" t="s">
        <v>38</v>
      </c>
      <c r="B9" t="s">
        <v>8</v>
      </c>
      <c r="C9" s="5">
        <f>SUM('TRI Impacts Summed'!C9,'NEI Impacts Summed'!C9)</f>
        <v>2688965.5614183848</v>
      </c>
      <c r="D9" s="5">
        <f>SUM('TRI Impacts Summed'!D9,'NEI Impacts Summed'!D9)</f>
        <v>131.95017735482699</v>
      </c>
      <c r="E9" s="5">
        <f>SUM('TRI Impacts Summed'!E9,'NEI Impacts Summed'!E9)</f>
        <v>11480166.1510827</v>
      </c>
      <c r="F9" s="5">
        <f>SUM('TRI Impacts Summed'!F9,'NEI Impacts Summed'!F9)</f>
        <v>206291.69652819901</v>
      </c>
      <c r="G9" s="11">
        <f>SUM('TRI Impacts Summed'!G9,'NEI Impacts Summed'!G9)</f>
        <v>2282964.5061080698</v>
      </c>
      <c r="H9" s="11">
        <f>SUM('TRI Impacts Summed'!H9,'NEI Impacts Summed'!H9)</f>
        <v>55073270.433262601</v>
      </c>
      <c r="I9" s="11">
        <f>SUM('TRI Impacts Summed'!I9,'NEI Impacts Summed'!I9)</f>
        <v>713237984.27440202</v>
      </c>
      <c r="J9" s="11">
        <f>SUM('TRI Impacts Summed'!J9,'NEI Impacts Summed'!J9)</f>
        <v>0</v>
      </c>
      <c r="K9" s="11">
        <f>SUM('TRI Impacts Summed'!K9,'NEI Impacts Summed'!K9)</f>
        <v>667472.17207500595</v>
      </c>
      <c r="L9" s="11">
        <f>SUM('TRI Impacts Summed'!L9,'NEI Impacts Summed'!L9)</f>
        <v>5328797.0262448797</v>
      </c>
      <c r="M9" s="11">
        <f>SUM('TRI Impacts Summed'!M9,'NEI Impacts Summed'!M9)</f>
        <v>0</v>
      </c>
      <c r="N9" s="11">
        <f>SUM('TRI Impacts Summed'!N9,'NEI Impacts Summed'!N9)</f>
        <v>2664788722.0473299</v>
      </c>
      <c r="O9" s="11">
        <f>SUM('TRI Impacts Summed'!O9,'NEI Impacts Summed'!O9)</f>
        <v>281914832320.94397</v>
      </c>
      <c r="P9" s="11">
        <f>SUM('TRI Impacts Summed'!P9,'NEI Impacts Summed'!P9)</f>
        <v>6.6207393685601803E-3</v>
      </c>
      <c r="Q9" s="11">
        <f>SUM('TRI Impacts Summed'!Q9,'NEI Impacts Summed'!Q9)</f>
        <v>347.055602910728</v>
      </c>
      <c r="R9" s="11">
        <f>SUM('TRI Impacts Summed'!R9,'NEI Impacts Summed'!R9)</f>
        <v>504.55670653356799</v>
      </c>
      <c r="S9" s="11">
        <f>SUM('TRI Impacts Summed'!S9,'NEI Impacts Summed'!S9)</f>
        <v>0</v>
      </c>
      <c r="T9" s="11">
        <f>SUM('TRI Impacts Summed'!T9,'NEI Impacts Summed'!T9)</f>
        <v>6.8021593358492602E-2</v>
      </c>
      <c r="U9" s="11">
        <f>SUM('TRI Impacts Summed'!U9,'NEI Impacts Summed'!U9)</f>
        <v>0.211830950458582</v>
      </c>
      <c r="V9" s="11">
        <f>SUM('TRI Impacts Summed'!V9,'NEI Impacts Summed'!V9)</f>
        <v>0</v>
      </c>
      <c r="W9" s="11">
        <f>SUM('TRI Impacts Summed'!W9,'NEI Impacts Summed'!W9)</f>
        <v>2310.684684414</v>
      </c>
      <c r="X9" s="11">
        <f>SUM('TRI Impacts Summed'!X9,'NEI Impacts Summed'!X9)</f>
        <v>4834.3988663669898</v>
      </c>
      <c r="Y9" s="11">
        <f>SUM('TRI Impacts Summed'!Y9,'NEI Impacts Summed'!Y9)</f>
        <v>0.122050892442693</v>
      </c>
      <c r="Z9" s="11">
        <f>SUM('TRI Impacts Summed'!Z9,'NEI Impacts Summed'!Z9)</f>
        <v>1.9475820361526051</v>
      </c>
      <c r="AA9" s="11">
        <f>SUM('TRI Impacts Summed'!AA9,'NEI Impacts Summed'!AA9)</f>
        <v>2.0695668797979949</v>
      </c>
      <c r="AB9" s="11">
        <f>SUM('TRI Impacts Summed'!AB9,'NEI Impacts Summed'!AB9)</f>
        <v>0</v>
      </c>
      <c r="AC9" s="11">
        <f>SUM('TRI Impacts Summed'!AC9,'NEI Impacts Summed'!AC9)</f>
        <v>9.5644718817755397E-4</v>
      </c>
      <c r="AD9" s="11">
        <f>SUM('TRI Impacts Summed'!AD9,'NEI Impacts Summed'!AD9)</f>
        <v>9.5644718817755397E-4</v>
      </c>
      <c r="AE9" s="11">
        <f>SUM('TRI Impacts Summed'!AE9,'NEI Impacts Summed'!AE9)</f>
        <v>0</v>
      </c>
      <c r="AF9" s="11">
        <f>SUM('TRI Impacts Summed'!AF9,'NEI Impacts Summed'!AF9)</f>
        <v>29.848776077872799</v>
      </c>
      <c r="AG9" s="11">
        <f>SUM('TRI Impacts Summed'!AG9,'NEI Impacts Summed'!AG9)</f>
        <v>29.848776077872799</v>
      </c>
    </row>
    <row r="10" spans="1:33">
      <c r="A10" t="s">
        <v>39</v>
      </c>
      <c r="B10" t="s">
        <v>8</v>
      </c>
      <c r="C10" s="5">
        <f>SUM('TRI Impacts Summed'!C10,'NEI Impacts Summed'!C10)</f>
        <v>127.459607551414</v>
      </c>
      <c r="D10" s="5">
        <f>SUM('TRI Impacts Summed'!D10,'NEI Impacts Summed'!D10)</f>
        <v>0</v>
      </c>
      <c r="E10" s="5">
        <f>SUM('TRI Impacts Summed'!E10,'NEI Impacts Summed'!E10)</f>
        <v>0</v>
      </c>
      <c r="F10" s="5">
        <f>SUM('TRI Impacts Summed'!F10,'NEI Impacts Summed'!F10)</f>
        <v>0</v>
      </c>
      <c r="G10" s="11">
        <f>SUM('TRI Impacts Summed'!G10,'NEI Impacts Summed'!G10)</f>
        <v>0</v>
      </c>
      <c r="H10" s="11">
        <f>SUM('TRI Impacts Summed'!H10,'NEI Impacts Summed'!H10)</f>
        <v>44.316027251862003</v>
      </c>
      <c r="I10" s="11">
        <f>SUM('TRI Impacts Summed'!I10,'NEI Impacts Summed'!I10)</f>
        <v>10568.714789850401</v>
      </c>
      <c r="J10" s="11">
        <f>SUM('TRI Impacts Summed'!J10,'NEI Impacts Summed'!J10)</f>
        <v>0</v>
      </c>
      <c r="K10" s="11">
        <f>SUM('TRI Impacts Summed'!K10,'NEI Impacts Summed'!K10)</f>
        <v>0</v>
      </c>
      <c r="L10" s="11">
        <f>SUM('TRI Impacts Summed'!L10,'NEI Impacts Summed'!L10)</f>
        <v>0</v>
      </c>
      <c r="M10" s="11">
        <f>SUM('TRI Impacts Summed'!M10,'NEI Impacts Summed'!M10)</f>
        <v>0</v>
      </c>
      <c r="N10" s="11">
        <f>SUM('TRI Impacts Summed'!N10,'NEI Impacts Summed'!N10)</f>
        <v>0</v>
      </c>
      <c r="O10" s="11">
        <f>SUM('TRI Impacts Summed'!O10,'NEI Impacts Summed'!O10)</f>
        <v>0</v>
      </c>
      <c r="P10" s="11">
        <f>SUM('TRI Impacts Summed'!P10,'NEI Impacts Summed'!P10)</f>
        <v>0</v>
      </c>
      <c r="Q10" s="11">
        <f>SUM('TRI Impacts Summed'!Q10,'NEI Impacts Summed'!Q10)</f>
        <v>0</v>
      </c>
      <c r="R10" s="11">
        <f>SUM('TRI Impacts Summed'!R10,'NEI Impacts Summed'!R10)</f>
        <v>0</v>
      </c>
      <c r="S10" s="11">
        <f>SUM('TRI Impacts Summed'!S10,'NEI Impacts Summed'!S10)</f>
        <v>0</v>
      </c>
      <c r="T10" s="11">
        <f>SUM('TRI Impacts Summed'!T10,'NEI Impacts Summed'!T10)</f>
        <v>0</v>
      </c>
      <c r="U10" s="11">
        <f>SUM('TRI Impacts Summed'!U10,'NEI Impacts Summed'!U10)</f>
        <v>0</v>
      </c>
      <c r="V10" s="11">
        <f>SUM('TRI Impacts Summed'!V10,'NEI Impacts Summed'!V10)</f>
        <v>0</v>
      </c>
      <c r="W10" s="11">
        <f>SUM('TRI Impacts Summed'!W10,'NEI Impacts Summed'!W10)</f>
        <v>0</v>
      </c>
      <c r="X10" s="11">
        <f>SUM('TRI Impacts Summed'!X10,'NEI Impacts Summed'!X10)</f>
        <v>0</v>
      </c>
      <c r="Y10" s="11">
        <f>SUM('TRI Impacts Summed'!Y10,'NEI Impacts Summed'!Y10)</f>
        <v>0</v>
      </c>
      <c r="Z10" s="11">
        <f>SUM('TRI Impacts Summed'!Z10,'NEI Impacts Summed'!Z10)</f>
        <v>0</v>
      </c>
      <c r="AA10" s="11">
        <f>SUM('TRI Impacts Summed'!AA10,'NEI Impacts Summed'!AA10)</f>
        <v>0</v>
      </c>
      <c r="AB10" s="11">
        <f>SUM('TRI Impacts Summed'!AB10,'NEI Impacts Summed'!AB10)</f>
        <v>0</v>
      </c>
      <c r="AC10" s="11">
        <f>SUM('TRI Impacts Summed'!AC10,'NEI Impacts Summed'!AC10)</f>
        <v>0</v>
      </c>
      <c r="AD10" s="11">
        <f>SUM('TRI Impacts Summed'!AD10,'NEI Impacts Summed'!AD10)</f>
        <v>0</v>
      </c>
      <c r="AE10" s="11">
        <f>SUM('TRI Impacts Summed'!AE10,'NEI Impacts Summed'!AE10)</f>
        <v>0</v>
      </c>
      <c r="AF10" s="11">
        <f>SUM('TRI Impacts Summed'!AF10,'NEI Impacts Summed'!AF10)</f>
        <v>0</v>
      </c>
      <c r="AG10" s="11">
        <f>SUM('TRI Impacts Summed'!AG10,'NEI Impacts Summed'!AG10)</f>
        <v>0</v>
      </c>
    </row>
    <row r="11" spans="1:33">
      <c r="A11" t="s">
        <v>42</v>
      </c>
      <c r="B11" t="s">
        <v>8</v>
      </c>
      <c r="C11" s="5">
        <f>SUM('TRI Impacts Summed'!C11,'NEI Impacts Summed'!C11)</f>
        <v>492.505553947632</v>
      </c>
      <c r="D11" s="5">
        <f>SUM('TRI Impacts Summed'!D11,'NEI Impacts Summed'!D11)</f>
        <v>0.86984605056653697</v>
      </c>
      <c r="E11" s="5">
        <f>SUM('TRI Impacts Summed'!E11,'NEI Impacts Summed'!E11)</f>
        <v>1017527.29858206</v>
      </c>
      <c r="F11" s="5">
        <f>SUM('TRI Impacts Summed'!F11,'NEI Impacts Summed'!F11)</f>
        <v>0</v>
      </c>
      <c r="G11" s="11">
        <f>SUM('TRI Impacts Summed'!G11,'NEI Impacts Summed'!G11)</f>
        <v>0</v>
      </c>
      <c r="H11" s="11">
        <f>SUM('TRI Impacts Summed'!H11,'NEI Impacts Summed'!H11)</f>
        <v>4515.2648834801303</v>
      </c>
      <c r="I11" s="11">
        <f>SUM('TRI Impacts Summed'!I11,'NEI Impacts Summed'!I11)</f>
        <v>90897.498599585408</v>
      </c>
      <c r="J11" s="11">
        <f>SUM('TRI Impacts Summed'!J11,'NEI Impacts Summed'!J11)</f>
        <v>0</v>
      </c>
      <c r="K11" s="11">
        <f>SUM('TRI Impacts Summed'!K11,'NEI Impacts Summed'!K11)</f>
        <v>15907.036677522599</v>
      </c>
      <c r="L11" s="11">
        <f>SUM('TRI Impacts Summed'!L11,'NEI Impacts Summed'!L11)</f>
        <v>45272.563979279803</v>
      </c>
      <c r="M11" s="11">
        <f>SUM('TRI Impacts Summed'!M11,'NEI Impacts Summed'!M11)</f>
        <v>0</v>
      </c>
      <c r="N11" s="11">
        <f>SUM('TRI Impacts Summed'!N11,'NEI Impacts Summed'!N11)</f>
        <v>781130686.13185</v>
      </c>
      <c r="O11" s="11">
        <f>SUM('TRI Impacts Summed'!O11,'NEI Impacts Summed'!O11)</f>
        <v>5244406458.5824299</v>
      </c>
      <c r="P11" s="11">
        <f>SUM('TRI Impacts Summed'!P11,'NEI Impacts Summed'!P11)</f>
        <v>0</v>
      </c>
      <c r="Q11" s="11">
        <f>SUM('TRI Impacts Summed'!Q11,'NEI Impacts Summed'!Q11)</f>
        <v>8.7815219933940897E-2</v>
      </c>
      <c r="R11" s="11">
        <f>SUM('TRI Impacts Summed'!R11,'NEI Impacts Summed'!R11)</f>
        <v>8.78289414072944E-2</v>
      </c>
      <c r="S11" s="11">
        <f>SUM('TRI Impacts Summed'!S11,'NEI Impacts Summed'!S11)</f>
        <v>0</v>
      </c>
      <c r="T11" s="11">
        <f>SUM('TRI Impacts Summed'!T11,'NEI Impacts Summed'!T11)</f>
        <v>2.8217725194546E-5</v>
      </c>
      <c r="U11" s="11">
        <f>SUM('TRI Impacts Summed'!U11,'NEI Impacts Summed'!U11)</f>
        <v>3.3108073046602101E-5</v>
      </c>
      <c r="V11" s="11">
        <f>SUM('TRI Impacts Summed'!V11,'NEI Impacts Summed'!V11)</f>
        <v>0</v>
      </c>
      <c r="W11" s="11">
        <f>SUM('TRI Impacts Summed'!W11,'NEI Impacts Summed'!W11)</f>
        <v>59.222681830623301</v>
      </c>
      <c r="X11" s="11">
        <f>SUM('TRI Impacts Summed'!X11,'NEI Impacts Summed'!X11)</f>
        <v>60.245692855684801</v>
      </c>
      <c r="Y11" s="11">
        <f>SUM('TRI Impacts Summed'!Y11,'NEI Impacts Summed'!Y11)</f>
        <v>0</v>
      </c>
      <c r="Z11" s="11">
        <f>SUM('TRI Impacts Summed'!Z11,'NEI Impacts Summed'!Z11)</f>
        <v>3.2916364001617801E-4</v>
      </c>
      <c r="AA11" s="11">
        <f>SUM('TRI Impacts Summed'!AA11,'NEI Impacts Summed'!AA11)</f>
        <v>3.2916364001617801E-4</v>
      </c>
      <c r="AB11" s="11">
        <f>SUM('TRI Impacts Summed'!AB11,'NEI Impacts Summed'!AB11)</f>
        <v>0</v>
      </c>
      <c r="AC11" s="11">
        <f>SUM('TRI Impacts Summed'!AC11,'NEI Impacts Summed'!AC11)</f>
        <v>8.0418756973990906E-8</v>
      </c>
      <c r="AD11" s="11">
        <f>SUM('TRI Impacts Summed'!AD11,'NEI Impacts Summed'!AD11)</f>
        <v>8.0418756973990906E-8</v>
      </c>
      <c r="AE11" s="11">
        <f>SUM('TRI Impacts Summed'!AE11,'NEI Impacts Summed'!AE11)</f>
        <v>0</v>
      </c>
      <c r="AF11" s="11">
        <f>SUM('TRI Impacts Summed'!AF11,'NEI Impacts Summed'!AF11)</f>
        <v>1.5976526605219901</v>
      </c>
      <c r="AG11" s="11">
        <f>SUM('TRI Impacts Summed'!AG11,'NEI Impacts Summed'!AG11)</f>
        <v>1.5976526605219901</v>
      </c>
    </row>
    <row r="12" spans="1:33">
      <c r="A12" t="s">
        <v>44</v>
      </c>
      <c r="B12" t="s">
        <v>8</v>
      </c>
      <c r="C12" s="5">
        <f>SUM('TRI Impacts Summed'!C12,'NEI Impacts Summed'!C12)</f>
        <v>43657402.460426323</v>
      </c>
      <c r="D12" s="5">
        <f>SUM('TRI Impacts Summed'!D12,'NEI Impacts Summed'!D12)</f>
        <v>0</v>
      </c>
      <c r="E12" s="5">
        <f>SUM('TRI Impacts Summed'!E12,'NEI Impacts Summed'!E12)</f>
        <v>1800188.51321316</v>
      </c>
      <c r="F12" s="5">
        <f>SUM('TRI Impacts Summed'!F12,'NEI Impacts Summed'!F12)</f>
        <v>4764.6759985847902</v>
      </c>
      <c r="G12" s="11">
        <f>SUM('TRI Impacts Summed'!G12,'NEI Impacts Summed'!G12)</f>
        <v>1594732.9651642556</v>
      </c>
      <c r="H12" s="11">
        <f>SUM('TRI Impacts Summed'!H12,'NEI Impacts Summed'!H12)</f>
        <v>917095.18318547891</v>
      </c>
      <c r="I12" s="11">
        <f>SUM('TRI Impacts Summed'!I12,'NEI Impacts Summed'!I12)</f>
        <v>13168619.319193769</v>
      </c>
      <c r="J12" s="11">
        <f>SUM('TRI Impacts Summed'!J12,'NEI Impacts Summed'!J12)</f>
        <v>0</v>
      </c>
      <c r="K12" s="11">
        <f>SUM('TRI Impacts Summed'!K12,'NEI Impacts Summed'!K12)</f>
        <v>0</v>
      </c>
      <c r="L12" s="11">
        <f>SUM('TRI Impacts Summed'!L12,'NEI Impacts Summed'!L12)</f>
        <v>0</v>
      </c>
      <c r="M12" s="11">
        <f>SUM('TRI Impacts Summed'!M12,'NEI Impacts Summed'!M12)</f>
        <v>10264.123522421</v>
      </c>
      <c r="N12" s="11">
        <f>SUM('TRI Impacts Summed'!N12,'NEI Impacts Summed'!N12)</f>
        <v>1958441491.8634501</v>
      </c>
      <c r="O12" s="11">
        <f>SUM('TRI Impacts Summed'!O12,'NEI Impacts Summed'!O12)</f>
        <v>27284371318.545601</v>
      </c>
      <c r="P12" s="11">
        <f>SUM('TRI Impacts Summed'!P12,'NEI Impacts Summed'!P12)</f>
        <v>4.9338015730719378E-3</v>
      </c>
      <c r="Q12" s="11">
        <f>SUM('TRI Impacts Summed'!Q12,'NEI Impacts Summed'!Q12)</f>
        <v>4.92746000974621</v>
      </c>
      <c r="R12" s="11">
        <f>SUM('TRI Impacts Summed'!R12,'NEI Impacts Summed'!R12)</f>
        <v>6.7474741779801999</v>
      </c>
      <c r="S12" s="11">
        <f>SUM('TRI Impacts Summed'!S12,'NEI Impacts Summed'!S12)</f>
        <v>0</v>
      </c>
      <c r="T12" s="11">
        <f>SUM('TRI Impacts Summed'!T12,'NEI Impacts Summed'!T12)</f>
        <v>0</v>
      </c>
      <c r="U12" s="11">
        <f>SUM('TRI Impacts Summed'!U12,'NEI Impacts Summed'!U12)</f>
        <v>0</v>
      </c>
      <c r="V12" s="11">
        <f>SUM('TRI Impacts Summed'!V12,'NEI Impacts Summed'!V12)</f>
        <v>6.19634449474285E-5</v>
      </c>
      <c r="W12" s="11">
        <f>SUM('TRI Impacts Summed'!W12,'NEI Impacts Summed'!W12)</f>
        <v>993.70622535668201</v>
      </c>
      <c r="X12" s="11">
        <f>SUM('TRI Impacts Summed'!X12,'NEI Impacts Summed'!X12)</f>
        <v>1410.44059840056</v>
      </c>
      <c r="Y12" s="11">
        <f>SUM('TRI Impacts Summed'!Y12,'NEI Impacts Summed'!Y12)</f>
        <v>8.5659443065025209E-2</v>
      </c>
      <c r="Z12" s="11">
        <f>SUM('TRI Impacts Summed'!Z12,'NEI Impacts Summed'!Z12)</f>
        <v>2.9091816098497227E-2</v>
      </c>
      <c r="AA12" s="11">
        <f>SUM('TRI Impacts Summed'!AA12,'NEI Impacts Summed'!AA12)</f>
        <v>0.11412746698909422</v>
      </c>
      <c r="AB12" s="11">
        <f>SUM('TRI Impacts Summed'!AB12,'NEI Impacts Summed'!AB12)</f>
        <v>0</v>
      </c>
      <c r="AC12" s="11">
        <f>SUM('TRI Impacts Summed'!AC12,'NEI Impacts Summed'!AC12)</f>
        <v>0</v>
      </c>
      <c r="AD12" s="11">
        <f>SUM('TRI Impacts Summed'!AD12,'NEI Impacts Summed'!AD12)</f>
        <v>0</v>
      </c>
      <c r="AE12" s="11">
        <f>SUM('TRI Impacts Summed'!AE12,'NEI Impacts Summed'!AE12)</f>
        <v>2.1376043944080999E-5</v>
      </c>
      <c r="AF12" s="11">
        <f>SUM('TRI Impacts Summed'!AF12,'NEI Impacts Summed'!AF12)</f>
        <v>15.0008684442915</v>
      </c>
      <c r="AG12" s="11">
        <f>SUM('TRI Impacts Summed'!AG12,'NEI Impacts Summed'!AG12)</f>
        <v>15.0008684442915</v>
      </c>
    </row>
    <row r="13" spans="1:33">
      <c r="A13" t="s">
        <v>46</v>
      </c>
      <c r="B13" t="s">
        <v>8</v>
      </c>
      <c r="C13" s="5">
        <f>SUM('TRI Impacts Summed'!C13,'NEI Impacts Summed'!C13)</f>
        <v>1582.5848634403192</v>
      </c>
      <c r="D13" s="5">
        <f>SUM('TRI Impacts Summed'!D13,'NEI Impacts Summed'!D13)</f>
        <v>0</v>
      </c>
      <c r="E13" s="5">
        <f>SUM('TRI Impacts Summed'!E13,'NEI Impacts Summed'!E13)</f>
        <v>2915093.3040614701</v>
      </c>
      <c r="F13" s="5">
        <f>SUM('TRI Impacts Summed'!F13,'NEI Impacts Summed'!F13)</f>
        <v>0</v>
      </c>
      <c r="G13" s="11">
        <f>SUM('TRI Impacts Summed'!G13,'NEI Impacts Summed'!G13)</f>
        <v>0</v>
      </c>
      <c r="H13" s="11">
        <f>SUM('TRI Impacts Summed'!H13,'NEI Impacts Summed'!H13)</f>
        <v>94996.850209185795</v>
      </c>
      <c r="I13" s="11">
        <f>SUM('TRI Impacts Summed'!I13,'NEI Impacts Summed'!I13)</f>
        <v>3810109.61340647</v>
      </c>
      <c r="J13" s="11">
        <f>SUM('TRI Impacts Summed'!J13,'NEI Impacts Summed'!J13)</f>
        <v>0</v>
      </c>
      <c r="K13" s="11">
        <f>SUM('TRI Impacts Summed'!K13,'NEI Impacts Summed'!K13)</f>
        <v>0</v>
      </c>
      <c r="L13" s="11">
        <f>SUM('TRI Impacts Summed'!L13,'NEI Impacts Summed'!L13)</f>
        <v>0</v>
      </c>
      <c r="M13" s="11">
        <f>SUM('TRI Impacts Summed'!M13,'NEI Impacts Summed'!M13)</f>
        <v>0</v>
      </c>
      <c r="N13" s="11">
        <f>SUM('TRI Impacts Summed'!N13,'NEI Impacts Summed'!N13)</f>
        <v>489079289.78236598</v>
      </c>
      <c r="O13" s="11">
        <f>SUM('TRI Impacts Summed'!O13,'NEI Impacts Summed'!O13)</f>
        <v>65036123055.673897</v>
      </c>
      <c r="P13" s="11">
        <f>SUM('TRI Impacts Summed'!P13,'NEI Impacts Summed'!P13)</f>
        <v>0</v>
      </c>
      <c r="Q13" s="11">
        <f>SUM('TRI Impacts Summed'!Q13,'NEI Impacts Summed'!Q13)</f>
        <v>4.314835284542009</v>
      </c>
      <c r="R13" s="11">
        <f>SUM('TRI Impacts Summed'!R13,'NEI Impacts Summed'!R13)</f>
        <v>4.314835284542009</v>
      </c>
      <c r="S13" s="11">
        <f>SUM('TRI Impacts Summed'!S13,'NEI Impacts Summed'!S13)</f>
        <v>0</v>
      </c>
      <c r="T13" s="11">
        <f>SUM('TRI Impacts Summed'!T13,'NEI Impacts Summed'!T13)</f>
        <v>0</v>
      </c>
      <c r="U13" s="11">
        <f>SUM('TRI Impacts Summed'!U13,'NEI Impacts Summed'!U13)</f>
        <v>0</v>
      </c>
      <c r="V13" s="11">
        <f>SUM('TRI Impacts Summed'!V13,'NEI Impacts Summed'!V13)</f>
        <v>0</v>
      </c>
      <c r="W13" s="11">
        <f>SUM('TRI Impacts Summed'!W13,'NEI Impacts Summed'!W13)</f>
        <v>42.582374682693597</v>
      </c>
      <c r="X13" s="11">
        <f>SUM('TRI Impacts Summed'!X13,'NEI Impacts Summed'!X13)</f>
        <v>42.686722305884899</v>
      </c>
      <c r="Y13" s="11">
        <f>SUM('TRI Impacts Summed'!Y13,'NEI Impacts Summed'!Y13)</f>
        <v>0</v>
      </c>
      <c r="Z13" s="11">
        <f>SUM('TRI Impacts Summed'!Z13,'NEI Impacts Summed'!Z13)</f>
        <v>1.230877777095048E-2</v>
      </c>
      <c r="AA13" s="11">
        <f>SUM('TRI Impacts Summed'!AA13,'NEI Impacts Summed'!AA13)</f>
        <v>1.230877777095048E-2</v>
      </c>
      <c r="AB13" s="11">
        <f>SUM('TRI Impacts Summed'!AB13,'NEI Impacts Summed'!AB13)</f>
        <v>0</v>
      </c>
      <c r="AC13" s="11">
        <f>SUM('TRI Impacts Summed'!AC13,'NEI Impacts Summed'!AC13)</f>
        <v>0</v>
      </c>
      <c r="AD13" s="11">
        <f>SUM('TRI Impacts Summed'!AD13,'NEI Impacts Summed'!AD13)</f>
        <v>0</v>
      </c>
      <c r="AE13" s="11">
        <f>SUM('TRI Impacts Summed'!AE13,'NEI Impacts Summed'!AE13)</f>
        <v>0</v>
      </c>
      <c r="AF13" s="11">
        <f>SUM('TRI Impacts Summed'!AF13,'NEI Impacts Summed'!AF13)</f>
        <v>1.00387464597073</v>
      </c>
      <c r="AG13" s="11">
        <f>SUM('TRI Impacts Summed'!AG13,'NEI Impacts Summed'!AG13)</f>
        <v>1.00387464597073</v>
      </c>
    </row>
    <row r="14" spans="1:33">
      <c r="A14" t="s">
        <v>48</v>
      </c>
      <c r="B14" t="s">
        <v>8</v>
      </c>
      <c r="C14" s="5">
        <f>SUM('TRI Impacts Summed'!C14,'NEI Impacts Summed'!C14)</f>
        <v>1879.7343759922301</v>
      </c>
      <c r="D14" s="5">
        <f>SUM('TRI Impacts Summed'!D14,'NEI Impacts Summed'!D14)</f>
        <v>0</v>
      </c>
      <c r="E14" s="5">
        <f>SUM('TRI Impacts Summed'!E14,'NEI Impacts Summed'!E14)</f>
        <v>669553.93673286098</v>
      </c>
      <c r="F14" s="5">
        <f>SUM('TRI Impacts Summed'!F14,'NEI Impacts Summed'!F14)</f>
        <v>0</v>
      </c>
      <c r="G14" s="11">
        <f>SUM('TRI Impacts Summed'!G14,'NEI Impacts Summed'!G14)</f>
        <v>0</v>
      </c>
      <c r="H14" s="11">
        <f>SUM('TRI Impacts Summed'!H14,'NEI Impacts Summed'!H14)</f>
        <v>307954.341337736</v>
      </c>
      <c r="I14" s="11">
        <f>SUM('TRI Impacts Summed'!I14,'NEI Impacts Summed'!I14)</f>
        <v>41754805.635438301</v>
      </c>
      <c r="J14" s="11">
        <f>SUM('TRI Impacts Summed'!J14,'NEI Impacts Summed'!J14)</f>
        <v>0</v>
      </c>
      <c r="K14" s="11">
        <f>SUM('TRI Impacts Summed'!K14,'NEI Impacts Summed'!K14)</f>
        <v>0</v>
      </c>
      <c r="L14" s="11">
        <f>SUM('TRI Impacts Summed'!L14,'NEI Impacts Summed'!L14)</f>
        <v>0</v>
      </c>
      <c r="M14" s="11">
        <f>SUM('TRI Impacts Summed'!M14,'NEI Impacts Summed'!M14)</f>
        <v>0</v>
      </c>
      <c r="N14" s="11">
        <f>SUM('TRI Impacts Summed'!N14,'NEI Impacts Summed'!N14)</f>
        <v>252990905.598243</v>
      </c>
      <c r="O14" s="11">
        <f>SUM('TRI Impacts Summed'!O14,'NEI Impacts Summed'!O14)</f>
        <v>1500061776.4512701</v>
      </c>
      <c r="P14" s="11">
        <f>SUM('TRI Impacts Summed'!P14,'NEI Impacts Summed'!P14)</f>
        <v>0</v>
      </c>
      <c r="Q14" s="11">
        <f>SUM('TRI Impacts Summed'!Q14,'NEI Impacts Summed'!Q14)</f>
        <v>8.5013377309286806</v>
      </c>
      <c r="R14" s="11">
        <f>SUM('TRI Impacts Summed'!R14,'NEI Impacts Summed'!R14)</f>
        <v>8.5014885023269304</v>
      </c>
      <c r="S14" s="11">
        <f>SUM('TRI Impacts Summed'!S14,'NEI Impacts Summed'!S14)</f>
        <v>0</v>
      </c>
      <c r="T14" s="11">
        <f>SUM('TRI Impacts Summed'!T14,'NEI Impacts Summed'!T14)</f>
        <v>0</v>
      </c>
      <c r="U14" s="11">
        <f>SUM('TRI Impacts Summed'!U14,'NEI Impacts Summed'!U14)</f>
        <v>0</v>
      </c>
      <c r="V14" s="11">
        <f>SUM('TRI Impacts Summed'!V14,'NEI Impacts Summed'!V14)</f>
        <v>0</v>
      </c>
      <c r="W14" s="11">
        <f>SUM('TRI Impacts Summed'!W14,'NEI Impacts Summed'!W14)</f>
        <v>44.5086881063947</v>
      </c>
      <c r="X14" s="11">
        <f>SUM('TRI Impacts Summed'!X14,'NEI Impacts Summed'!X14)</f>
        <v>44.795536582268099</v>
      </c>
      <c r="Y14" s="11">
        <f>SUM('TRI Impacts Summed'!Y14,'NEI Impacts Summed'!Y14)</f>
        <v>0</v>
      </c>
      <c r="Z14" s="11">
        <f>SUM('TRI Impacts Summed'!Z14,'NEI Impacts Summed'!Z14)</f>
        <v>6.7681682103945304E-2</v>
      </c>
      <c r="AA14" s="11">
        <f>SUM('TRI Impacts Summed'!AA14,'NEI Impacts Summed'!AA14)</f>
        <v>6.7681682103945304E-2</v>
      </c>
      <c r="AB14" s="11">
        <f>SUM('TRI Impacts Summed'!AB14,'NEI Impacts Summed'!AB14)</f>
        <v>0</v>
      </c>
      <c r="AC14" s="11">
        <f>SUM('TRI Impacts Summed'!AC14,'NEI Impacts Summed'!AC14)</f>
        <v>0</v>
      </c>
      <c r="AD14" s="11">
        <f>SUM('TRI Impacts Summed'!AD14,'NEI Impacts Summed'!AD14)</f>
        <v>0</v>
      </c>
      <c r="AE14" s="11">
        <f>SUM('TRI Impacts Summed'!AE14,'NEI Impacts Summed'!AE14)</f>
        <v>0</v>
      </c>
      <c r="AF14" s="11">
        <f>SUM('TRI Impacts Summed'!AF14,'NEI Impacts Summed'!AF14)</f>
        <v>0.39138494761001902</v>
      </c>
      <c r="AG14" s="11">
        <f>SUM('TRI Impacts Summed'!AG14,'NEI Impacts Summed'!AG14)</f>
        <v>0.39138494761001902</v>
      </c>
    </row>
    <row r="15" spans="1:33">
      <c r="A15" t="s">
        <v>49</v>
      </c>
      <c r="B15" t="s">
        <v>8</v>
      </c>
      <c r="C15" s="5">
        <f>SUM('TRI Impacts Summed'!C15,'NEI Impacts Summed'!C15)</f>
        <v>108404.72870060506</v>
      </c>
      <c r="D15" s="5">
        <f>SUM('TRI Impacts Summed'!D15,'NEI Impacts Summed'!D15)</f>
        <v>0</v>
      </c>
      <c r="E15" s="5">
        <f>SUM('TRI Impacts Summed'!E15,'NEI Impacts Summed'!E15)</f>
        <v>6272614.32809282</v>
      </c>
      <c r="F15" s="5">
        <f>SUM('TRI Impacts Summed'!F15,'NEI Impacts Summed'!F15)</f>
        <v>26.761981656702702</v>
      </c>
      <c r="G15" s="11">
        <f>SUM('TRI Impacts Summed'!G15,'NEI Impacts Summed'!G15)</f>
        <v>31079.061046459974</v>
      </c>
      <c r="H15" s="11">
        <f>SUM('TRI Impacts Summed'!H15,'NEI Impacts Summed'!H15)</f>
        <v>19243.661414676819</v>
      </c>
      <c r="I15" s="11">
        <f>SUM('TRI Impacts Summed'!I15,'NEI Impacts Summed'!I15)</f>
        <v>48002.607691875703</v>
      </c>
      <c r="J15" s="11">
        <f>SUM('TRI Impacts Summed'!J15,'NEI Impacts Summed'!J15)</f>
        <v>0</v>
      </c>
      <c r="K15" s="11">
        <f>SUM('TRI Impacts Summed'!K15,'NEI Impacts Summed'!K15)</f>
        <v>0</v>
      </c>
      <c r="L15" s="11">
        <f>SUM('TRI Impacts Summed'!L15,'NEI Impacts Summed'!L15)</f>
        <v>0</v>
      </c>
      <c r="M15" s="11">
        <f>SUM('TRI Impacts Summed'!M15,'NEI Impacts Summed'!M15)</f>
        <v>28050.752510636699</v>
      </c>
      <c r="N15" s="11">
        <f>SUM('TRI Impacts Summed'!N15,'NEI Impacts Summed'!N15)</f>
        <v>1450125137.3252499</v>
      </c>
      <c r="O15" s="11">
        <f>SUM('TRI Impacts Summed'!O15,'NEI Impacts Summed'!O15)</f>
        <v>4513629800.2603598</v>
      </c>
      <c r="P15" s="11">
        <f>SUM('TRI Impacts Summed'!P15,'NEI Impacts Summed'!P15)</f>
        <v>1.468263622974328E-4</v>
      </c>
      <c r="Q15" s="11">
        <f>SUM('TRI Impacts Summed'!Q15,'NEI Impacts Summed'!Q15)</f>
        <v>0.92873476698608604</v>
      </c>
      <c r="R15" s="11">
        <f>SUM('TRI Impacts Summed'!R15,'NEI Impacts Summed'!R15)</f>
        <v>0.92881000056615204</v>
      </c>
      <c r="S15" s="11">
        <f>SUM('TRI Impacts Summed'!S15,'NEI Impacts Summed'!S15)</f>
        <v>0</v>
      </c>
      <c r="T15" s="11">
        <f>SUM('TRI Impacts Summed'!T15,'NEI Impacts Summed'!T15)</f>
        <v>0</v>
      </c>
      <c r="U15" s="11">
        <f>SUM('TRI Impacts Summed'!U15,'NEI Impacts Summed'!U15)</f>
        <v>0</v>
      </c>
      <c r="V15" s="11">
        <f>SUM('TRI Impacts Summed'!V15,'NEI Impacts Summed'!V15)</f>
        <v>1.6087443641081E-4</v>
      </c>
      <c r="W15" s="11">
        <f>SUM('TRI Impacts Summed'!W15,'NEI Impacts Summed'!W15)</f>
        <v>430.02341563971999</v>
      </c>
      <c r="X15" s="11">
        <f>SUM('TRI Impacts Summed'!X15,'NEI Impacts Summed'!X15)</f>
        <v>430.73096904545901</v>
      </c>
      <c r="Y15" s="11">
        <f>SUM('TRI Impacts Summed'!Y15,'NEI Impacts Summed'!Y15)</f>
        <v>1.622117605855463E-3</v>
      </c>
      <c r="Z15" s="11">
        <f>SUM('TRI Impacts Summed'!Z15,'NEI Impacts Summed'!Z15)</f>
        <v>2.95005788379093E-3</v>
      </c>
      <c r="AA15" s="11">
        <f>SUM('TRI Impacts Summed'!AA15,'NEI Impacts Summed'!AA15)</f>
        <v>4.4881434412097198E-3</v>
      </c>
      <c r="AB15" s="11">
        <f>SUM('TRI Impacts Summed'!AB15,'NEI Impacts Summed'!AB15)</f>
        <v>0</v>
      </c>
      <c r="AC15" s="11">
        <f>SUM('TRI Impacts Summed'!AC15,'NEI Impacts Summed'!AC15)</f>
        <v>0</v>
      </c>
      <c r="AD15" s="11">
        <f>SUM('TRI Impacts Summed'!AD15,'NEI Impacts Summed'!AD15)</f>
        <v>0</v>
      </c>
      <c r="AE15" s="11">
        <f>SUM('TRI Impacts Summed'!AE15,'NEI Impacts Summed'!AE15)</f>
        <v>2.44940171095245E-7</v>
      </c>
      <c r="AF15" s="11">
        <f>SUM('TRI Impacts Summed'!AF15,'NEI Impacts Summed'!AF15)</f>
        <v>1.40559830628407</v>
      </c>
      <c r="AG15" s="11">
        <f>SUM('TRI Impacts Summed'!AG15,'NEI Impacts Summed'!AG15)</f>
        <v>1.40559830628407</v>
      </c>
    </row>
    <row r="16" spans="1:33">
      <c r="A16" t="s">
        <v>53</v>
      </c>
      <c r="B16" t="s">
        <v>8</v>
      </c>
      <c r="C16" s="5">
        <f>SUM('TRI Impacts Summed'!C16,'NEI Impacts Summed'!C16)</f>
        <v>33998.648432353802</v>
      </c>
      <c r="D16" s="5">
        <f>SUM('TRI Impacts Summed'!D16,'NEI Impacts Summed'!D16)</f>
        <v>0</v>
      </c>
      <c r="E16" s="5">
        <f>SUM('TRI Impacts Summed'!E16,'NEI Impacts Summed'!E16)</f>
        <v>697308.37967540801</v>
      </c>
      <c r="F16" s="5">
        <f>SUM('TRI Impacts Summed'!F16,'NEI Impacts Summed'!F16)</f>
        <v>10.3872776260761</v>
      </c>
      <c r="G16" s="11">
        <f>SUM('TRI Impacts Summed'!G16,'NEI Impacts Summed'!G16)</f>
        <v>0</v>
      </c>
      <c r="H16" s="11">
        <f>SUM('TRI Impacts Summed'!H16,'NEI Impacts Summed'!H16)</f>
        <v>1090558.28215293</v>
      </c>
      <c r="I16" s="11">
        <f>SUM('TRI Impacts Summed'!I16,'NEI Impacts Summed'!I16)</f>
        <v>256307228.27516699</v>
      </c>
      <c r="J16" s="11">
        <f>SUM('TRI Impacts Summed'!J16,'NEI Impacts Summed'!J16)</f>
        <v>0</v>
      </c>
      <c r="K16" s="11">
        <f>SUM('TRI Impacts Summed'!K16,'NEI Impacts Summed'!K16)</f>
        <v>0</v>
      </c>
      <c r="L16" s="11">
        <f>SUM('TRI Impacts Summed'!L16,'NEI Impacts Summed'!L16)</f>
        <v>0</v>
      </c>
      <c r="M16" s="11">
        <f>SUM('TRI Impacts Summed'!M16,'NEI Impacts Summed'!M16)</f>
        <v>0</v>
      </c>
      <c r="N16" s="11">
        <f>SUM('TRI Impacts Summed'!N16,'NEI Impacts Summed'!N16)</f>
        <v>173850475.32000899</v>
      </c>
      <c r="O16" s="11">
        <f>SUM('TRI Impacts Summed'!O16,'NEI Impacts Summed'!O16)</f>
        <v>702901661.46546805</v>
      </c>
      <c r="P16" s="11">
        <f>SUM('TRI Impacts Summed'!P16,'NEI Impacts Summed'!P16)</f>
        <v>0</v>
      </c>
      <c r="Q16" s="11">
        <f>SUM('TRI Impacts Summed'!Q16,'NEI Impacts Summed'!Q16)</f>
        <v>0.86427003293084503</v>
      </c>
      <c r="R16" s="11">
        <f>SUM('TRI Impacts Summed'!R16,'NEI Impacts Summed'!R16)</f>
        <v>0.86427003293084503</v>
      </c>
      <c r="S16" s="11">
        <f>SUM('TRI Impacts Summed'!S16,'NEI Impacts Summed'!S16)</f>
        <v>0</v>
      </c>
      <c r="T16" s="11">
        <f>SUM('TRI Impacts Summed'!T16,'NEI Impacts Summed'!T16)</f>
        <v>0</v>
      </c>
      <c r="U16" s="11">
        <f>SUM('TRI Impacts Summed'!U16,'NEI Impacts Summed'!U16)</f>
        <v>0</v>
      </c>
      <c r="V16" s="11">
        <f>SUM('TRI Impacts Summed'!V16,'NEI Impacts Summed'!V16)</f>
        <v>0</v>
      </c>
      <c r="W16" s="11">
        <f>SUM('TRI Impacts Summed'!W16,'NEI Impacts Summed'!W16)</f>
        <v>47.853989875806199</v>
      </c>
      <c r="X16" s="11">
        <f>SUM('TRI Impacts Summed'!X16,'NEI Impacts Summed'!X16)</f>
        <v>47.946511108490299</v>
      </c>
      <c r="Y16" s="11">
        <f>SUM('TRI Impacts Summed'!Y16,'NEI Impacts Summed'!Y16)</f>
        <v>0</v>
      </c>
      <c r="Z16" s="11">
        <f>SUM('TRI Impacts Summed'!Z16,'NEI Impacts Summed'!Z16)</f>
        <v>2.4654725077337498E-3</v>
      </c>
      <c r="AA16" s="11">
        <f>SUM('TRI Impacts Summed'!AA16,'NEI Impacts Summed'!AA16)</f>
        <v>2.4654725077337498E-3</v>
      </c>
      <c r="AB16" s="11">
        <f>SUM('TRI Impacts Summed'!AB16,'NEI Impacts Summed'!AB16)</f>
        <v>0</v>
      </c>
      <c r="AC16" s="11">
        <f>SUM('TRI Impacts Summed'!AC16,'NEI Impacts Summed'!AC16)</f>
        <v>0</v>
      </c>
      <c r="AD16" s="11">
        <f>SUM('TRI Impacts Summed'!AD16,'NEI Impacts Summed'!AD16)</f>
        <v>0</v>
      </c>
      <c r="AE16" s="11">
        <f>SUM('TRI Impacts Summed'!AE16,'NEI Impacts Summed'!AE16)</f>
        <v>0</v>
      </c>
      <c r="AF16" s="11">
        <f>SUM('TRI Impacts Summed'!AF16,'NEI Impacts Summed'!AF16)</f>
        <v>0.186564861880959</v>
      </c>
      <c r="AG16" s="11">
        <f>SUM('TRI Impacts Summed'!AG16,'NEI Impacts Summed'!AG16)</f>
        <v>0.186564861880959</v>
      </c>
    </row>
    <row r="17" spans="1:33">
      <c r="A17" t="s">
        <v>55</v>
      </c>
      <c r="B17" t="s">
        <v>8</v>
      </c>
      <c r="C17" s="5">
        <f>SUM('TRI Impacts Summed'!C17,'NEI Impacts Summed'!C17)</f>
        <v>2410072.6938632256</v>
      </c>
      <c r="D17" s="5">
        <f>SUM('TRI Impacts Summed'!D17,'NEI Impacts Summed'!D17)</f>
        <v>0</v>
      </c>
      <c r="E17" s="5">
        <f>SUM('TRI Impacts Summed'!E17,'NEI Impacts Summed'!E17)</f>
        <v>1104693.8701454201</v>
      </c>
      <c r="F17" s="5">
        <f>SUM('TRI Impacts Summed'!F17,'NEI Impacts Summed'!F17)</f>
        <v>5.48847420417124</v>
      </c>
      <c r="G17" s="11">
        <f>SUM('TRI Impacts Summed'!G17,'NEI Impacts Summed'!G17)</f>
        <v>1428273.7747580048</v>
      </c>
      <c r="H17" s="11">
        <f>SUM('TRI Impacts Summed'!H17,'NEI Impacts Summed'!H17)</f>
        <v>480996.83622554509</v>
      </c>
      <c r="I17" s="11">
        <f>SUM('TRI Impacts Summed'!I17,'NEI Impacts Summed'!I17)</f>
        <v>103657636.91661252</v>
      </c>
      <c r="J17" s="11">
        <f>SUM('TRI Impacts Summed'!J17,'NEI Impacts Summed'!J17)</f>
        <v>0</v>
      </c>
      <c r="K17" s="11">
        <f>SUM('TRI Impacts Summed'!K17,'NEI Impacts Summed'!K17)</f>
        <v>0</v>
      </c>
      <c r="L17" s="11">
        <f>SUM('TRI Impacts Summed'!L17,'NEI Impacts Summed'!L17)</f>
        <v>0</v>
      </c>
      <c r="M17" s="11">
        <f>SUM('TRI Impacts Summed'!M17,'NEI Impacts Summed'!M17)</f>
        <v>8984.6390761219609</v>
      </c>
      <c r="N17" s="11">
        <f>SUM('TRI Impacts Summed'!N17,'NEI Impacts Summed'!N17)</f>
        <v>1103738461.9639599</v>
      </c>
      <c r="O17" s="11">
        <f>SUM('TRI Impacts Summed'!O17,'NEI Impacts Summed'!O17)</f>
        <v>3514901124.0100298</v>
      </c>
      <c r="P17" s="11">
        <f>SUM('TRI Impacts Summed'!P17,'NEI Impacts Summed'!P17)</f>
        <v>4.2270287614675391E-3</v>
      </c>
      <c r="Q17" s="11">
        <f>SUM('TRI Impacts Summed'!Q17,'NEI Impacts Summed'!Q17)</f>
        <v>1.260511944954456</v>
      </c>
      <c r="R17" s="11">
        <f>SUM('TRI Impacts Summed'!R17,'NEI Impacts Summed'!R17)</f>
        <v>1.2646233374338691</v>
      </c>
      <c r="S17" s="11">
        <f>SUM('TRI Impacts Summed'!S17,'NEI Impacts Summed'!S17)</f>
        <v>0</v>
      </c>
      <c r="T17" s="11">
        <f>SUM('TRI Impacts Summed'!T17,'NEI Impacts Summed'!T17)</f>
        <v>0</v>
      </c>
      <c r="U17" s="11">
        <f>SUM('TRI Impacts Summed'!U17,'NEI Impacts Summed'!U17)</f>
        <v>0</v>
      </c>
      <c r="V17" s="11">
        <f>SUM('TRI Impacts Summed'!V17,'NEI Impacts Summed'!V17)</f>
        <v>7.2601219257740495E-5</v>
      </c>
      <c r="W17" s="11">
        <f>SUM('TRI Impacts Summed'!W17,'NEI Impacts Summed'!W17)</f>
        <v>645.41927335236903</v>
      </c>
      <c r="X17" s="11">
        <f>SUM('TRI Impacts Summed'!X17,'NEI Impacts Summed'!X17)</f>
        <v>645.83289768672103</v>
      </c>
      <c r="Y17" s="11">
        <f>SUM('TRI Impacts Summed'!Y17,'NEI Impacts Summed'!Y17)</f>
        <v>7.6368738566495994E-2</v>
      </c>
      <c r="Z17" s="11">
        <f>SUM('TRI Impacts Summed'!Z17,'NEI Impacts Summed'!Z17)</f>
        <v>4.9149750121267599E-3</v>
      </c>
      <c r="AA17" s="11">
        <f>SUM('TRI Impacts Summed'!AA17,'NEI Impacts Summed'!AA17)</f>
        <v>8.1262868795753146E-2</v>
      </c>
      <c r="AB17" s="11">
        <f>SUM('TRI Impacts Summed'!AB17,'NEI Impacts Summed'!AB17)</f>
        <v>0</v>
      </c>
      <c r="AC17" s="11">
        <f>SUM('TRI Impacts Summed'!AC17,'NEI Impacts Summed'!AC17)</f>
        <v>0</v>
      </c>
      <c r="AD17" s="11">
        <f>SUM('TRI Impacts Summed'!AD17,'NEI Impacts Summed'!AD17)</f>
        <v>0</v>
      </c>
      <c r="AE17" s="11">
        <f>SUM('TRI Impacts Summed'!AE17,'NEI Impacts Summed'!AE17)</f>
        <v>0</v>
      </c>
      <c r="AF17" s="11">
        <f>SUM('TRI Impacts Summed'!AF17,'NEI Impacts Summed'!AF17)</f>
        <v>9.2968087310284702</v>
      </c>
      <c r="AG17" s="11">
        <f>SUM('TRI Impacts Summed'!AG17,'NEI Impacts Summed'!AG17)</f>
        <v>9.2968087310284702</v>
      </c>
    </row>
    <row r="18" spans="1:33">
      <c r="A18" t="s">
        <v>56</v>
      </c>
      <c r="B18" t="s">
        <v>8</v>
      </c>
      <c r="C18" s="5">
        <f>SUM('TRI Impacts Summed'!C18,'NEI Impacts Summed'!C18)</f>
        <v>1417.8677386579</v>
      </c>
      <c r="D18" s="5">
        <f>SUM('TRI Impacts Summed'!D18,'NEI Impacts Summed'!D18)</f>
        <v>0</v>
      </c>
      <c r="E18" s="5">
        <f>SUM('TRI Impacts Summed'!E18,'NEI Impacts Summed'!E18)</f>
        <v>419.35118070234302</v>
      </c>
      <c r="F18" s="5">
        <f>SUM('TRI Impacts Summed'!F18,'NEI Impacts Summed'!F18)</f>
        <v>1.2700601464197901E-3</v>
      </c>
      <c r="G18" s="11">
        <f>SUM('TRI Impacts Summed'!G18,'NEI Impacts Summed'!G18)</f>
        <v>0</v>
      </c>
      <c r="H18" s="11">
        <f>SUM('TRI Impacts Summed'!H18,'NEI Impacts Summed'!H18)</f>
        <v>6410.7103264961697</v>
      </c>
      <c r="I18" s="11">
        <f>SUM('TRI Impacts Summed'!I18,'NEI Impacts Summed'!I18)</f>
        <v>59032.7041394888</v>
      </c>
      <c r="J18" s="11">
        <f>SUM('TRI Impacts Summed'!J18,'NEI Impacts Summed'!J18)</f>
        <v>0</v>
      </c>
      <c r="K18" s="11">
        <f>SUM('TRI Impacts Summed'!K18,'NEI Impacts Summed'!K18)</f>
        <v>0</v>
      </c>
      <c r="L18" s="11">
        <f>SUM('TRI Impacts Summed'!L18,'NEI Impacts Summed'!L18)</f>
        <v>0</v>
      </c>
      <c r="M18" s="11">
        <f>SUM('TRI Impacts Summed'!M18,'NEI Impacts Summed'!M18)</f>
        <v>0</v>
      </c>
      <c r="N18" s="11">
        <f>SUM('TRI Impacts Summed'!N18,'NEI Impacts Summed'!N18)</f>
        <v>1684.9350001360699</v>
      </c>
      <c r="O18" s="11">
        <f>SUM('TRI Impacts Summed'!O18,'NEI Impacts Summed'!O18)</f>
        <v>12214315.764167899</v>
      </c>
      <c r="P18" s="11">
        <f>SUM('TRI Impacts Summed'!P18,'NEI Impacts Summed'!P18)</f>
        <v>0</v>
      </c>
      <c r="Q18" s="11">
        <f>SUM('TRI Impacts Summed'!Q18,'NEI Impacts Summed'!Q18)</f>
        <v>0.34663237655468898</v>
      </c>
      <c r="R18" s="11">
        <f>SUM('TRI Impacts Summed'!R18,'NEI Impacts Summed'!R18)</f>
        <v>0.34663237655468898</v>
      </c>
      <c r="S18" s="11">
        <f>SUM('TRI Impacts Summed'!S18,'NEI Impacts Summed'!S18)</f>
        <v>0</v>
      </c>
      <c r="T18" s="11">
        <f>SUM('TRI Impacts Summed'!T18,'NEI Impacts Summed'!T18)</f>
        <v>0</v>
      </c>
      <c r="U18" s="11">
        <f>SUM('TRI Impacts Summed'!U18,'NEI Impacts Summed'!U18)</f>
        <v>0</v>
      </c>
      <c r="V18" s="11">
        <f>SUM('TRI Impacts Summed'!V18,'NEI Impacts Summed'!V18)</f>
        <v>0</v>
      </c>
      <c r="W18" s="11">
        <f>SUM('TRI Impacts Summed'!W18,'NEI Impacts Summed'!W18)</f>
        <v>8.7848245956219194E-5</v>
      </c>
      <c r="X18" s="11">
        <f>SUM('TRI Impacts Summed'!X18,'NEI Impacts Summed'!X18)</f>
        <v>8.7848245956219194E-5</v>
      </c>
      <c r="Y18" s="11">
        <f>SUM('TRI Impacts Summed'!Y18,'NEI Impacts Summed'!Y18)</f>
        <v>0</v>
      </c>
      <c r="Z18" s="11">
        <f>SUM('TRI Impacts Summed'!Z18,'NEI Impacts Summed'!Z18)</f>
        <v>1.24813586014823E-3</v>
      </c>
      <c r="AA18" s="11">
        <f>SUM('TRI Impacts Summed'!AA18,'NEI Impacts Summed'!AA18)</f>
        <v>1.24813586014823E-3</v>
      </c>
      <c r="AB18" s="11">
        <f>SUM('TRI Impacts Summed'!AB18,'NEI Impacts Summed'!AB18)</f>
        <v>0</v>
      </c>
      <c r="AC18" s="11">
        <f>SUM('TRI Impacts Summed'!AC18,'NEI Impacts Summed'!AC18)</f>
        <v>0</v>
      </c>
      <c r="AD18" s="11">
        <f>SUM('TRI Impacts Summed'!AD18,'NEI Impacts Summed'!AD18)</f>
        <v>0</v>
      </c>
      <c r="AE18" s="11">
        <f>SUM('TRI Impacts Summed'!AE18,'NEI Impacts Summed'!AE18)</f>
        <v>0</v>
      </c>
      <c r="AF18" s="11">
        <f>SUM('TRI Impacts Summed'!AF18,'NEI Impacts Summed'!AF18)</f>
        <v>3.22105396848436E-7</v>
      </c>
      <c r="AG18" s="11">
        <f>SUM('TRI Impacts Summed'!AG18,'NEI Impacts Summed'!AG18)</f>
        <v>3.22105396848436E-7</v>
      </c>
    </row>
    <row r="19" spans="1:33">
      <c r="A19" t="s">
        <v>145</v>
      </c>
      <c r="B19" t="s">
        <v>8</v>
      </c>
      <c r="C19" s="5">
        <f>SUM('TRI Impacts Summed'!C19,'NEI Impacts Summed'!C19)</f>
        <v>18633.45391113812</v>
      </c>
      <c r="D19" s="5">
        <f>SUM('TRI Impacts Summed'!D19,'NEI Impacts Summed'!D19)</f>
        <v>0</v>
      </c>
      <c r="E19" s="5">
        <f>SUM('TRI Impacts Summed'!E19,'NEI Impacts Summed'!E19)</f>
        <v>0</v>
      </c>
      <c r="F19" s="5">
        <f>SUM('TRI Impacts Summed'!F19,'NEI Impacts Summed'!F19)</f>
        <v>8329.3265959666496</v>
      </c>
      <c r="G19" s="11">
        <f>SUM('TRI Impacts Summed'!G19,'NEI Impacts Summed'!G19)</f>
        <v>8431.3981747470625</v>
      </c>
      <c r="H19" s="11">
        <f>SUM('TRI Impacts Summed'!H19,'NEI Impacts Summed'!H19)</f>
        <v>137.21689245699335</v>
      </c>
      <c r="I19" s="11">
        <f>SUM('TRI Impacts Summed'!I19,'NEI Impacts Summed'!I19)</f>
        <v>8431.3981747470625</v>
      </c>
      <c r="J19" s="11">
        <f>SUM('TRI Impacts Summed'!J19,'NEI Impacts Summed'!J19)</f>
        <v>0</v>
      </c>
      <c r="K19" s="11">
        <f>SUM('TRI Impacts Summed'!K19,'NEI Impacts Summed'!K19)</f>
        <v>0</v>
      </c>
      <c r="L19" s="11">
        <f>SUM('TRI Impacts Summed'!L19,'NEI Impacts Summed'!L19)</f>
        <v>0</v>
      </c>
      <c r="M19" s="11">
        <f>SUM('TRI Impacts Summed'!M19,'NEI Impacts Summed'!M19)</f>
        <v>0</v>
      </c>
      <c r="N19" s="11">
        <f>SUM('TRI Impacts Summed'!N19,'NEI Impacts Summed'!N19)</f>
        <v>0</v>
      </c>
      <c r="O19" s="11">
        <f>SUM('TRI Impacts Summed'!O19,'NEI Impacts Summed'!O19)</f>
        <v>0</v>
      </c>
      <c r="P19" s="11">
        <f>SUM('TRI Impacts Summed'!P19,'NEI Impacts Summed'!P19)</f>
        <v>4.9454136231007003E-5</v>
      </c>
      <c r="Q19" s="11">
        <f>SUM('TRI Impacts Summed'!Q19,'NEI Impacts Summed'!Q19)</f>
        <v>2.7756518854E-5</v>
      </c>
      <c r="R19" s="11">
        <f>SUM('TRI Impacts Summed'!R19,'NEI Impacts Summed'!R19)</f>
        <v>4.9454136231007003E-5</v>
      </c>
      <c r="S19" s="11">
        <f>SUM('TRI Impacts Summed'!S19,'NEI Impacts Summed'!S19)</f>
        <v>0</v>
      </c>
      <c r="T19" s="11">
        <f>SUM('TRI Impacts Summed'!T19,'NEI Impacts Summed'!T19)</f>
        <v>0</v>
      </c>
      <c r="U19" s="11">
        <f>SUM('TRI Impacts Summed'!U19,'NEI Impacts Summed'!U19)</f>
        <v>0</v>
      </c>
      <c r="V19" s="11">
        <f>SUM('TRI Impacts Summed'!V19,'NEI Impacts Summed'!V19)</f>
        <v>0</v>
      </c>
      <c r="W19" s="11">
        <f>SUM('TRI Impacts Summed'!W19,'NEI Impacts Summed'!W19)</f>
        <v>0</v>
      </c>
      <c r="X19" s="11">
        <f>SUM('TRI Impacts Summed'!X19,'NEI Impacts Summed'!X19)</f>
        <v>0</v>
      </c>
      <c r="Y19" s="11">
        <f>SUM('TRI Impacts Summed'!Y19,'NEI Impacts Summed'!Y19)</f>
        <v>4.4526748663425774E-4</v>
      </c>
      <c r="Z19" s="11">
        <f>SUM('TRI Impacts Summed'!Z19,'NEI Impacts Summed'!Z19)</f>
        <v>1.67844183919349E-6</v>
      </c>
      <c r="AA19" s="11">
        <f>SUM('TRI Impacts Summed'!AA19,'NEI Impacts Summed'!AA19)</f>
        <v>4.4526748663425774E-4</v>
      </c>
      <c r="AB19" s="11">
        <f>SUM('TRI Impacts Summed'!AB19,'NEI Impacts Summed'!AB19)</f>
        <v>0</v>
      </c>
      <c r="AC19" s="11">
        <f>SUM('TRI Impacts Summed'!AC19,'NEI Impacts Summed'!AC19)</f>
        <v>0</v>
      </c>
      <c r="AD19" s="11">
        <f>SUM('TRI Impacts Summed'!AD19,'NEI Impacts Summed'!AD19)</f>
        <v>0</v>
      </c>
      <c r="AE19" s="11">
        <f>SUM('TRI Impacts Summed'!AE19,'NEI Impacts Summed'!AE19)</f>
        <v>0</v>
      </c>
      <c r="AF19" s="11">
        <f>SUM('TRI Impacts Summed'!AF19,'NEI Impacts Summed'!AF19)</f>
        <v>0</v>
      </c>
      <c r="AG19" s="11">
        <f>SUM('TRI Impacts Summed'!AG19,'NEI Impacts Summed'!AG19)</f>
        <v>0</v>
      </c>
    </row>
    <row r="20" spans="1:33">
      <c r="A20" t="s">
        <v>60</v>
      </c>
      <c r="B20" t="s">
        <v>8</v>
      </c>
      <c r="C20" s="5">
        <f>SUM('TRI Impacts Summed'!C20,'NEI Impacts Summed'!C20)</f>
        <v>3028897.5163262058</v>
      </c>
      <c r="D20" s="5">
        <f>SUM('TRI Impacts Summed'!D20,'NEI Impacts Summed'!D20)</f>
        <v>716.58607832642303</v>
      </c>
      <c r="E20" s="5">
        <f>SUM('TRI Impacts Summed'!E20,'NEI Impacts Summed'!E20)</f>
        <v>169530.34990157001</v>
      </c>
      <c r="F20" s="5">
        <f>SUM('TRI Impacts Summed'!F20,'NEI Impacts Summed'!F20)</f>
        <v>0.22679645471781901</v>
      </c>
      <c r="G20" s="11">
        <f>SUM('TRI Impacts Summed'!G20,'NEI Impacts Summed'!G20)</f>
        <v>186715.751555947</v>
      </c>
      <c r="H20" s="11">
        <f>SUM('TRI Impacts Summed'!H20,'NEI Impacts Summed'!H20)</f>
        <v>4076.1061327042503</v>
      </c>
      <c r="I20" s="11">
        <f>SUM('TRI Impacts Summed'!I20,'NEI Impacts Summed'!I20)</f>
        <v>243199.6792026551</v>
      </c>
      <c r="J20" s="11">
        <f>SUM('TRI Impacts Summed'!J20,'NEI Impacts Summed'!J20)</f>
        <v>0</v>
      </c>
      <c r="K20" s="11">
        <f>SUM('TRI Impacts Summed'!K20,'NEI Impacts Summed'!K20)</f>
        <v>12294601.7907848</v>
      </c>
      <c r="L20" s="11">
        <f>SUM('TRI Impacts Summed'!L20,'NEI Impacts Summed'!L20)</f>
        <v>18792320.2184503</v>
      </c>
      <c r="M20" s="11">
        <f>SUM('TRI Impacts Summed'!M20,'NEI Impacts Summed'!M20)</f>
        <v>0</v>
      </c>
      <c r="N20" s="11">
        <f>SUM('TRI Impacts Summed'!N20,'NEI Impacts Summed'!N20)</f>
        <v>37392237.891337201</v>
      </c>
      <c r="O20" s="11">
        <f>SUM('TRI Impacts Summed'!O20,'NEI Impacts Summed'!O20)</f>
        <v>47324759.142164998</v>
      </c>
      <c r="P20" s="11">
        <f>SUM('TRI Impacts Summed'!P20,'NEI Impacts Summed'!P20)</f>
        <v>5.5401128880097497E-4</v>
      </c>
      <c r="Q20" s="11">
        <f>SUM('TRI Impacts Summed'!Q20,'NEI Impacts Summed'!Q20)</f>
        <v>0.19801035867851141</v>
      </c>
      <c r="R20" s="11">
        <f>SUM('TRI Impacts Summed'!R20,'NEI Impacts Summed'!R20)</f>
        <v>0.19849824358797791</v>
      </c>
      <c r="S20" s="11">
        <f>SUM('TRI Impacts Summed'!S20,'NEI Impacts Summed'!S20)</f>
        <v>0</v>
      </c>
      <c r="T20" s="11">
        <f>SUM('TRI Impacts Summed'!T20,'NEI Impacts Summed'!T20)</f>
        <v>4.3436057007556804E-3</v>
      </c>
      <c r="U20" s="11">
        <f>SUM('TRI Impacts Summed'!U20,'NEI Impacts Summed'!U20)</f>
        <v>4.3436057007556804E-3</v>
      </c>
      <c r="V20" s="11">
        <f>SUM('TRI Impacts Summed'!V20,'NEI Impacts Summed'!V20)</f>
        <v>0</v>
      </c>
      <c r="W20" s="11">
        <f>SUM('TRI Impacts Summed'!W20,'NEI Impacts Summed'!W20)</f>
        <v>11.9786790467291</v>
      </c>
      <c r="X20" s="11">
        <f>SUM('TRI Impacts Summed'!X20,'NEI Impacts Summed'!X20)</f>
        <v>11.9786790467291</v>
      </c>
      <c r="Y20" s="11">
        <f>SUM('TRI Impacts Summed'!Y20,'NEI Impacts Summed'!Y20)</f>
        <v>9.9889999536018504E-3</v>
      </c>
      <c r="Z20" s="11">
        <f>SUM('TRI Impacts Summed'!Z20,'NEI Impacts Summed'!Z20)</f>
        <v>5.7928291591413899E-4</v>
      </c>
      <c r="AA20" s="11">
        <f>SUM('TRI Impacts Summed'!AA20,'NEI Impacts Summed'!AA20)</f>
        <v>1.0553668453264031E-2</v>
      </c>
      <c r="AB20" s="11">
        <f>SUM('TRI Impacts Summed'!AB20,'NEI Impacts Summed'!AB20)</f>
        <v>0</v>
      </c>
      <c r="AC20" s="11">
        <f>SUM('TRI Impacts Summed'!AC20,'NEI Impacts Summed'!AC20)</f>
        <v>1.23792762471537E-5</v>
      </c>
      <c r="AD20" s="11">
        <f>SUM('TRI Impacts Summed'!AD20,'NEI Impacts Summed'!AD20)</f>
        <v>1.23792762471537E-5</v>
      </c>
      <c r="AE20" s="11">
        <f>SUM('TRI Impacts Summed'!AE20,'NEI Impacts Summed'!AE20)</f>
        <v>0</v>
      </c>
      <c r="AF20" s="11">
        <f>SUM('TRI Impacts Summed'!AF20,'NEI Impacts Summed'!AF20)</f>
        <v>3.4176457167221501E-2</v>
      </c>
      <c r="AG20" s="11">
        <f>SUM('TRI Impacts Summed'!AG20,'NEI Impacts Summed'!AG20)</f>
        <v>3.4176457167221501E-2</v>
      </c>
    </row>
    <row r="21" spans="1:33">
      <c r="A21" t="s">
        <v>16</v>
      </c>
      <c r="B21" t="s">
        <v>17</v>
      </c>
      <c r="C21" s="5">
        <f>SUM('TRI Impacts Summed'!C21,'NEI Impacts Summed'!C21)</f>
        <v>1845424.7960099988</v>
      </c>
      <c r="D21" s="5">
        <f>SUM('TRI Impacts Summed'!D21,'NEI Impacts Summed'!D21)</f>
        <v>2635.89189973782</v>
      </c>
      <c r="E21" s="5">
        <f>SUM('TRI Impacts Summed'!E21,'NEI Impacts Summed'!E21)</f>
        <v>8136704.0820005201</v>
      </c>
      <c r="F21" s="5">
        <f>SUM('TRI Impacts Summed'!F21,'NEI Impacts Summed'!F21)</f>
        <v>12402.766503978</v>
      </c>
      <c r="G21" s="11">
        <f>SUM('TRI Impacts Summed'!G21,'NEI Impacts Summed'!G21)</f>
        <v>90633.051069138193</v>
      </c>
      <c r="H21" s="11">
        <f>SUM('TRI Impacts Summed'!H21,'NEI Impacts Summed'!H21)</f>
        <v>32440919.776369497</v>
      </c>
      <c r="I21" s="11">
        <f>SUM('TRI Impacts Summed'!I21,'NEI Impacts Summed'!I21)</f>
        <v>812187403.22448444</v>
      </c>
      <c r="J21" s="11">
        <f>SUM('TRI Impacts Summed'!J21,'NEI Impacts Summed'!J21)</f>
        <v>0</v>
      </c>
      <c r="K21" s="11">
        <f>SUM('TRI Impacts Summed'!K21,'NEI Impacts Summed'!K21)</f>
        <v>86873067.558127895</v>
      </c>
      <c r="L21" s="11">
        <f>SUM('TRI Impacts Summed'!L21,'NEI Impacts Summed'!L21)</f>
        <v>161742175.068719</v>
      </c>
      <c r="M21" s="11">
        <f>SUM('TRI Impacts Summed'!M21,'NEI Impacts Summed'!M21)</f>
        <v>55304.154003864598</v>
      </c>
      <c r="N21" s="11">
        <f>SUM('TRI Impacts Summed'!N21,'NEI Impacts Summed'!N21)</f>
        <v>7716880017.6761904</v>
      </c>
      <c r="O21" s="11">
        <f>SUM('TRI Impacts Summed'!O21,'NEI Impacts Summed'!O21)</f>
        <v>186182504891.996</v>
      </c>
      <c r="P21" s="11">
        <f>SUM('TRI Impacts Summed'!P21,'NEI Impacts Summed'!P21)</f>
        <v>3.1265844082384401E-4</v>
      </c>
      <c r="Q21" s="11">
        <f>SUM('TRI Impacts Summed'!Q21,'NEI Impacts Summed'!Q21)</f>
        <v>90.268935252081008</v>
      </c>
      <c r="R21" s="11">
        <f>SUM('TRI Impacts Summed'!R21,'NEI Impacts Summed'!R21)</f>
        <v>96.845585917206904</v>
      </c>
      <c r="S21" s="11">
        <f>SUM('TRI Impacts Summed'!S21,'NEI Impacts Summed'!S21)</f>
        <v>0</v>
      </c>
      <c r="T21" s="11">
        <f>SUM('TRI Impacts Summed'!T21,'NEI Impacts Summed'!T21)</f>
        <v>6.8563499546406996</v>
      </c>
      <c r="U21" s="11">
        <f>SUM('TRI Impacts Summed'!U21,'NEI Impacts Summed'!U21)</f>
        <v>6.9113245820141298</v>
      </c>
      <c r="V21" s="11">
        <f>SUM('TRI Impacts Summed'!V21,'NEI Impacts Summed'!V21)</f>
        <v>2.57297130571254E-5</v>
      </c>
      <c r="W21" s="11">
        <f>SUM('TRI Impacts Summed'!W21,'NEI Impacts Summed'!W21)</f>
        <v>9618.6796419242492</v>
      </c>
      <c r="X21" s="11">
        <f>SUM('TRI Impacts Summed'!X21,'NEI Impacts Summed'!X21)</f>
        <v>10701.888642703499</v>
      </c>
      <c r="Y21" s="11">
        <f>SUM('TRI Impacts Summed'!Y21,'NEI Impacts Summed'!Y21)</f>
        <v>4.8404568355189604E-3</v>
      </c>
      <c r="Z21" s="11">
        <f>SUM('TRI Impacts Summed'!Z21,'NEI Impacts Summed'!Z21)</f>
        <v>0.70665702039262401</v>
      </c>
      <c r="AA21" s="11">
        <f>SUM('TRI Impacts Summed'!AA21,'NEI Impacts Summed'!AA21)</f>
        <v>0.71128098664372197</v>
      </c>
      <c r="AB21" s="11">
        <f>SUM('TRI Impacts Summed'!AB21,'NEI Impacts Summed'!AB21)</f>
        <v>0</v>
      </c>
      <c r="AC21" s="11">
        <f>SUM('TRI Impacts Summed'!AC21,'NEI Impacts Summed'!AC21)</f>
        <v>8.7634916674982494E-2</v>
      </c>
      <c r="AD21" s="11">
        <f>SUM('TRI Impacts Summed'!AD21,'NEI Impacts Summed'!AD21)</f>
        <v>8.7634916674982494E-2</v>
      </c>
      <c r="AE21" s="11">
        <f>SUM('TRI Impacts Summed'!AE21,'NEI Impacts Summed'!AE21)</f>
        <v>1.18649018878536E-4</v>
      </c>
      <c r="AF21" s="11">
        <f>SUM('TRI Impacts Summed'!AF21,'NEI Impacts Summed'!AF21)</f>
        <v>130.22343038154801</v>
      </c>
      <c r="AG21" s="11">
        <f>SUM('TRI Impacts Summed'!AG21,'NEI Impacts Summed'!AG21)</f>
        <v>130.22343038154801</v>
      </c>
    </row>
    <row r="22" spans="1:33">
      <c r="A22" t="s">
        <v>32</v>
      </c>
      <c r="B22" t="s">
        <v>17</v>
      </c>
      <c r="C22" s="5">
        <f>SUM('TRI Impacts Summed'!C22,'NEI Impacts Summed'!C22)</f>
        <v>322325.0440314</v>
      </c>
      <c r="D22" s="5">
        <f>SUM('TRI Impacts Summed'!D22,'NEI Impacts Summed'!D22)</f>
        <v>0</v>
      </c>
      <c r="E22" s="5">
        <f>SUM('TRI Impacts Summed'!E22,'NEI Impacts Summed'!E22)</f>
        <v>0</v>
      </c>
      <c r="F22" s="5">
        <f>SUM('TRI Impacts Summed'!F22,'NEI Impacts Summed'!F22)</f>
        <v>0</v>
      </c>
      <c r="G22" s="11">
        <f>SUM('TRI Impacts Summed'!G22,'NEI Impacts Summed'!G22)</f>
        <v>117.93405</v>
      </c>
      <c r="H22" s="11">
        <f>SUM('TRI Impacts Summed'!H22,'NEI Impacts Summed'!H22)</f>
        <v>8429.1275711999897</v>
      </c>
      <c r="I22" s="11">
        <f>SUM('TRI Impacts Summed'!I22,'NEI Impacts Summed'!I22)</f>
        <v>29375.738922</v>
      </c>
      <c r="J22" s="11">
        <f>SUM('TRI Impacts Summed'!J22,'NEI Impacts Summed'!J22)</f>
        <v>0</v>
      </c>
      <c r="K22" s="11">
        <f>SUM('TRI Impacts Summed'!K22,'NEI Impacts Summed'!K22)</f>
        <v>0</v>
      </c>
      <c r="L22" s="11">
        <f>SUM('TRI Impacts Summed'!L22,'NEI Impacts Summed'!L22)</f>
        <v>0</v>
      </c>
      <c r="M22" s="11">
        <f>SUM('TRI Impacts Summed'!M22,'NEI Impacts Summed'!M22)</f>
        <v>0</v>
      </c>
      <c r="N22" s="11">
        <f>SUM('TRI Impacts Summed'!N22,'NEI Impacts Summed'!N22)</f>
        <v>0</v>
      </c>
      <c r="O22" s="11">
        <f>SUM('TRI Impacts Summed'!O22,'NEI Impacts Summed'!O22)</f>
        <v>0</v>
      </c>
      <c r="P22" s="11">
        <f>SUM('TRI Impacts Summed'!P22,'NEI Impacts Summed'!P22)</f>
        <v>3.4200874499999998E-7</v>
      </c>
      <c r="Q22" s="11">
        <f>SUM('TRI Impacts Summed'!Q22,'NEI Impacts Summed'!Q22)</f>
        <v>0.146527555107758</v>
      </c>
      <c r="R22" s="11">
        <f>SUM('TRI Impacts Summed'!R22,'NEI Impacts Summed'!R22)</f>
        <v>0.14652861736160999</v>
      </c>
      <c r="S22" s="11">
        <f>SUM('TRI Impacts Summed'!S22,'NEI Impacts Summed'!S22)</f>
        <v>0</v>
      </c>
      <c r="T22" s="11">
        <f>SUM('TRI Impacts Summed'!T22,'NEI Impacts Summed'!T22)</f>
        <v>0</v>
      </c>
      <c r="U22" s="11">
        <f>SUM('TRI Impacts Summed'!U22,'NEI Impacts Summed'!U22)</f>
        <v>0</v>
      </c>
      <c r="V22" s="11">
        <f>SUM('TRI Impacts Summed'!V22,'NEI Impacts Summed'!V22)</f>
        <v>0</v>
      </c>
      <c r="W22" s="11">
        <f>SUM('TRI Impacts Summed'!W22,'NEI Impacts Summed'!W22)</f>
        <v>0</v>
      </c>
      <c r="X22" s="11">
        <f>SUM('TRI Impacts Summed'!X22,'NEI Impacts Summed'!X22)</f>
        <v>0</v>
      </c>
      <c r="Y22" s="11">
        <f>SUM('TRI Impacts Summed'!Y22,'NEI Impacts Summed'!Y22)</f>
        <v>6.3049357499999999E-6</v>
      </c>
      <c r="Z22" s="11">
        <f>SUM('TRI Impacts Summed'!Z22,'NEI Impacts Summed'!Z22)</f>
        <v>5.2850785172424105E-4</v>
      </c>
      <c r="AA22" s="11">
        <f>SUM('TRI Impacts Summed'!AA22,'NEI Impacts Summed'!AA22)</f>
        <v>5.3481277304999995E-4</v>
      </c>
      <c r="AB22" s="11">
        <f>SUM('TRI Impacts Summed'!AB22,'NEI Impacts Summed'!AB22)</f>
        <v>0</v>
      </c>
      <c r="AC22" s="11">
        <f>SUM('TRI Impacts Summed'!AC22,'NEI Impacts Summed'!AC22)</f>
        <v>0</v>
      </c>
      <c r="AD22" s="11">
        <f>SUM('TRI Impacts Summed'!AD22,'NEI Impacts Summed'!AD22)</f>
        <v>0</v>
      </c>
      <c r="AE22" s="11">
        <f>SUM('TRI Impacts Summed'!AE22,'NEI Impacts Summed'!AE22)</f>
        <v>0</v>
      </c>
      <c r="AF22" s="11">
        <f>SUM('TRI Impacts Summed'!AF22,'NEI Impacts Summed'!AF22)</f>
        <v>0</v>
      </c>
      <c r="AG22" s="11">
        <f>SUM('TRI Impacts Summed'!AG22,'NEI Impacts Summed'!AG22)</f>
        <v>0</v>
      </c>
    </row>
    <row r="23" spans="1:33">
      <c r="A23" t="s">
        <v>34</v>
      </c>
      <c r="B23" t="s">
        <v>17</v>
      </c>
      <c r="C23" s="5">
        <f>SUM('TRI Impacts Summed'!C23,'NEI Impacts Summed'!C23)</f>
        <v>2249.274545193658</v>
      </c>
      <c r="D23" s="5">
        <f>SUM('TRI Impacts Summed'!D23,'NEI Impacts Summed'!D23)</f>
        <v>29.619934501183799</v>
      </c>
      <c r="E23" s="5">
        <f>SUM('TRI Impacts Summed'!E23,'NEI Impacts Summed'!E23)</f>
        <v>2633136.7854777598</v>
      </c>
      <c r="F23" s="5">
        <f>SUM('TRI Impacts Summed'!F23,'NEI Impacts Summed'!F23)</f>
        <v>748.11985739038903</v>
      </c>
      <c r="G23" s="11">
        <f>SUM('TRI Impacts Summed'!G23,'NEI Impacts Summed'!G23)</f>
        <v>0</v>
      </c>
      <c r="H23" s="11">
        <f>SUM('TRI Impacts Summed'!H23,'NEI Impacts Summed'!H23)</f>
        <v>223193.69998056302</v>
      </c>
      <c r="I23" s="11">
        <f>SUM('TRI Impacts Summed'!I23,'NEI Impacts Summed'!I23)</f>
        <v>530506.14384844108</v>
      </c>
      <c r="J23" s="11">
        <f>SUM('TRI Impacts Summed'!J23,'NEI Impacts Summed'!J23)</f>
        <v>0</v>
      </c>
      <c r="K23" s="11">
        <f>SUM('TRI Impacts Summed'!K23,'NEI Impacts Summed'!K23)</f>
        <v>366637.09392094699</v>
      </c>
      <c r="L23" s="11">
        <f>SUM('TRI Impacts Summed'!L23,'NEI Impacts Summed'!L23)</f>
        <v>403890.67957289697</v>
      </c>
      <c r="M23" s="11">
        <f>SUM('TRI Impacts Summed'!M23,'NEI Impacts Summed'!M23)</f>
        <v>0</v>
      </c>
      <c r="N23" s="11">
        <f>SUM('TRI Impacts Summed'!N23,'NEI Impacts Summed'!N23)</f>
        <v>15676838477.996201</v>
      </c>
      <c r="O23" s="11">
        <f>SUM('TRI Impacts Summed'!O23,'NEI Impacts Summed'!O23)</f>
        <v>28792971170.2243</v>
      </c>
      <c r="P23" s="11">
        <f>SUM('TRI Impacts Summed'!P23,'NEI Impacts Summed'!P23)</f>
        <v>0</v>
      </c>
      <c r="Q23" s="11">
        <f>SUM('TRI Impacts Summed'!Q23,'NEI Impacts Summed'!Q23)</f>
        <v>6.4038944749461092E-4</v>
      </c>
      <c r="R23" s="11">
        <f>SUM('TRI Impacts Summed'!R23,'NEI Impacts Summed'!R23)</f>
        <v>6.4038944749461092E-4</v>
      </c>
      <c r="S23" s="11">
        <f>SUM('TRI Impacts Summed'!S23,'NEI Impacts Summed'!S23)</f>
        <v>0</v>
      </c>
      <c r="T23" s="11">
        <f>SUM('TRI Impacts Summed'!T23,'NEI Impacts Summed'!T23)</f>
        <v>1.5042955248523499E-4</v>
      </c>
      <c r="U23" s="11">
        <f>SUM('TRI Impacts Summed'!U23,'NEI Impacts Summed'!U23)</f>
        <v>1.5042955248523499E-4</v>
      </c>
      <c r="V23" s="11">
        <f>SUM('TRI Impacts Summed'!V23,'NEI Impacts Summed'!V23)</f>
        <v>0</v>
      </c>
      <c r="W23" s="11">
        <f>SUM('TRI Impacts Summed'!W23,'NEI Impacts Summed'!W23)</f>
        <v>3.0913531901189302</v>
      </c>
      <c r="X23" s="11">
        <f>SUM('TRI Impacts Summed'!X23,'NEI Impacts Summed'!X23)</f>
        <v>3.0913531901189302</v>
      </c>
      <c r="Y23" s="11">
        <f>SUM('TRI Impacts Summed'!Y23,'NEI Impacts Summed'!Y23)</f>
        <v>0</v>
      </c>
      <c r="Z23" s="11">
        <f>SUM('TRI Impacts Summed'!Z23,'NEI Impacts Summed'!Z23)</f>
        <v>1.6987743450351451E-3</v>
      </c>
      <c r="AA23" s="11">
        <f>SUM('TRI Impacts Summed'!AA23,'NEI Impacts Summed'!AA23)</f>
        <v>1.6987743450351451E-3</v>
      </c>
      <c r="AB23" s="11">
        <f>SUM('TRI Impacts Summed'!AB23,'NEI Impacts Summed'!AB23)</f>
        <v>0</v>
      </c>
      <c r="AC23" s="11">
        <f>SUM('TRI Impacts Summed'!AC23,'NEI Impacts Summed'!AC23)</f>
        <v>6.6050747974707601E-4</v>
      </c>
      <c r="AD23" s="11">
        <f>SUM('TRI Impacts Summed'!AD23,'NEI Impacts Summed'!AD23)</f>
        <v>6.6050747974707601E-4</v>
      </c>
      <c r="AE23" s="11">
        <f>SUM('TRI Impacts Summed'!AE23,'NEI Impacts Summed'!AE23)</f>
        <v>0</v>
      </c>
      <c r="AF23" s="11">
        <f>SUM('TRI Impacts Summed'!AF23,'NEI Impacts Summed'!AF23)</f>
        <v>39.3317129866371</v>
      </c>
      <c r="AG23" s="11">
        <f>SUM('TRI Impacts Summed'!AG23,'NEI Impacts Summed'!AG23)</f>
        <v>39.3317129866371</v>
      </c>
    </row>
    <row r="24" spans="1:33">
      <c r="A24" t="s">
        <v>61</v>
      </c>
      <c r="B24" s="4" t="s">
        <v>62</v>
      </c>
      <c r="C24" s="5">
        <f>SUM('TRI Impacts Summed'!C24,'NEI Impacts Summed'!C24)</f>
        <v>4545407477.9502754</v>
      </c>
      <c r="D24" s="5">
        <f>SUM('TRI Impacts Summed'!D24,'NEI Impacts Summed'!D24)</f>
        <v>25867.496439295599</v>
      </c>
      <c r="E24" s="5">
        <f>SUM('TRI Impacts Summed'!E24,'NEI Impacts Summed'!E24)</f>
        <v>39032.014587547899</v>
      </c>
      <c r="F24" s="5">
        <f>SUM('TRI Impacts Summed'!F24,'NEI Impacts Summed'!F24)</f>
        <v>3114.8225090945298</v>
      </c>
      <c r="G24" s="11">
        <f>SUM('TRI Impacts Summed'!G24,'NEI Impacts Summed'!G24)</f>
        <v>374534.96464274998</v>
      </c>
      <c r="H24" s="11">
        <f>SUM('TRI Impacts Summed'!H24,'NEI Impacts Summed'!H24)</f>
        <v>465632.648724609</v>
      </c>
      <c r="I24" s="11">
        <f>SUM('TRI Impacts Summed'!I24,'NEI Impacts Summed'!I24)</f>
        <v>13263092.310689399</v>
      </c>
      <c r="J24" s="11">
        <f>SUM('TRI Impacts Summed'!J24,'NEI Impacts Summed'!J24)</f>
        <v>1129566.7280528999</v>
      </c>
      <c r="K24" s="11">
        <f>SUM('TRI Impacts Summed'!K24,'NEI Impacts Summed'!K24)</f>
        <v>62421018.316081598</v>
      </c>
      <c r="L24" s="11">
        <f>SUM('TRI Impacts Summed'!L24,'NEI Impacts Summed'!L24)</f>
        <v>223720126.552421</v>
      </c>
      <c r="M24" s="11">
        <f>SUM('TRI Impacts Summed'!M24,'NEI Impacts Summed'!M24)</f>
        <v>22508.896771325599</v>
      </c>
      <c r="N24" s="11">
        <f>SUM('TRI Impacts Summed'!N24,'NEI Impacts Summed'!N24)</f>
        <v>2531096.6125681498</v>
      </c>
      <c r="O24" s="11">
        <f>SUM('TRI Impacts Summed'!O24,'NEI Impacts Summed'!O24)</f>
        <v>698739516.81650305</v>
      </c>
      <c r="P24" s="11">
        <f>SUM('TRI Impacts Summed'!P24,'NEI Impacts Summed'!P24)</f>
        <v>8.2816435854441095E-2</v>
      </c>
      <c r="Q24" s="11">
        <f>SUM('TRI Impacts Summed'!Q24,'NEI Impacts Summed'!Q24)</f>
        <v>6.029673172868705</v>
      </c>
      <c r="R24" s="11">
        <f>SUM('TRI Impacts Summed'!R24,'NEI Impacts Summed'!R24)</f>
        <v>6.2151238445851034</v>
      </c>
      <c r="S24" s="11">
        <f>SUM('TRI Impacts Summed'!S24,'NEI Impacts Summed'!S24)</f>
        <v>3.0850663606426499E-3</v>
      </c>
      <c r="T24" s="11">
        <f>SUM('TRI Impacts Summed'!T24,'NEI Impacts Summed'!T24)</f>
        <v>5.24162889749707E-2</v>
      </c>
      <c r="U24" s="11">
        <f>SUM('TRI Impacts Summed'!U24,'NEI Impacts Summed'!U24)</f>
        <v>5.1367407530549496</v>
      </c>
      <c r="V24" s="11">
        <f>SUM('TRI Impacts Summed'!V24,'NEI Impacts Summed'!V24)</f>
        <v>2.6175745253150201E-4</v>
      </c>
      <c r="W24" s="11">
        <f>SUM('TRI Impacts Summed'!W24,'NEI Impacts Summed'!W24)</f>
        <v>0.18839057511725299</v>
      </c>
      <c r="X24" s="11">
        <f>SUM('TRI Impacts Summed'!X24,'NEI Impacts Summed'!X24)</f>
        <v>22.454513465229802</v>
      </c>
      <c r="Y24" s="11">
        <f>SUM('TRI Impacts Summed'!Y24,'NEI Impacts Summed'!Y24)</f>
        <v>2.56892099195285E-2</v>
      </c>
      <c r="Z24" s="11">
        <f>SUM('TRI Impacts Summed'!Z24,'NEI Impacts Summed'!Z24)</f>
        <v>7.5175061150132907E-2</v>
      </c>
      <c r="AA24" s="11">
        <f>SUM('TRI Impacts Summed'!AA24,'NEI Impacts Summed'!AA24)</f>
        <v>0.75100815275118882</v>
      </c>
      <c r="AB24" s="11">
        <f>SUM('TRI Impacts Summed'!AB24,'NEI Impacts Summed'!AB24)</f>
        <v>8.93310865364552E-3</v>
      </c>
      <c r="AC24" s="11">
        <f>SUM('TRI Impacts Summed'!AC24,'NEI Impacts Summed'!AC24)</f>
        <v>8.93310865364552E-3</v>
      </c>
      <c r="AD24" s="11">
        <f>SUM('TRI Impacts Summed'!AD24,'NEI Impacts Summed'!AD24)</f>
        <v>8.93310865364552E-3</v>
      </c>
      <c r="AE24" s="11">
        <f>SUM('TRI Impacts Summed'!AE24,'NEI Impacts Summed'!AE24)</f>
        <v>6.4428504567680595E-4</v>
      </c>
      <c r="AF24" s="11">
        <f>SUM('TRI Impacts Summed'!AF24,'NEI Impacts Summed'!AF24)</f>
        <v>9.4599146220210296E-4</v>
      </c>
      <c r="AG24" s="11">
        <f>SUM('TRI Impacts Summed'!AG24,'NEI Impacts Summed'!AG24)</f>
        <v>9.4599146220210296E-4</v>
      </c>
    </row>
    <row r="26" spans="1:33">
      <c r="C26">
        <f>SUM(C2:F20)/1000000</f>
        <v>225.44351503481187</v>
      </c>
    </row>
    <row r="27" spans="1:33">
      <c r="D27" s="5"/>
      <c r="E27" s="5"/>
    </row>
    <row r="28" spans="1:33">
      <c r="C28" s="5"/>
      <c r="E28" s="5"/>
    </row>
    <row r="29" spans="1:33">
      <c r="B29" s="10"/>
      <c r="C29" s="10"/>
      <c r="D29" s="10"/>
      <c r="E29" s="10"/>
      <c r="F29" s="10"/>
    </row>
    <row r="30" spans="1:33">
      <c r="B30" s="10"/>
      <c r="C30" s="10"/>
      <c r="D30" s="10"/>
      <c r="E30" s="10"/>
    </row>
    <row r="31" spans="1:33">
      <c r="B31" s="10"/>
      <c r="C31" s="10"/>
      <c r="D31" s="10"/>
      <c r="E31" s="10"/>
    </row>
    <row r="33" spans="2:4">
      <c r="B33" s="5"/>
      <c r="C33" s="5"/>
      <c r="D33" s="5"/>
    </row>
    <row r="34" spans="2:4">
      <c r="B34" s="5"/>
      <c r="C34" s="5"/>
      <c r="D34" s="5"/>
    </row>
    <row r="35" spans="2:4">
      <c r="B35" s="5"/>
      <c r="C35" s="5"/>
      <c r="D35" s="5"/>
    </row>
  </sheetData>
  <autoFilter ref="A1:AG19" xr:uid="{7DF15240-A7C5-C74C-AE3B-BC3473778344}">
    <sortState xmlns:xlrd2="http://schemas.microsoft.com/office/spreadsheetml/2017/richdata2" ref="A2:AG20">
      <sortCondition ref="A1:A2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A224-4315-44DD-9E76-72C815B4E057}">
  <sheetPr filterMode="1"/>
  <dimension ref="A1:I320"/>
  <sheetViews>
    <sheetView workbookViewId="0">
      <selection activeCell="H205" sqref="H205"/>
    </sheetView>
  </sheetViews>
  <sheetFormatPr defaultColWidth="8.85546875" defaultRowHeight="15"/>
  <cols>
    <col min="1" max="1" width="53.85546875" bestFit="1" customWidth="1"/>
    <col min="2" max="2" width="19.42578125" bestFit="1" customWidth="1"/>
    <col min="3" max="3" width="10.140625" bestFit="1" customWidth="1"/>
    <col min="4" max="4" width="36" bestFit="1" customWidth="1"/>
    <col min="5" max="5" width="19.7109375" bestFit="1" customWidth="1"/>
    <col min="6" max="6" width="18.140625" bestFit="1" customWidth="1"/>
    <col min="7" max="7" width="17" bestFit="1" customWidth="1"/>
    <col min="8" max="8" width="19.42578125" bestFit="1" customWidth="1"/>
  </cols>
  <sheetData>
    <row r="1" spans="1:9">
      <c r="A1" s="2" t="s">
        <v>113</v>
      </c>
      <c r="B1" s="2" t="s">
        <v>72</v>
      </c>
      <c r="C1" s="2" t="s">
        <v>5</v>
      </c>
      <c r="D1" s="2" t="s">
        <v>6</v>
      </c>
      <c r="E1" s="2" t="s">
        <v>148</v>
      </c>
      <c r="F1" s="9" t="s">
        <v>149</v>
      </c>
      <c r="G1" s="9" t="s">
        <v>150</v>
      </c>
      <c r="H1" s="9" t="s">
        <v>151</v>
      </c>
      <c r="I1" s="9" t="s">
        <v>152</v>
      </c>
    </row>
    <row r="2" spans="1:9" hidden="1">
      <c r="A2" t="s">
        <v>42</v>
      </c>
      <c r="B2">
        <v>2023</v>
      </c>
      <c r="C2">
        <v>31.998092</v>
      </c>
      <c r="D2">
        <v>-111.052412</v>
      </c>
      <c r="E2" t="s">
        <v>153</v>
      </c>
      <c r="F2" s="8">
        <v>8.6678320000000006</v>
      </c>
      <c r="G2" s="8">
        <v>0.51839999999999997</v>
      </c>
      <c r="H2" s="8">
        <v>1721104.52</v>
      </c>
      <c r="I2" s="8">
        <v>0</v>
      </c>
    </row>
    <row r="3" spans="1:9" hidden="1">
      <c r="A3" t="s">
        <v>42</v>
      </c>
      <c r="B3">
        <v>2023</v>
      </c>
      <c r="C3">
        <v>31.998092</v>
      </c>
      <c r="D3">
        <v>-111.052412</v>
      </c>
      <c r="E3" t="s">
        <v>154</v>
      </c>
      <c r="F3" s="8">
        <v>0.20403399999999999</v>
      </c>
      <c r="G3" s="8">
        <v>0.44928000000000001</v>
      </c>
      <c r="H3" s="8">
        <v>187969.69</v>
      </c>
      <c r="I3" s="8">
        <v>0</v>
      </c>
    </row>
    <row r="4" spans="1:9" hidden="1">
      <c r="A4" t="s">
        <v>42</v>
      </c>
      <c r="B4">
        <v>2023</v>
      </c>
      <c r="C4">
        <v>31.998092</v>
      </c>
      <c r="D4">
        <v>-111.052412</v>
      </c>
      <c r="E4" t="s">
        <v>155</v>
      </c>
      <c r="F4" s="8">
        <v>4.6500000000000004</v>
      </c>
      <c r="G4" s="8">
        <v>0</v>
      </c>
      <c r="H4" s="8">
        <v>173300.15</v>
      </c>
      <c r="I4" s="8">
        <v>0</v>
      </c>
    </row>
    <row r="5" spans="1:9" hidden="1">
      <c r="A5" t="s">
        <v>42</v>
      </c>
      <c r="B5">
        <v>2023</v>
      </c>
      <c r="C5">
        <v>31.998092</v>
      </c>
      <c r="D5">
        <v>-111.052412</v>
      </c>
      <c r="E5" t="s">
        <v>156</v>
      </c>
      <c r="F5" s="8">
        <v>8.5999999999999993E-2</v>
      </c>
      <c r="G5" s="8">
        <v>0</v>
      </c>
      <c r="H5" s="8">
        <v>157471.25</v>
      </c>
      <c r="I5" s="8">
        <v>0</v>
      </c>
    </row>
    <row r="6" spans="1:9" hidden="1">
      <c r="A6" t="s">
        <v>42</v>
      </c>
      <c r="B6">
        <v>2023</v>
      </c>
      <c r="C6">
        <v>31.998092</v>
      </c>
      <c r="D6">
        <v>-111.052412</v>
      </c>
      <c r="E6" t="s">
        <v>157</v>
      </c>
      <c r="F6" s="8">
        <v>7.2706</v>
      </c>
      <c r="G6" s="8">
        <v>0.95</v>
      </c>
      <c r="H6" s="8">
        <v>2562</v>
      </c>
      <c r="I6" s="8">
        <v>0</v>
      </c>
    </row>
    <row r="7" spans="1:9" hidden="1">
      <c r="A7" t="s">
        <v>42</v>
      </c>
      <c r="B7">
        <v>2023</v>
      </c>
      <c r="C7">
        <v>31.998092</v>
      </c>
      <c r="D7">
        <v>-111.052412</v>
      </c>
      <c r="E7" t="s">
        <v>158</v>
      </c>
      <c r="F7" s="8">
        <v>9.5472999999999999E-3</v>
      </c>
      <c r="G7" s="8">
        <v>0</v>
      </c>
      <c r="H7" s="8">
        <v>853.423</v>
      </c>
      <c r="I7" s="8">
        <v>0</v>
      </c>
    </row>
    <row r="8" spans="1:9" hidden="1">
      <c r="A8" t="s">
        <v>42</v>
      </c>
      <c r="B8">
        <v>2023</v>
      </c>
      <c r="C8">
        <v>31.998092</v>
      </c>
      <c r="D8">
        <v>-111.052412</v>
      </c>
      <c r="E8" t="s">
        <v>159</v>
      </c>
      <c r="F8" s="8">
        <v>600.76</v>
      </c>
      <c r="G8" s="8">
        <v>0</v>
      </c>
      <c r="H8" s="8">
        <v>0</v>
      </c>
      <c r="I8" s="8">
        <v>0</v>
      </c>
    </row>
    <row r="9" spans="1:9" hidden="1">
      <c r="A9" t="s">
        <v>42</v>
      </c>
      <c r="B9">
        <v>2023</v>
      </c>
      <c r="C9">
        <v>31.998092</v>
      </c>
      <c r="D9">
        <v>-111.052412</v>
      </c>
      <c r="E9" t="s">
        <v>160</v>
      </c>
      <c r="F9" s="8">
        <v>0</v>
      </c>
      <c r="G9" s="8">
        <v>0</v>
      </c>
      <c r="H9" s="8">
        <v>0</v>
      </c>
      <c r="I9" s="8">
        <v>0</v>
      </c>
    </row>
    <row r="10" spans="1:9">
      <c r="A10" t="s">
        <v>42</v>
      </c>
      <c r="B10">
        <v>2023</v>
      </c>
      <c r="C10">
        <v>31.998092</v>
      </c>
      <c r="D10">
        <v>-111.052412</v>
      </c>
      <c r="E10" t="s">
        <v>161</v>
      </c>
      <c r="F10" s="8">
        <v>0</v>
      </c>
      <c r="G10" s="8">
        <v>0</v>
      </c>
      <c r="H10" s="8">
        <v>0</v>
      </c>
      <c r="I10" s="8">
        <v>0</v>
      </c>
    </row>
    <row r="11" spans="1:9" hidden="1">
      <c r="A11" t="s">
        <v>48</v>
      </c>
      <c r="B11">
        <v>2023</v>
      </c>
      <c r="C11">
        <v>33.155999999999999</v>
      </c>
      <c r="D11">
        <v>-110.97799999999999</v>
      </c>
      <c r="E11" t="s">
        <v>153</v>
      </c>
      <c r="F11" s="8">
        <v>171.6</v>
      </c>
      <c r="G11" s="8">
        <v>0</v>
      </c>
      <c r="H11" s="8">
        <v>1350121.6</v>
      </c>
      <c r="I11" s="8">
        <v>0</v>
      </c>
    </row>
    <row r="12" spans="1:9" hidden="1">
      <c r="A12" t="s">
        <v>48</v>
      </c>
      <c r="B12">
        <v>2023</v>
      </c>
      <c r="C12">
        <v>33.155999999999999</v>
      </c>
      <c r="D12">
        <v>-110.97799999999999</v>
      </c>
      <c r="E12" t="s">
        <v>154</v>
      </c>
      <c r="F12" s="8">
        <v>4</v>
      </c>
      <c r="G12" s="8">
        <v>0</v>
      </c>
      <c r="H12" s="8">
        <v>52706</v>
      </c>
      <c r="I12" s="8">
        <v>0</v>
      </c>
    </row>
    <row r="13" spans="1:9" hidden="1">
      <c r="A13" t="s">
        <v>48</v>
      </c>
      <c r="B13">
        <v>2023</v>
      </c>
      <c r="C13">
        <v>33.155999999999999</v>
      </c>
      <c r="D13">
        <v>-110.97799999999999</v>
      </c>
      <c r="E13" t="s">
        <v>155</v>
      </c>
      <c r="F13" s="8">
        <v>14.8</v>
      </c>
      <c r="G13" s="8">
        <v>0</v>
      </c>
      <c r="H13" s="8">
        <v>43771</v>
      </c>
      <c r="I13" s="8">
        <v>0</v>
      </c>
    </row>
    <row r="14" spans="1:9" hidden="1">
      <c r="A14" t="s">
        <v>48</v>
      </c>
      <c r="B14">
        <v>2023</v>
      </c>
      <c r="C14">
        <v>33.155999999999999</v>
      </c>
      <c r="D14">
        <v>-110.97799999999999</v>
      </c>
      <c r="E14" t="s">
        <v>156</v>
      </c>
      <c r="F14" s="8">
        <v>2.7</v>
      </c>
      <c r="G14" s="8">
        <v>0</v>
      </c>
      <c r="H14" s="8">
        <v>28878</v>
      </c>
      <c r="I14" s="8">
        <v>0</v>
      </c>
    </row>
    <row r="15" spans="1:9" hidden="1">
      <c r="A15" t="s">
        <v>48</v>
      </c>
      <c r="B15">
        <v>2023</v>
      </c>
      <c r="C15">
        <v>33.155999999999999</v>
      </c>
      <c r="D15">
        <v>-110.97799999999999</v>
      </c>
      <c r="E15" t="s">
        <v>157</v>
      </c>
      <c r="F15" s="8">
        <v>3931</v>
      </c>
      <c r="G15" s="8">
        <v>0</v>
      </c>
      <c r="H15" s="8">
        <v>385</v>
      </c>
      <c r="I15" s="8">
        <v>0</v>
      </c>
    </row>
    <row r="16" spans="1:9" hidden="1">
      <c r="A16" t="s">
        <v>48</v>
      </c>
      <c r="B16">
        <v>2023</v>
      </c>
      <c r="C16">
        <v>33.155999999999999</v>
      </c>
      <c r="D16">
        <v>-110.97799999999999</v>
      </c>
      <c r="E16" t="s">
        <v>158</v>
      </c>
      <c r="F16" s="8">
        <v>20</v>
      </c>
      <c r="G16" s="8">
        <v>0</v>
      </c>
      <c r="H16" s="8">
        <v>250.4</v>
      </c>
      <c r="I16" s="8">
        <v>0</v>
      </c>
    </row>
    <row r="17" spans="1:9" hidden="1">
      <c r="A17" t="s">
        <v>48</v>
      </c>
      <c r="B17">
        <v>2023</v>
      </c>
      <c r="C17">
        <v>33.155999999999999</v>
      </c>
      <c r="D17">
        <v>-110.97799999999999</v>
      </c>
      <c r="E17" t="s">
        <v>159</v>
      </c>
      <c r="F17" s="8">
        <v>0</v>
      </c>
      <c r="G17" s="8">
        <v>0</v>
      </c>
      <c r="H17" s="8">
        <v>0</v>
      </c>
      <c r="I17" s="8">
        <v>0</v>
      </c>
    </row>
    <row r="18" spans="1:9" hidden="1">
      <c r="A18" t="s">
        <v>48</v>
      </c>
      <c r="B18">
        <v>2023</v>
      </c>
      <c r="C18">
        <v>33.155999999999999</v>
      </c>
      <c r="D18">
        <v>-110.97799999999999</v>
      </c>
      <c r="E18" t="s">
        <v>162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t="s">
        <v>48</v>
      </c>
      <c r="B19">
        <v>2023</v>
      </c>
      <c r="C19">
        <v>33.155999999999999</v>
      </c>
      <c r="D19">
        <v>-110.97799999999999</v>
      </c>
      <c r="E19" t="s">
        <v>161</v>
      </c>
      <c r="F19" s="8">
        <v>0</v>
      </c>
      <c r="G19" s="8">
        <v>0</v>
      </c>
      <c r="H19" s="8">
        <v>0</v>
      </c>
      <c r="I19" s="8">
        <v>0</v>
      </c>
    </row>
    <row r="20" spans="1:9" hidden="1">
      <c r="A20" t="s">
        <v>18</v>
      </c>
      <c r="B20">
        <v>2023</v>
      </c>
      <c r="C20">
        <v>33.38644</v>
      </c>
      <c r="D20">
        <v>-110.98265000000001</v>
      </c>
      <c r="E20" t="s">
        <v>163</v>
      </c>
      <c r="F20" s="8">
        <v>6700</v>
      </c>
      <c r="G20" s="8">
        <v>0</v>
      </c>
      <c r="H20" s="8">
        <v>0</v>
      </c>
      <c r="I20" s="8">
        <v>0</v>
      </c>
    </row>
    <row r="21" spans="1:9" hidden="1">
      <c r="A21" t="s">
        <v>18</v>
      </c>
      <c r="B21">
        <v>2023</v>
      </c>
      <c r="C21">
        <v>33.38644</v>
      </c>
      <c r="D21">
        <v>-110.98265000000001</v>
      </c>
      <c r="E21" t="s">
        <v>164</v>
      </c>
      <c r="F21" s="8">
        <v>0</v>
      </c>
      <c r="G21" s="8">
        <v>0</v>
      </c>
      <c r="H21" s="8">
        <v>254</v>
      </c>
      <c r="I21" s="8">
        <v>0</v>
      </c>
    </row>
    <row r="22" spans="1:9" hidden="1">
      <c r="A22" t="s">
        <v>18</v>
      </c>
      <c r="B22">
        <v>2023</v>
      </c>
      <c r="C22">
        <v>33.38644</v>
      </c>
      <c r="D22">
        <v>-110.98265000000001</v>
      </c>
      <c r="E22" t="s">
        <v>153</v>
      </c>
      <c r="F22" s="8">
        <v>0</v>
      </c>
      <c r="G22" s="8">
        <v>0</v>
      </c>
      <c r="H22" s="8">
        <v>2</v>
      </c>
      <c r="I22" s="8">
        <v>0</v>
      </c>
    </row>
    <row r="23" spans="1:9" hidden="1">
      <c r="A23" t="s">
        <v>18</v>
      </c>
      <c r="B23">
        <v>2023</v>
      </c>
      <c r="C23">
        <v>33.38644</v>
      </c>
      <c r="D23">
        <v>-110.98265000000001</v>
      </c>
      <c r="E23" t="s">
        <v>162</v>
      </c>
      <c r="F23" s="8">
        <v>0</v>
      </c>
      <c r="G23" s="8">
        <v>0</v>
      </c>
      <c r="H23" s="8">
        <v>0</v>
      </c>
      <c r="I23" s="8">
        <v>0</v>
      </c>
    </row>
    <row r="24" spans="1:9" hidden="1">
      <c r="A24" t="s">
        <v>21</v>
      </c>
      <c r="B24">
        <v>2023</v>
      </c>
      <c r="C24">
        <v>32.791666999999997</v>
      </c>
      <c r="D24">
        <v>-108.067222</v>
      </c>
      <c r="E24" t="s">
        <v>153</v>
      </c>
      <c r="F24" s="8">
        <v>72.400000000000006</v>
      </c>
      <c r="G24" s="8">
        <v>0</v>
      </c>
      <c r="H24" s="8">
        <v>790000</v>
      </c>
      <c r="I24" s="8">
        <v>111.3</v>
      </c>
    </row>
    <row r="25" spans="1:9" hidden="1">
      <c r="A25" t="s">
        <v>21</v>
      </c>
      <c r="B25">
        <v>2023</v>
      </c>
      <c r="C25">
        <v>32.791666999999997</v>
      </c>
      <c r="D25">
        <v>-108.067222</v>
      </c>
      <c r="E25" t="s">
        <v>154</v>
      </c>
      <c r="F25" s="8">
        <v>0</v>
      </c>
      <c r="G25" s="8">
        <v>0</v>
      </c>
      <c r="H25" s="8">
        <v>85000</v>
      </c>
      <c r="I25" s="8">
        <v>0</v>
      </c>
    </row>
    <row r="26" spans="1:9" hidden="1">
      <c r="A26" t="s">
        <v>21</v>
      </c>
      <c r="B26">
        <v>2023</v>
      </c>
      <c r="C26">
        <v>32.791666999999997</v>
      </c>
      <c r="D26">
        <v>-108.067222</v>
      </c>
      <c r="E26" t="s">
        <v>165</v>
      </c>
      <c r="F26" s="8">
        <v>0</v>
      </c>
      <c r="G26" s="8">
        <v>0</v>
      </c>
      <c r="H26" s="8">
        <v>61000</v>
      </c>
      <c r="I26" s="8">
        <v>0</v>
      </c>
    </row>
    <row r="27" spans="1:9" hidden="1">
      <c r="A27" t="s">
        <v>21</v>
      </c>
      <c r="B27">
        <v>2023</v>
      </c>
      <c r="C27">
        <v>32.791666999999997</v>
      </c>
      <c r="D27">
        <v>-108.067222</v>
      </c>
      <c r="E27" t="s">
        <v>162</v>
      </c>
      <c r="F27" s="8">
        <v>0</v>
      </c>
      <c r="G27" s="8">
        <v>0</v>
      </c>
      <c r="H27" s="8">
        <v>61000</v>
      </c>
      <c r="I27" s="8">
        <v>0</v>
      </c>
    </row>
    <row r="28" spans="1:9" hidden="1">
      <c r="A28" t="s">
        <v>21</v>
      </c>
      <c r="B28">
        <v>2023</v>
      </c>
      <c r="C28">
        <v>32.791666999999997</v>
      </c>
      <c r="D28">
        <v>-108.067222</v>
      </c>
      <c r="E28" t="s">
        <v>156</v>
      </c>
      <c r="F28" s="8">
        <v>0</v>
      </c>
      <c r="G28" s="8">
        <v>0</v>
      </c>
      <c r="H28" s="8">
        <v>53000</v>
      </c>
      <c r="I28" s="8">
        <v>0</v>
      </c>
    </row>
    <row r="29" spans="1:9" hidden="1">
      <c r="A29" t="s">
        <v>21</v>
      </c>
      <c r="B29">
        <v>2023</v>
      </c>
      <c r="C29">
        <v>32.791666999999997</v>
      </c>
      <c r="D29">
        <v>-108.067222</v>
      </c>
      <c r="E29" t="s">
        <v>155</v>
      </c>
      <c r="F29" s="8">
        <v>5</v>
      </c>
      <c r="G29" s="8">
        <v>0</v>
      </c>
      <c r="H29" s="8">
        <v>49000</v>
      </c>
      <c r="I29" s="8">
        <v>0</v>
      </c>
    </row>
    <row r="30" spans="1:9" hidden="1">
      <c r="A30" t="s">
        <v>21</v>
      </c>
      <c r="B30">
        <v>2023</v>
      </c>
      <c r="C30">
        <v>32.791666999999997</v>
      </c>
      <c r="D30">
        <v>-108.067222</v>
      </c>
      <c r="E30" t="s">
        <v>157</v>
      </c>
      <c r="F30" s="8">
        <v>4650</v>
      </c>
      <c r="G30" s="8">
        <v>0</v>
      </c>
      <c r="H30" s="8">
        <v>1000</v>
      </c>
      <c r="I30" s="8">
        <v>0</v>
      </c>
    </row>
    <row r="31" spans="1:9">
      <c r="A31" t="s">
        <v>21</v>
      </c>
      <c r="B31">
        <v>2023</v>
      </c>
      <c r="C31">
        <v>32.791666999999997</v>
      </c>
      <c r="D31">
        <v>-108.067222</v>
      </c>
      <c r="E31" t="s">
        <v>161</v>
      </c>
      <c r="F31" s="8">
        <v>0</v>
      </c>
      <c r="G31" s="8">
        <v>0</v>
      </c>
      <c r="H31" s="8">
        <v>5300</v>
      </c>
      <c r="I31" s="8">
        <v>0</v>
      </c>
    </row>
    <row r="32" spans="1:9" hidden="1">
      <c r="A32" t="s">
        <v>21</v>
      </c>
      <c r="B32">
        <v>2023</v>
      </c>
      <c r="C32">
        <v>32.791666999999997</v>
      </c>
      <c r="D32">
        <v>-108.067222</v>
      </c>
      <c r="E32" t="s">
        <v>163</v>
      </c>
      <c r="F32" s="8">
        <v>3400</v>
      </c>
      <c r="G32" s="8">
        <v>0</v>
      </c>
      <c r="H32" s="8">
        <v>0</v>
      </c>
      <c r="I32" s="8">
        <v>0</v>
      </c>
    </row>
    <row r="33" spans="1:9" hidden="1">
      <c r="A33" t="s">
        <v>21</v>
      </c>
      <c r="B33">
        <v>2023</v>
      </c>
      <c r="C33">
        <v>32.791666999999997</v>
      </c>
      <c r="D33">
        <v>-108.067222</v>
      </c>
      <c r="E33" t="s">
        <v>159</v>
      </c>
      <c r="F33" s="8">
        <v>0</v>
      </c>
      <c r="G33" s="8">
        <v>0</v>
      </c>
      <c r="H33" s="8">
        <v>0</v>
      </c>
      <c r="I33" s="8">
        <v>0</v>
      </c>
    </row>
    <row r="34" spans="1:9" hidden="1">
      <c r="A34" t="s">
        <v>28</v>
      </c>
      <c r="B34">
        <v>2023</v>
      </c>
      <c r="C34">
        <v>46.747492000000001</v>
      </c>
      <c r="D34">
        <v>-87.879745999999997</v>
      </c>
      <c r="E34" t="s">
        <v>166</v>
      </c>
      <c r="F34" s="8">
        <v>11</v>
      </c>
      <c r="G34" s="8">
        <v>0</v>
      </c>
      <c r="H34" s="8">
        <v>190000.51</v>
      </c>
      <c r="I34" s="8">
        <v>253</v>
      </c>
    </row>
    <row r="35" spans="1:9" hidden="1">
      <c r="A35" t="s">
        <v>28</v>
      </c>
      <c r="B35">
        <v>2023</v>
      </c>
      <c r="C35">
        <v>46.747492000000001</v>
      </c>
      <c r="D35">
        <v>-87.879745999999997</v>
      </c>
      <c r="E35" t="s">
        <v>157</v>
      </c>
      <c r="F35" s="8">
        <v>6.8</v>
      </c>
      <c r="G35" s="8">
        <v>0</v>
      </c>
      <c r="H35" s="8">
        <v>180000.93</v>
      </c>
      <c r="I35" s="8">
        <v>29.5</v>
      </c>
    </row>
    <row r="36" spans="1:9" hidden="1">
      <c r="A36" t="s">
        <v>28</v>
      </c>
      <c r="B36">
        <v>2023</v>
      </c>
      <c r="C36">
        <v>46.747492000000001</v>
      </c>
      <c r="D36">
        <v>-87.879745999999997</v>
      </c>
      <c r="E36" t="s">
        <v>153</v>
      </c>
      <c r="F36" s="8">
        <v>19.62</v>
      </c>
      <c r="G36" s="8">
        <v>0</v>
      </c>
      <c r="H36" s="8">
        <v>40000.26</v>
      </c>
      <c r="I36" s="8">
        <v>1.33</v>
      </c>
    </row>
    <row r="37" spans="1:9" hidden="1">
      <c r="A37" t="s">
        <v>28</v>
      </c>
      <c r="B37">
        <v>2023</v>
      </c>
      <c r="C37">
        <v>46.747492000000001</v>
      </c>
      <c r="D37">
        <v>-87.879745999999997</v>
      </c>
      <c r="E37" t="s">
        <v>162</v>
      </c>
      <c r="F37" s="8">
        <v>1.1499999999999999</v>
      </c>
      <c r="G37" s="8">
        <v>0</v>
      </c>
      <c r="H37" s="8">
        <v>28003.9</v>
      </c>
      <c r="I37" s="8">
        <v>3.95</v>
      </c>
    </row>
    <row r="38" spans="1:9" hidden="1">
      <c r="A38" t="s">
        <v>28</v>
      </c>
      <c r="B38">
        <v>2023</v>
      </c>
      <c r="C38">
        <v>46.747492000000001</v>
      </c>
      <c r="D38">
        <v>-87.879745999999997</v>
      </c>
      <c r="E38" t="s">
        <v>158</v>
      </c>
      <c r="F38" s="8">
        <v>3.3E-3</v>
      </c>
      <c r="G38" s="8">
        <v>0</v>
      </c>
      <c r="H38" s="8">
        <v>130.00013000000001</v>
      </c>
      <c r="I38" s="8">
        <v>0.08</v>
      </c>
    </row>
    <row r="39" spans="1:9">
      <c r="A39" t="s">
        <v>28</v>
      </c>
      <c r="B39">
        <v>2023</v>
      </c>
      <c r="C39">
        <v>46.747492000000001</v>
      </c>
      <c r="D39">
        <v>-87.879745999999997</v>
      </c>
      <c r="E39" t="s">
        <v>161</v>
      </c>
      <c r="F39" s="8">
        <v>0</v>
      </c>
      <c r="G39" s="8">
        <v>0</v>
      </c>
      <c r="H39" s="8">
        <v>85</v>
      </c>
      <c r="I39" s="8">
        <v>0</v>
      </c>
    </row>
    <row r="40" spans="1:9" hidden="1">
      <c r="A40" t="s">
        <v>34</v>
      </c>
      <c r="B40">
        <v>2023</v>
      </c>
      <c r="C40">
        <v>46.485410000000002</v>
      </c>
      <c r="D40">
        <v>-87.905050000000003</v>
      </c>
      <c r="E40" t="s">
        <v>166</v>
      </c>
      <c r="F40" s="8">
        <v>38.299999999999997</v>
      </c>
      <c r="G40" s="8">
        <v>38</v>
      </c>
      <c r="H40" s="8">
        <v>4400028</v>
      </c>
      <c r="I40" s="8">
        <v>1245</v>
      </c>
    </row>
    <row r="41" spans="1:9" hidden="1">
      <c r="A41" t="s">
        <v>34</v>
      </c>
      <c r="B41">
        <v>2023</v>
      </c>
      <c r="C41">
        <v>46.485410000000002</v>
      </c>
      <c r="D41">
        <v>-87.905050000000003</v>
      </c>
      <c r="E41" t="s">
        <v>157</v>
      </c>
      <c r="F41" s="8">
        <v>29.2</v>
      </c>
      <c r="G41" s="8">
        <v>4.3</v>
      </c>
      <c r="H41" s="8">
        <v>990016</v>
      </c>
      <c r="I41" s="8">
        <v>377</v>
      </c>
    </row>
    <row r="42" spans="1:9" hidden="1">
      <c r="A42" t="s">
        <v>34</v>
      </c>
      <c r="B42">
        <v>2023</v>
      </c>
      <c r="C42">
        <v>46.485410000000002</v>
      </c>
      <c r="D42">
        <v>-87.905050000000003</v>
      </c>
      <c r="E42" t="s">
        <v>162</v>
      </c>
      <c r="F42" s="8">
        <v>1</v>
      </c>
      <c r="G42" s="8">
        <v>21</v>
      </c>
      <c r="H42" s="8">
        <v>390007</v>
      </c>
      <c r="I42" s="8">
        <v>20.100000000000001</v>
      </c>
    </row>
    <row r="43" spans="1:9" hidden="1">
      <c r="A43" t="s">
        <v>34</v>
      </c>
      <c r="B43">
        <v>2023</v>
      </c>
      <c r="C43">
        <v>46.485410000000002</v>
      </c>
      <c r="D43">
        <v>-87.905050000000003</v>
      </c>
      <c r="E43" t="s">
        <v>153</v>
      </c>
      <c r="F43" s="8">
        <v>0.06</v>
      </c>
      <c r="G43" s="8">
        <v>2</v>
      </c>
      <c r="H43" s="8">
        <v>25002</v>
      </c>
      <c r="I43" s="8">
        <v>4.3</v>
      </c>
    </row>
    <row r="44" spans="1:9" hidden="1">
      <c r="A44" t="s">
        <v>34</v>
      </c>
      <c r="B44">
        <v>2023</v>
      </c>
      <c r="C44">
        <v>46.485410000000002</v>
      </c>
      <c r="D44">
        <v>-87.905050000000003</v>
      </c>
      <c r="E44" t="s">
        <v>158</v>
      </c>
      <c r="F44" s="8">
        <v>6.2000000000000003E-5</v>
      </c>
      <c r="G44" s="8">
        <v>6.9999999999999999E-4</v>
      </c>
      <c r="H44" s="8">
        <v>13.02</v>
      </c>
      <c r="I44" s="8">
        <v>2.92</v>
      </c>
    </row>
    <row r="45" spans="1:9" hidden="1">
      <c r="A45" t="s">
        <v>7</v>
      </c>
      <c r="B45">
        <v>2023</v>
      </c>
      <c r="C45">
        <v>34.568489999999997</v>
      </c>
      <c r="D45">
        <v>-113.17552000000001</v>
      </c>
      <c r="E45" t="s">
        <v>153</v>
      </c>
      <c r="F45" s="8">
        <v>286.7</v>
      </c>
      <c r="G45" s="8">
        <v>0</v>
      </c>
      <c r="H45" s="8">
        <v>3210000</v>
      </c>
      <c r="I45" s="8">
        <v>4957.3</v>
      </c>
    </row>
    <row r="46" spans="1:9" hidden="1">
      <c r="A46" t="s">
        <v>7</v>
      </c>
      <c r="B46">
        <v>2023</v>
      </c>
      <c r="C46">
        <v>34.568489999999997</v>
      </c>
      <c r="D46">
        <v>-113.17552000000001</v>
      </c>
      <c r="E46" t="s">
        <v>167</v>
      </c>
      <c r="F46" s="8">
        <v>5</v>
      </c>
      <c r="G46" s="8">
        <v>0</v>
      </c>
      <c r="H46" s="8">
        <v>280000</v>
      </c>
      <c r="I46" s="8">
        <v>0</v>
      </c>
    </row>
    <row r="47" spans="1:9" hidden="1">
      <c r="A47" t="s">
        <v>7</v>
      </c>
      <c r="B47">
        <v>2023</v>
      </c>
      <c r="C47">
        <v>34.568489999999997</v>
      </c>
      <c r="D47">
        <v>-113.17552000000001</v>
      </c>
      <c r="E47" t="s">
        <v>157</v>
      </c>
      <c r="F47" s="8">
        <v>6350</v>
      </c>
      <c r="G47" s="8">
        <v>5</v>
      </c>
      <c r="H47" s="8">
        <v>113800</v>
      </c>
      <c r="I47" s="8">
        <v>6510</v>
      </c>
    </row>
    <row r="48" spans="1:9" hidden="1">
      <c r="A48" t="s">
        <v>7</v>
      </c>
      <c r="B48">
        <v>2023</v>
      </c>
      <c r="C48">
        <v>34.568489999999997</v>
      </c>
      <c r="D48">
        <v>-113.17552000000001</v>
      </c>
      <c r="E48" t="s">
        <v>162</v>
      </c>
      <c r="F48" s="8">
        <v>0</v>
      </c>
      <c r="G48" s="8">
        <v>0</v>
      </c>
      <c r="H48" s="8">
        <v>63000</v>
      </c>
      <c r="I48" s="8">
        <v>0</v>
      </c>
    </row>
    <row r="49" spans="1:9" hidden="1">
      <c r="A49" t="s">
        <v>7</v>
      </c>
      <c r="B49">
        <v>2023</v>
      </c>
      <c r="C49">
        <v>34.568489999999997</v>
      </c>
      <c r="D49">
        <v>-113.17552000000001</v>
      </c>
      <c r="E49" t="s">
        <v>155</v>
      </c>
      <c r="F49" s="8">
        <v>250</v>
      </c>
      <c r="G49" s="8">
        <v>0</v>
      </c>
      <c r="H49" s="8">
        <v>58000</v>
      </c>
      <c r="I49" s="8">
        <v>0</v>
      </c>
    </row>
    <row r="50" spans="1:9" hidden="1">
      <c r="A50" t="s">
        <v>7</v>
      </c>
      <c r="B50">
        <v>2023</v>
      </c>
      <c r="C50">
        <v>34.568489999999997</v>
      </c>
      <c r="D50">
        <v>-113.17552000000001</v>
      </c>
      <c r="E50" t="s">
        <v>156</v>
      </c>
      <c r="F50" s="8">
        <v>0</v>
      </c>
      <c r="G50" s="8">
        <v>0</v>
      </c>
      <c r="H50" s="8">
        <v>42000</v>
      </c>
      <c r="I50" s="8">
        <v>0</v>
      </c>
    </row>
    <row r="51" spans="1:9" hidden="1">
      <c r="A51" t="s">
        <v>7</v>
      </c>
      <c r="B51">
        <v>2023</v>
      </c>
      <c r="C51">
        <v>34.568489999999997</v>
      </c>
      <c r="D51">
        <v>-113.17552000000001</v>
      </c>
      <c r="E51" t="s">
        <v>158</v>
      </c>
      <c r="F51" s="8">
        <v>2.1</v>
      </c>
      <c r="G51" s="8">
        <v>0</v>
      </c>
      <c r="H51" s="8">
        <v>33900</v>
      </c>
      <c r="I51" s="8">
        <v>0.2</v>
      </c>
    </row>
    <row r="52" spans="1:9" hidden="1">
      <c r="A52" t="s">
        <v>7</v>
      </c>
      <c r="B52">
        <v>2023</v>
      </c>
      <c r="C52">
        <v>34.568489999999997</v>
      </c>
      <c r="D52">
        <v>-113.17552000000001</v>
      </c>
      <c r="E52" t="s">
        <v>165</v>
      </c>
      <c r="F52" s="8">
        <v>0</v>
      </c>
      <c r="G52" s="8">
        <v>0</v>
      </c>
      <c r="H52" s="8">
        <v>30000</v>
      </c>
      <c r="I52" s="8">
        <v>0</v>
      </c>
    </row>
    <row r="53" spans="1:9" hidden="1">
      <c r="A53" t="s">
        <v>7</v>
      </c>
      <c r="B53">
        <v>2023</v>
      </c>
      <c r="C53">
        <v>34.568489999999997</v>
      </c>
      <c r="D53">
        <v>-113.17552000000001</v>
      </c>
      <c r="E53" t="s">
        <v>163</v>
      </c>
      <c r="F53" s="8">
        <v>7600</v>
      </c>
      <c r="G53" s="8">
        <v>0</v>
      </c>
      <c r="H53" s="8">
        <v>0</v>
      </c>
      <c r="I53" s="8">
        <v>0</v>
      </c>
    </row>
    <row r="54" spans="1:9" hidden="1">
      <c r="A54" t="s">
        <v>7</v>
      </c>
      <c r="B54">
        <v>2023</v>
      </c>
      <c r="C54">
        <v>34.568489999999997</v>
      </c>
      <c r="D54">
        <v>-113.17552000000001</v>
      </c>
      <c r="E54" t="s">
        <v>168</v>
      </c>
      <c r="F54" s="8">
        <v>2550</v>
      </c>
      <c r="G54" s="8">
        <v>0</v>
      </c>
      <c r="H54" s="8">
        <v>0</v>
      </c>
      <c r="I54" s="8">
        <v>0</v>
      </c>
    </row>
    <row r="55" spans="1:9" hidden="1">
      <c r="A55" t="s">
        <v>7</v>
      </c>
      <c r="B55">
        <v>2023</v>
      </c>
      <c r="C55">
        <v>34.568489999999997</v>
      </c>
      <c r="D55">
        <v>-113.17552000000001</v>
      </c>
      <c r="E55" t="s">
        <v>169</v>
      </c>
      <c r="F55" s="8">
        <v>1950</v>
      </c>
      <c r="G55" s="8">
        <v>0</v>
      </c>
      <c r="H55" s="8">
        <v>0</v>
      </c>
      <c r="I55" s="8">
        <v>5</v>
      </c>
    </row>
    <row r="56" spans="1:9" hidden="1">
      <c r="A56" t="s">
        <v>7</v>
      </c>
      <c r="B56">
        <v>2023</v>
      </c>
      <c r="C56">
        <v>34.568489999999997</v>
      </c>
      <c r="D56">
        <v>-113.17552000000001</v>
      </c>
      <c r="E56" t="s">
        <v>159</v>
      </c>
      <c r="F56" s="8">
        <v>1650</v>
      </c>
      <c r="G56" s="8">
        <v>0</v>
      </c>
      <c r="H56" s="8">
        <v>0</v>
      </c>
      <c r="I56" s="8">
        <v>0</v>
      </c>
    </row>
    <row r="57" spans="1:9" hidden="1">
      <c r="A57" t="s">
        <v>7</v>
      </c>
      <c r="B57">
        <v>2023</v>
      </c>
      <c r="C57">
        <v>34.568489999999997</v>
      </c>
      <c r="D57">
        <v>-113.17552000000001</v>
      </c>
      <c r="E57" t="s">
        <v>170</v>
      </c>
      <c r="F57" s="8">
        <v>5</v>
      </c>
      <c r="G57" s="8">
        <v>0</v>
      </c>
      <c r="H57" s="8">
        <v>0</v>
      </c>
      <c r="I57" s="8">
        <v>1250</v>
      </c>
    </row>
    <row r="58" spans="1:9" hidden="1">
      <c r="A58" t="s">
        <v>7</v>
      </c>
      <c r="B58">
        <v>2023</v>
      </c>
      <c r="C58">
        <v>34.568489999999997</v>
      </c>
      <c r="D58">
        <v>-113.17552000000001</v>
      </c>
      <c r="E58" t="s">
        <v>171</v>
      </c>
      <c r="F58" s="8">
        <v>1000</v>
      </c>
      <c r="G58" s="8">
        <v>0</v>
      </c>
      <c r="H58" s="8">
        <v>0</v>
      </c>
      <c r="I58" s="8">
        <v>5</v>
      </c>
    </row>
    <row r="59" spans="1:9" hidden="1">
      <c r="A59" t="s">
        <v>7</v>
      </c>
      <c r="B59">
        <v>2023</v>
      </c>
      <c r="C59">
        <v>34.568489999999997</v>
      </c>
      <c r="D59">
        <v>-113.17552000000001</v>
      </c>
      <c r="E59" t="s">
        <v>172</v>
      </c>
      <c r="F59" s="8">
        <v>2.4232950000000001E-4</v>
      </c>
      <c r="G59" s="8">
        <v>0</v>
      </c>
      <c r="H59" s="8">
        <v>0</v>
      </c>
      <c r="I59" s="8">
        <v>0</v>
      </c>
    </row>
    <row r="60" spans="1:9" hidden="1">
      <c r="A60" t="s">
        <v>7</v>
      </c>
      <c r="B60">
        <v>2023</v>
      </c>
      <c r="C60">
        <v>34.568489999999997</v>
      </c>
      <c r="D60">
        <v>-113.17552000000001</v>
      </c>
      <c r="E60" t="s">
        <v>173</v>
      </c>
      <c r="F60" s="8">
        <v>0</v>
      </c>
      <c r="G60" s="8">
        <v>0</v>
      </c>
      <c r="H60" s="8">
        <v>0</v>
      </c>
      <c r="I60" s="8">
        <v>0</v>
      </c>
    </row>
    <row r="61" spans="1:9" hidden="1">
      <c r="A61" t="s">
        <v>7</v>
      </c>
      <c r="B61">
        <v>2023</v>
      </c>
      <c r="C61">
        <v>34.568489999999997</v>
      </c>
      <c r="D61">
        <v>-113.17552000000001</v>
      </c>
      <c r="E61" t="s">
        <v>174</v>
      </c>
      <c r="F61" s="8">
        <v>0</v>
      </c>
      <c r="G61" s="8">
        <v>0</v>
      </c>
      <c r="H61" s="8">
        <v>0</v>
      </c>
      <c r="I61" s="8">
        <v>0</v>
      </c>
    </row>
    <row r="62" spans="1:9" hidden="1">
      <c r="A62" t="s">
        <v>7</v>
      </c>
      <c r="B62">
        <v>2023</v>
      </c>
      <c r="C62">
        <v>34.568489999999997</v>
      </c>
      <c r="D62">
        <v>-113.17552000000001</v>
      </c>
      <c r="E62" t="s">
        <v>175</v>
      </c>
      <c r="F62" s="8">
        <v>0</v>
      </c>
      <c r="G62" s="8">
        <v>0</v>
      </c>
      <c r="H62" s="8">
        <v>0</v>
      </c>
      <c r="I62" s="8">
        <v>0</v>
      </c>
    </row>
    <row r="63" spans="1:9" hidden="1">
      <c r="A63" t="s">
        <v>7</v>
      </c>
      <c r="B63">
        <v>2023</v>
      </c>
      <c r="C63">
        <v>34.568489999999997</v>
      </c>
      <c r="D63">
        <v>-113.17552000000001</v>
      </c>
      <c r="E63" t="s">
        <v>160</v>
      </c>
      <c r="F63" s="8">
        <v>0</v>
      </c>
      <c r="G63" s="8">
        <v>0</v>
      </c>
      <c r="H63" s="8">
        <v>0</v>
      </c>
      <c r="I63" s="8">
        <v>0</v>
      </c>
    </row>
    <row r="64" spans="1:9">
      <c r="A64" t="s">
        <v>7</v>
      </c>
      <c r="B64">
        <v>2023</v>
      </c>
      <c r="C64">
        <v>34.568489999999997</v>
      </c>
      <c r="D64">
        <v>-113.17552000000001</v>
      </c>
      <c r="E64" t="s">
        <v>161</v>
      </c>
      <c r="F64" s="8">
        <v>0</v>
      </c>
      <c r="G64" s="8">
        <v>0</v>
      </c>
      <c r="H64" s="8">
        <v>0</v>
      </c>
      <c r="I64" s="8">
        <v>0</v>
      </c>
    </row>
    <row r="65" spans="1:9" hidden="1">
      <c r="A65" t="s">
        <v>7</v>
      </c>
      <c r="B65">
        <v>2023</v>
      </c>
      <c r="C65">
        <v>34.568489999999997</v>
      </c>
      <c r="D65">
        <v>-113.17552000000001</v>
      </c>
      <c r="E65" t="s">
        <v>176</v>
      </c>
      <c r="F65" s="8">
        <v>0</v>
      </c>
      <c r="G65" s="8">
        <v>0</v>
      </c>
      <c r="H65" s="8">
        <v>0</v>
      </c>
      <c r="I65" s="8">
        <v>0</v>
      </c>
    </row>
    <row r="66" spans="1:9" hidden="1">
      <c r="A66" t="s">
        <v>7</v>
      </c>
      <c r="B66">
        <v>2023</v>
      </c>
      <c r="C66">
        <v>34.568489999999997</v>
      </c>
      <c r="D66">
        <v>-113.17552000000001</v>
      </c>
      <c r="E66" t="s">
        <v>177</v>
      </c>
      <c r="F66" s="8">
        <v>0</v>
      </c>
      <c r="G66" s="8">
        <v>0</v>
      </c>
      <c r="H66" s="8">
        <v>0</v>
      </c>
      <c r="I66" s="8">
        <v>0</v>
      </c>
    </row>
    <row r="67" spans="1:9" hidden="1">
      <c r="A67" t="s">
        <v>38</v>
      </c>
      <c r="B67">
        <v>2023</v>
      </c>
      <c r="C67">
        <v>33.412655000000001</v>
      </c>
      <c r="D67">
        <v>-110.856538</v>
      </c>
      <c r="E67" t="s">
        <v>157</v>
      </c>
      <c r="F67" s="8">
        <v>40000</v>
      </c>
      <c r="G67" s="8">
        <v>5</v>
      </c>
      <c r="H67" s="8">
        <v>12000000</v>
      </c>
      <c r="I67" s="8">
        <v>326800</v>
      </c>
    </row>
    <row r="68" spans="1:9" hidden="1">
      <c r="A68" t="s">
        <v>38</v>
      </c>
      <c r="B68">
        <v>2023</v>
      </c>
      <c r="C68">
        <v>33.412655000000001</v>
      </c>
      <c r="D68">
        <v>-110.856538</v>
      </c>
      <c r="E68" t="s">
        <v>177</v>
      </c>
      <c r="F68" s="8">
        <v>21700</v>
      </c>
      <c r="G68" s="8">
        <v>250</v>
      </c>
      <c r="H68" s="8">
        <v>7900000</v>
      </c>
      <c r="I68" s="8">
        <v>20500</v>
      </c>
    </row>
    <row r="69" spans="1:9" hidden="1">
      <c r="A69" t="s">
        <v>38</v>
      </c>
      <c r="B69">
        <v>2023</v>
      </c>
      <c r="C69">
        <v>33.412655000000001</v>
      </c>
      <c r="D69">
        <v>-110.856538</v>
      </c>
      <c r="E69" t="s">
        <v>178</v>
      </c>
      <c r="F69" s="8">
        <v>500</v>
      </c>
      <c r="G69" s="8">
        <v>5</v>
      </c>
      <c r="H69" s="8">
        <v>1400000</v>
      </c>
      <c r="I69" s="8">
        <v>88005</v>
      </c>
    </row>
    <row r="70" spans="1:9" hidden="1">
      <c r="A70" t="s">
        <v>38</v>
      </c>
      <c r="B70">
        <v>2023</v>
      </c>
      <c r="C70">
        <v>33.412655000000001</v>
      </c>
      <c r="D70">
        <v>-110.856538</v>
      </c>
      <c r="E70" t="s">
        <v>153</v>
      </c>
      <c r="F70" s="8">
        <v>19630</v>
      </c>
      <c r="G70" s="8">
        <v>0.3</v>
      </c>
      <c r="H70" s="8">
        <v>1220000</v>
      </c>
      <c r="I70" s="8">
        <v>11008.4</v>
      </c>
    </row>
    <row r="71" spans="1:9" hidden="1">
      <c r="A71" t="s">
        <v>38</v>
      </c>
      <c r="B71">
        <v>2023</v>
      </c>
      <c r="C71">
        <v>33.412655000000001</v>
      </c>
      <c r="D71">
        <v>-110.856538</v>
      </c>
      <c r="E71" t="s">
        <v>179</v>
      </c>
      <c r="F71" s="8">
        <v>4750</v>
      </c>
      <c r="G71" s="8">
        <v>0</v>
      </c>
      <c r="H71" s="8">
        <v>1100000</v>
      </c>
      <c r="I71" s="8">
        <v>265</v>
      </c>
    </row>
    <row r="72" spans="1:9" hidden="1">
      <c r="A72" t="s">
        <v>38</v>
      </c>
      <c r="B72">
        <v>2023</v>
      </c>
      <c r="C72">
        <v>33.412655000000001</v>
      </c>
      <c r="D72">
        <v>-110.856538</v>
      </c>
      <c r="E72" t="s">
        <v>180</v>
      </c>
      <c r="F72" s="8">
        <v>500</v>
      </c>
      <c r="G72" s="8">
        <v>5</v>
      </c>
      <c r="H72" s="8">
        <v>710000</v>
      </c>
      <c r="I72" s="8">
        <v>250</v>
      </c>
    </row>
    <row r="73" spans="1:9" hidden="1">
      <c r="A73" t="s">
        <v>38</v>
      </c>
      <c r="B73">
        <v>2023</v>
      </c>
      <c r="C73">
        <v>33.412655000000001</v>
      </c>
      <c r="D73">
        <v>-110.856538</v>
      </c>
      <c r="E73" t="s">
        <v>181</v>
      </c>
      <c r="F73" s="8">
        <v>2950</v>
      </c>
      <c r="G73" s="8">
        <v>5</v>
      </c>
      <c r="H73" s="8">
        <v>330000</v>
      </c>
      <c r="I73" s="8">
        <v>2005</v>
      </c>
    </row>
    <row r="74" spans="1:9" hidden="1">
      <c r="A74" t="s">
        <v>38</v>
      </c>
      <c r="B74">
        <v>2023</v>
      </c>
      <c r="C74">
        <v>33.412655000000001</v>
      </c>
      <c r="D74">
        <v>-110.856538</v>
      </c>
      <c r="E74" t="s">
        <v>167</v>
      </c>
      <c r="F74" s="8">
        <v>500</v>
      </c>
      <c r="G74" s="8">
        <v>5</v>
      </c>
      <c r="H74" s="8">
        <v>320000</v>
      </c>
      <c r="I74" s="8">
        <v>515</v>
      </c>
    </row>
    <row r="75" spans="1:9" hidden="1">
      <c r="A75" t="s">
        <v>38</v>
      </c>
      <c r="B75">
        <v>2023</v>
      </c>
      <c r="C75">
        <v>33.412655000000001</v>
      </c>
      <c r="D75">
        <v>-110.856538</v>
      </c>
      <c r="E75" t="s">
        <v>162</v>
      </c>
      <c r="F75" s="8">
        <v>255</v>
      </c>
      <c r="G75" s="8">
        <v>5</v>
      </c>
      <c r="H75" s="8">
        <v>220000</v>
      </c>
      <c r="I75" s="8">
        <v>1905</v>
      </c>
    </row>
    <row r="76" spans="1:9" hidden="1">
      <c r="A76" t="s">
        <v>38</v>
      </c>
      <c r="B76">
        <v>2023</v>
      </c>
      <c r="C76">
        <v>33.412655000000001</v>
      </c>
      <c r="D76">
        <v>-110.856538</v>
      </c>
      <c r="E76" t="s">
        <v>163</v>
      </c>
      <c r="F76" s="8">
        <v>133000</v>
      </c>
      <c r="G76" s="8">
        <v>0</v>
      </c>
      <c r="H76" s="8">
        <v>0</v>
      </c>
      <c r="I76" s="8">
        <v>0</v>
      </c>
    </row>
    <row r="77" spans="1:9" hidden="1">
      <c r="A77" t="s">
        <v>38</v>
      </c>
      <c r="B77">
        <v>2023</v>
      </c>
      <c r="C77">
        <v>33.412655000000001</v>
      </c>
      <c r="D77">
        <v>-110.856538</v>
      </c>
      <c r="E77" t="s">
        <v>166</v>
      </c>
      <c r="F77" s="8">
        <v>500</v>
      </c>
      <c r="G77" s="8">
        <v>5</v>
      </c>
      <c r="H77" s="8">
        <v>37000</v>
      </c>
      <c r="I77" s="8">
        <v>2705</v>
      </c>
    </row>
    <row r="78" spans="1:9" hidden="1">
      <c r="A78" t="s">
        <v>38</v>
      </c>
      <c r="B78">
        <v>2023</v>
      </c>
      <c r="C78">
        <v>33.412655000000001</v>
      </c>
      <c r="D78">
        <v>-110.856538</v>
      </c>
      <c r="E78" t="s">
        <v>182</v>
      </c>
      <c r="F78" s="8">
        <v>2050</v>
      </c>
      <c r="G78" s="8">
        <v>5</v>
      </c>
      <c r="H78" s="8">
        <v>35000</v>
      </c>
      <c r="I78" s="8">
        <v>265</v>
      </c>
    </row>
    <row r="79" spans="1:9" hidden="1">
      <c r="A79" t="s">
        <v>38</v>
      </c>
      <c r="B79">
        <v>2023</v>
      </c>
      <c r="C79">
        <v>33.412655000000001</v>
      </c>
      <c r="D79">
        <v>-110.856538</v>
      </c>
      <c r="E79" t="s">
        <v>183</v>
      </c>
      <c r="F79" s="8">
        <v>500</v>
      </c>
      <c r="G79" s="8">
        <v>0</v>
      </c>
      <c r="H79" s="8">
        <v>35000</v>
      </c>
      <c r="I79" s="8">
        <v>510</v>
      </c>
    </row>
    <row r="80" spans="1:9" hidden="1">
      <c r="A80" t="s">
        <v>38</v>
      </c>
      <c r="B80">
        <v>2023</v>
      </c>
      <c r="C80">
        <v>33.412655000000001</v>
      </c>
      <c r="D80">
        <v>-110.856538</v>
      </c>
      <c r="E80" t="s">
        <v>184</v>
      </c>
      <c r="F80" s="8">
        <v>500</v>
      </c>
      <c r="G80" s="8">
        <v>0</v>
      </c>
      <c r="H80" s="8">
        <v>2400</v>
      </c>
      <c r="I80" s="8">
        <v>10</v>
      </c>
    </row>
    <row r="81" spans="1:9" hidden="1">
      <c r="A81" t="s">
        <v>38</v>
      </c>
      <c r="B81">
        <v>2023</v>
      </c>
      <c r="C81">
        <v>33.412655000000001</v>
      </c>
      <c r="D81">
        <v>-110.856538</v>
      </c>
      <c r="E81" t="s">
        <v>158</v>
      </c>
      <c r="F81" s="8">
        <v>98.2</v>
      </c>
      <c r="G81" s="8">
        <v>0.6</v>
      </c>
      <c r="H81" s="8">
        <v>3.9</v>
      </c>
      <c r="I81" s="8">
        <v>51.4</v>
      </c>
    </row>
    <row r="82" spans="1:9" hidden="1">
      <c r="A82" t="s">
        <v>38</v>
      </c>
      <c r="B82">
        <v>2023</v>
      </c>
      <c r="C82">
        <v>33.412655000000001</v>
      </c>
      <c r="D82">
        <v>-110.856538</v>
      </c>
      <c r="E82" t="s">
        <v>172</v>
      </c>
      <c r="F82" s="8">
        <v>1.76841E-3</v>
      </c>
      <c r="G82" s="8">
        <v>0</v>
      </c>
      <c r="H82" s="8">
        <v>0</v>
      </c>
      <c r="I82" s="8">
        <v>0</v>
      </c>
    </row>
    <row r="83" spans="1:9" hidden="1">
      <c r="A83" t="s">
        <v>44</v>
      </c>
      <c r="B83">
        <v>2023</v>
      </c>
      <c r="C83">
        <v>33.064999999999998</v>
      </c>
      <c r="D83">
        <v>-109.34222</v>
      </c>
      <c r="E83" t="s">
        <v>177</v>
      </c>
      <c r="F83" s="8">
        <v>250</v>
      </c>
      <c r="G83" s="8">
        <v>0</v>
      </c>
      <c r="H83" s="8">
        <v>1300000</v>
      </c>
      <c r="I83" s="8">
        <v>250</v>
      </c>
    </row>
    <row r="84" spans="1:9" hidden="1">
      <c r="A84" t="s">
        <v>44</v>
      </c>
      <c r="B84">
        <v>2023</v>
      </c>
      <c r="C84">
        <v>33.064999999999998</v>
      </c>
      <c r="D84">
        <v>-109.34222</v>
      </c>
      <c r="E84" t="s">
        <v>153</v>
      </c>
      <c r="F84" s="8">
        <v>243.6</v>
      </c>
      <c r="G84" s="8">
        <v>0</v>
      </c>
      <c r="H84" s="8">
        <v>1188480</v>
      </c>
      <c r="I84" s="8">
        <v>631.79999999999995</v>
      </c>
    </row>
    <row r="85" spans="1:9" hidden="1">
      <c r="A85" t="s">
        <v>44</v>
      </c>
      <c r="B85">
        <v>2023</v>
      </c>
      <c r="C85">
        <v>33.064999999999998</v>
      </c>
      <c r="D85">
        <v>-109.34222</v>
      </c>
      <c r="E85" t="s">
        <v>154</v>
      </c>
      <c r="F85" s="8">
        <v>5</v>
      </c>
      <c r="G85" s="8">
        <v>0</v>
      </c>
      <c r="H85" s="8">
        <v>500000</v>
      </c>
      <c r="I85" s="8">
        <v>0</v>
      </c>
    </row>
    <row r="86" spans="1:9" hidden="1">
      <c r="A86" t="s">
        <v>44</v>
      </c>
      <c r="B86">
        <v>2023</v>
      </c>
      <c r="C86">
        <v>33.064999999999998</v>
      </c>
      <c r="D86">
        <v>-109.34222</v>
      </c>
      <c r="E86" t="s">
        <v>178</v>
      </c>
      <c r="F86" s="8">
        <v>10</v>
      </c>
      <c r="G86" s="8">
        <v>0</v>
      </c>
      <c r="H86" s="8">
        <v>310000</v>
      </c>
      <c r="I86" s="8">
        <v>7100</v>
      </c>
    </row>
    <row r="87" spans="1:9" hidden="1">
      <c r="A87" t="s">
        <v>44</v>
      </c>
      <c r="B87">
        <v>2023</v>
      </c>
      <c r="C87">
        <v>33.064999999999998</v>
      </c>
      <c r="D87">
        <v>-109.34222</v>
      </c>
      <c r="E87" t="s">
        <v>156</v>
      </c>
      <c r="F87" s="8">
        <v>5</v>
      </c>
      <c r="G87" s="8">
        <v>0</v>
      </c>
      <c r="H87" s="8">
        <v>250000</v>
      </c>
      <c r="I87" s="8">
        <v>0</v>
      </c>
    </row>
    <row r="88" spans="1:9" hidden="1">
      <c r="A88" t="s">
        <v>44</v>
      </c>
      <c r="B88">
        <v>2023</v>
      </c>
      <c r="C88">
        <v>33.064999999999998</v>
      </c>
      <c r="D88">
        <v>-109.34222</v>
      </c>
      <c r="E88" t="s">
        <v>162</v>
      </c>
      <c r="F88" s="8">
        <v>250</v>
      </c>
      <c r="G88" s="8">
        <v>0</v>
      </c>
      <c r="H88" s="8">
        <v>160000</v>
      </c>
      <c r="I88" s="8">
        <v>0</v>
      </c>
    </row>
    <row r="89" spans="1:9" hidden="1">
      <c r="A89" t="s">
        <v>44</v>
      </c>
      <c r="B89">
        <v>2023</v>
      </c>
      <c r="C89">
        <v>33.064999999999998</v>
      </c>
      <c r="D89">
        <v>-109.34222</v>
      </c>
      <c r="E89" t="s">
        <v>181</v>
      </c>
      <c r="F89" s="8">
        <v>0</v>
      </c>
      <c r="G89" s="8">
        <v>0</v>
      </c>
      <c r="H89" s="8">
        <v>140000</v>
      </c>
      <c r="I89" s="8">
        <v>0</v>
      </c>
    </row>
    <row r="90" spans="1:9" hidden="1">
      <c r="A90" t="s">
        <v>44</v>
      </c>
      <c r="B90">
        <v>2023</v>
      </c>
      <c r="C90">
        <v>33.064999999999998</v>
      </c>
      <c r="D90">
        <v>-109.34222</v>
      </c>
      <c r="E90" t="s">
        <v>163</v>
      </c>
      <c r="F90" s="8">
        <v>84000</v>
      </c>
      <c r="G90" s="8">
        <v>0</v>
      </c>
      <c r="H90" s="8">
        <v>0</v>
      </c>
      <c r="I90" s="8">
        <v>0</v>
      </c>
    </row>
    <row r="91" spans="1:9" hidden="1">
      <c r="A91" t="s">
        <v>44</v>
      </c>
      <c r="B91">
        <v>2023</v>
      </c>
      <c r="C91">
        <v>33.064999999999998</v>
      </c>
      <c r="D91">
        <v>-109.34222</v>
      </c>
      <c r="E91" t="s">
        <v>179</v>
      </c>
      <c r="F91" s="8">
        <v>5</v>
      </c>
      <c r="G91" s="8">
        <v>0</v>
      </c>
      <c r="H91" s="8">
        <v>33000</v>
      </c>
      <c r="I91" s="8">
        <v>0</v>
      </c>
    </row>
    <row r="92" spans="1:9" hidden="1">
      <c r="A92" t="s">
        <v>44</v>
      </c>
      <c r="B92">
        <v>2023</v>
      </c>
      <c r="C92">
        <v>33.064999999999998</v>
      </c>
      <c r="D92">
        <v>-109.34222</v>
      </c>
      <c r="E92" t="s">
        <v>183</v>
      </c>
      <c r="F92" s="8">
        <v>5</v>
      </c>
      <c r="G92" s="8">
        <v>0</v>
      </c>
      <c r="H92" s="8">
        <v>26000</v>
      </c>
      <c r="I92" s="8">
        <v>0</v>
      </c>
    </row>
    <row r="93" spans="1:9" hidden="1">
      <c r="A93" t="s">
        <v>44</v>
      </c>
      <c r="B93">
        <v>2023</v>
      </c>
      <c r="C93">
        <v>33.064999999999998</v>
      </c>
      <c r="D93">
        <v>-109.34222</v>
      </c>
      <c r="E93" t="s">
        <v>157</v>
      </c>
      <c r="F93" s="8">
        <v>500</v>
      </c>
      <c r="G93" s="8">
        <v>0</v>
      </c>
      <c r="H93" s="8">
        <v>19400</v>
      </c>
      <c r="I93" s="8">
        <v>0</v>
      </c>
    </row>
    <row r="94" spans="1:9" hidden="1">
      <c r="A94" t="s">
        <v>44</v>
      </c>
      <c r="B94">
        <v>2023</v>
      </c>
      <c r="C94">
        <v>33.064999999999998</v>
      </c>
      <c r="D94">
        <v>-109.34222</v>
      </c>
      <c r="E94" t="s">
        <v>182</v>
      </c>
      <c r="F94" s="8">
        <v>0</v>
      </c>
      <c r="G94" s="8">
        <v>0</v>
      </c>
      <c r="H94" s="8">
        <v>19000</v>
      </c>
      <c r="I94" s="8">
        <v>0</v>
      </c>
    </row>
    <row r="95" spans="1:9" hidden="1">
      <c r="A95" t="s">
        <v>44</v>
      </c>
      <c r="B95">
        <v>2023</v>
      </c>
      <c r="C95">
        <v>33.064999999999998</v>
      </c>
      <c r="D95">
        <v>-109.34222</v>
      </c>
      <c r="E95" t="s">
        <v>185</v>
      </c>
      <c r="F95" s="8">
        <v>750</v>
      </c>
      <c r="G95" s="8">
        <v>0</v>
      </c>
      <c r="H95" s="8">
        <v>15000</v>
      </c>
      <c r="I95" s="8">
        <v>255</v>
      </c>
    </row>
    <row r="96" spans="1:9" hidden="1">
      <c r="A96" t="s">
        <v>44</v>
      </c>
      <c r="B96">
        <v>2023</v>
      </c>
      <c r="C96">
        <v>33.064999999999998</v>
      </c>
      <c r="D96">
        <v>-109.34222</v>
      </c>
      <c r="E96" t="s">
        <v>159</v>
      </c>
      <c r="F96" s="8">
        <v>15600</v>
      </c>
      <c r="G96" s="8">
        <v>0</v>
      </c>
      <c r="H96" s="8">
        <v>0</v>
      </c>
      <c r="I96" s="8">
        <v>0</v>
      </c>
    </row>
    <row r="97" spans="1:9" hidden="1">
      <c r="A97" t="s">
        <v>44</v>
      </c>
      <c r="B97">
        <v>2023</v>
      </c>
      <c r="C97">
        <v>33.064999999999998</v>
      </c>
      <c r="D97">
        <v>-109.34222</v>
      </c>
      <c r="E97" t="s">
        <v>168</v>
      </c>
      <c r="F97" s="8">
        <v>7350</v>
      </c>
      <c r="G97" s="8">
        <v>0</v>
      </c>
      <c r="H97" s="8">
        <v>5</v>
      </c>
      <c r="I97" s="8">
        <v>250</v>
      </c>
    </row>
    <row r="98" spans="1:9" hidden="1">
      <c r="A98" t="s">
        <v>44</v>
      </c>
      <c r="B98">
        <v>2023</v>
      </c>
      <c r="C98">
        <v>33.064999999999998</v>
      </c>
      <c r="D98">
        <v>-109.34222</v>
      </c>
      <c r="E98" t="s">
        <v>158</v>
      </c>
      <c r="F98" s="8">
        <v>1</v>
      </c>
      <c r="G98" s="8">
        <v>0</v>
      </c>
      <c r="H98" s="8">
        <v>6895.6</v>
      </c>
      <c r="I98" s="8">
        <v>2.5</v>
      </c>
    </row>
    <row r="99" spans="1:9" hidden="1">
      <c r="A99" t="s">
        <v>44</v>
      </c>
      <c r="B99">
        <v>2023</v>
      </c>
      <c r="C99">
        <v>33.064999999999998</v>
      </c>
      <c r="D99">
        <v>-109.34222</v>
      </c>
      <c r="E99" t="s">
        <v>169</v>
      </c>
      <c r="F99" s="8">
        <v>4850</v>
      </c>
      <c r="G99" s="8">
        <v>0</v>
      </c>
      <c r="H99" s="8">
        <v>5</v>
      </c>
      <c r="I99" s="8">
        <v>750</v>
      </c>
    </row>
    <row r="100" spans="1:9" hidden="1">
      <c r="A100" t="s">
        <v>44</v>
      </c>
      <c r="B100">
        <v>2023</v>
      </c>
      <c r="C100">
        <v>33.064999999999998</v>
      </c>
      <c r="D100">
        <v>-109.34222</v>
      </c>
      <c r="E100" t="s">
        <v>171</v>
      </c>
      <c r="F100" s="8">
        <v>2750</v>
      </c>
      <c r="G100" s="8">
        <v>0</v>
      </c>
      <c r="H100" s="8">
        <v>5</v>
      </c>
      <c r="I100" s="8">
        <v>755</v>
      </c>
    </row>
    <row r="101" spans="1:9" hidden="1">
      <c r="A101" t="s">
        <v>44</v>
      </c>
      <c r="B101">
        <v>2023</v>
      </c>
      <c r="C101">
        <v>33.064999999999998</v>
      </c>
      <c r="D101">
        <v>-109.34222</v>
      </c>
      <c r="E101" t="s">
        <v>175</v>
      </c>
      <c r="F101" s="8">
        <v>2550</v>
      </c>
      <c r="G101" s="8">
        <v>0</v>
      </c>
      <c r="H101" s="8">
        <v>5</v>
      </c>
      <c r="I101" s="8">
        <v>0</v>
      </c>
    </row>
    <row r="102" spans="1:9" hidden="1">
      <c r="A102" t="s">
        <v>44</v>
      </c>
      <c r="B102">
        <v>2023</v>
      </c>
      <c r="C102">
        <v>33.064999999999998</v>
      </c>
      <c r="D102">
        <v>-109.34222</v>
      </c>
      <c r="E102" t="s">
        <v>160</v>
      </c>
      <c r="F102" s="8">
        <v>750</v>
      </c>
      <c r="G102" s="8">
        <v>0</v>
      </c>
      <c r="H102" s="8">
        <v>5</v>
      </c>
      <c r="I102" s="8">
        <v>255</v>
      </c>
    </row>
    <row r="103" spans="1:9" hidden="1">
      <c r="A103" t="s">
        <v>44</v>
      </c>
      <c r="B103">
        <v>2023</v>
      </c>
      <c r="C103">
        <v>33.064999999999998</v>
      </c>
      <c r="D103">
        <v>-109.34222</v>
      </c>
      <c r="E103" t="s">
        <v>174</v>
      </c>
      <c r="F103" s="8">
        <v>755</v>
      </c>
      <c r="G103" s="8">
        <v>0</v>
      </c>
      <c r="H103" s="8">
        <v>5</v>
      </c>
      <c r="I103" s="8">
        <v>0</v>
      </c>
    </row>
    <row r="104" spans="1:9">
      <c r="A104" t="s">
        <v>44</v>
      </c>
      <c r="B104">
        <v>2023</v>
      </c>
      <c r="C104">
        <v>33.064999999999998</v>
      </c>
      <c r="D104">
        <v>-109.34222</v>
      </c>
      <c r="E104" t="s">
        <v>161</v>
      </c>
      <c r="F104" s="8">
        <v>0</v>
      </c>
      <c r="G104" s="8">
        <v>0</v>
      </c>
      <c r="H104" s="8">
        <v>750</v>
      </c>
      <c r="I104" s="8">
        <v>0</v>
      </c>
    </row>
    <row r="105" spans="1:9" hidden="1">
      <c r="A105" t="s">
        <v>44</v>
      </c>
      <c r="B105">
        <v>2023</v>
      </c>
      <c r="C105">
        <v>33.064999999999998</v>
      </c>
      <c r="D105">
        <v>-109.34222</v>
      </c>
      <c r="E105" t="s">
        <v>186</v>
      </c>
      <c r="F105" s="8">
        <v>255</v>
      </c>
      <c r="G105" s="8">
        <v>0</v>
      </c>
      <c r="H105" s="8">
        <v>5</v>
      </c>
      <c r="I105" s="8">
        <v>255</v>
      </c>
    </row>
    <row r="106" spans="1:9" hidden="1">
      <c r="A106" t="s">
        <v>44</v>
      </c>
      <c r="B106">
        <v>2023</v>
      </c>
      <c r="C106">
        <v>33.064999999999998</v>
      </c>
      <c r="D106">
        <v>-109.34222</v>
      </c>
      <c r="E106" t="s">
        <v>187</v>
      </c>
      <c r="F106" s="8">
        <v>500</v>
      </c>
      <c r="G106" s="8">
        <v>0</v>
      </c>
      <c r="H106" s="8">
        <v>5</v>
      </c>
      <c r="I106" s="8">
        <v>0</v>
      </c>
    </row>
    <row r="107" spans="1:9" hidden="1">
      <c r="A107" t="s">
        <v>44</v>
      </c>
      <c r="B107">
        <v>2023</v>
      </c>
      <c r="C107">
        <v>33.064999999999998</v>
      </c>
      <c r="D107">
        <v>-109.34222</v>
      </c>
      <c r="E107" t="s">
        <v>173</v>
      </c>
      <c r="F107" s="8">
        <v>255</v>
      </c>
      <c r="G107" s="8">
        <v>0</v>
      </c>
      <c r="H107" s="8">
        <v>5</v>
      </c>
      <c r="I107" s="8">
        <v>0</v>
      </c>
    </row>
    <row r="108" spans="1:9" hidden="1">
      <c r="A108" t="s">
        <v>44</v>
      </c>
      <c r="B108">
        <v>2023</v>
      </c>
      <c r="C108">
        <v>33.064999999999998</v>
      </c>
      <c r="D108">
        <v>-109.34222</v>
      </c>
      <c r="E108" t="s">
        <v>188</v>
      </c>
      <c r="F108" s="8">
        <v>72</v>
      </c>
      <c r="G108" s="8">
        <v>0</v>
      </c>
      <c r="H108" s="8">
        <v>161</v>
      </c>
      <c r="I108" s="8">
        <v>0</v>
      </c>
    </row>
    <row r="109" spans="1:9" hidden="1">
      <c r="A109" t="s">
        <v>44</v>
      </c>
      <c r="B109">
        <v>2023</v>
      </c>
      <c r="C109">
        <v>33.064999999999998</v>
      </c>
      <c r="D109">
        <v>-109.34222</v>
      </c>
      <c r="E109" t="s">
        <v>172</v>
      </c>
      <c r="F109" s="8">
        <v>7.6204799999999998E-4</v>
      </c>
      <c r="G109" s="8">
        <v>0</v>
      </c>
      <c r="H109" s="8">
        <v>0</v>
      </c>
      <c r="I109" s="8">
        <v>0</v>
      </c>
    </row>
    <row r="110" spans="1:9" hidden="1">
      <c r="A110" t="s">
        <v>44</v>
      </c>
      <c r="B110">
        <v>2023</v>
      </c>
      <c r="C110">
        <v>33.064999999999998</v>
      </c>
      <c r="D110">
        <v>-109.34222</v>
      </c>
      <c r="E110" t="s">
        <v>189</v>
      </c>
      <c r="F110" s="8">
        <v>0</v>
      </c>
      <c r="G110" s="8">
        <v>0</v>
      </c>
      <c r="H110" s="8">
        <v>0</v>
      </c>
      <c r="I110" s="8">
        <v>0</v>
      </c>
    </row>
    <row r="111" spans="1:9">
      <c r="A111" t="s">
        <v>44</v>
      </c>
      <c r="B111">
        <v>2023</v>
      </c>
      <c r="C111">
        <v>33.064999999999998</v>
      </c>
      <c r="D111">
        <v>-109.34222</v>
      </c>
      <c r="E111" t="s">
        <v>190</v>
      </c>
      <c r="F111" s="8">
        <v>0</v>
      </c>
      <c r="G111" s="8">
        <v>0</v>
      </c>
      <c r="H111" s="8">
        <v>0</v>
      </c>
      <c r="I111" s="8">
        <v>0</v>
      </c>
    </row>
    <row r="112" spans="1:9" hidden="1">
      <c r="A112" t="s">
        <v>53</v>
      </c>
      <c r="B112">
        <v>2023</v>
      </c>
      <c r="C112">
        <v>32.958333000000003</v>
      </c>
      <c r="D112">
        <v>-109.675</v>
      </c>
      <c r="E112" t="s">
        <v>153</v>
      </c>
      <c r="F112" s="8">
        <v>199.1</v>
      </c>
      <c r="G112" s="8">
        <v>0</v>
      </c>
      <c r="H112" s="8">
        <v>1490000</v>
      </c>
      <c r="I112" s="8">
        <v>22.9</v>
      </c>
    </row>
    <row r="113" spans="1:9" hidden="1">
      <c r="A113" t="s">
        <v>53</v>
      </c>
      <c r="B113">
        <v>2023</v>
      </c>
      <c r="C113">
        <v>32.958333000000003</v>
      </c>
      <c r="D113">
        <v>-109.675</v>
      </c>
      <c r="E113" t="s">
        <v>163</v>
      </c>
      <c r="F113" s="8">
        <v>47000</v>
      </c>
      <c r="G113" s="8">
        <v>0</v>
      </c>
      <c r="H113" s="8">
        <v>0</v>
      </c>
      <c r="I113" s="8">
        <v>0</v>
      </c>
    </row>
    <row r="114" spans="1:9" hidden="1">
      <c r="A114" t="s">
        <v>53</v>
      </c>
      <c r="B114">
        <v>2023</v>
      </c>
      <c r="C114">
        <v>32.958333000000003</v>
      </c>
      <c r="D114">
        <v>-109.675</v>
      </c>
      <c r="E114" t="s">
        <v>157</v>
      </c>
      <c r="F114" s="8">
        <v>24250</v>
      </c>
      <c r="G114" s="8">
        <v>0</v>
      </c>
      <c r="H114" s="8">
        <v>9700</v>
      </c>
      <c r="I114" s="8">
        <v>0</v>
      </c>
    </row>
    <row r="115" spans="1:9" hidden="1">
      <c r="A115" t="s">
        <v>53</v>
      </c>
      <c r="B115">
        <v>2023</v>
      </c>
      <c r="C115">
        <v>32.958333000000003</v>
      </c>
      <c r="D115">
        <v>-109.675</v>
      </c>
      <c r="E115" t="s">
        <v>154</v>
      </c>
      <c r="F115" s="8">
        <v>0</v>
      </c>
      <c r="G115" s="8">
        <v>0</v>
      </c>
      <c r="H115" s="8">
        <v>17000</v>
      </c>
      <c r="I115" s="8">
        <v>0</v>
      </c>
    </row>
    <row r="116" spans="1:9" hidden="1">
      <c r="A116" t="s">
        <v>53</v>
      </c>
      <c r="B116">
        <v>2023</v>
      </c>
      <c r="C116">
        <v>32.958333000000003</v>
      </c>
      <c r="D116">
        <v>-109.675</v>
      </c>
      <c r="E116" t="s">
        <v>155</v>
      </c>
      <c r="F116" s="8">
        <v>5</v>
      </c>
      <c r="G116" s="8">
        <v>0</v>
      </c>
      <c r="H116" s="8">
        <v>15000</v>
      </c>
      <c r="I116" s="8">
        <v>0</v>
      </c>
    </row>
    <row r="117" spans="1:9" hidden="1">
      <c r="A117" t="s">
        <v>53</v>
      </c>
      <c r="B117">
        <v>2023</v>
      </c>
      <c r="C117">
        <v>32.958333000000003</v>
      </c>
      <c r="D117">
        <v>-109.675</v>
      </c>
      <c r="E117" t="s">
        <v>156</v>
      </c>
      <c r="F117" s="8">
        <v>0</v>
      </c>
      <c r="G117" s="8">
        <v>0</v>
      </c>
      <c r="H117" s="8">
        <v>5600</v>
      </c>
      <c r="I117" s="8">
        <v>0</v>
      </c>
    </row>
    <row r="118" spans="1:9" hidden="1">
      <c r="A118" t="s">
        <v>53</v>
      </c>
      <c r="B118">
        <v>2023</v>
      </c>
      <c r="C118">
        <v>32.958333000000003</v>
      </c>
      <c r="D118">
        <v>-109.675</v>
      </c>
      <c r="E118" t="s">
        <v>159</v>
      </c>
      <c r="F118" s="8">
        <v>3500</v>
      </c>
      <c r="G118" s="8">
        <v>0</v>
      </c>
      <c r="H118" s="8">
        <v>0</v>
      </c>
      <c r="I118" s="8">
        <v>0</v>
      </c>
    </row>
    <row r="119" spans="1:9" hidden="1">
      <c r="A119" t="s">
        <v>53</v>
      </c>
      <c r="B119">
        <v>2023</v>
      </c>
      <c r="C119">
        <v>32.958333000000003</v>
      </c>
      <c r="D119">
        <v>-109.675</v>
      </c>
      <c r="E119" t="s">
        <v>172</v>
      </c>
      <c r="F119" s="8">
        <v>3.069359999999999E-4</v>
      </c>
      <c r="G119" s="8">
        <v>0</v>
      </c>
      <c r="H119" s="8">
        <v>0</v>
      </c>
      <c r="I119" s="8">
        <v>0</v>
      </c>
    </row>
    <row r="120" spans="1:9" hidden="1">
      <c r="A120" t="s">
        <v>53</v>
      </c>
      <c r="B120">
        <v>2023</v>
      </c>
      <c r="C120">
        <v>32.958333000000003</v>
      </c>
      <c r="D120">
        <v>-109.675</v>
      </c>
      <c r="E120" t="s">
        <v>162</v>
      </c>
      <c r="F120" s="8">
        <v>0</v>
      </c>
      <c r="G120" s="8">
        <v>0</v>
      </c>
      <c r="H120" s="8">
        <v>0</v>
      </c>
      <c r="I120" s="8">
        <v>0</v>
      </c>
    </row>
    <row r="121" spans="1:9">
      <c r="A121" t="s">
        <v>53</v>
      </c>
      <c r="B121">
        <v>2023</v>
      </c>
      <c r="C121">
        <v>32.958333000000003</v>
      </c>
      <c r="D121">
        <v>-109.675</v>
      </c>
      <c r="E121" t="s">
        <v>161</v>
      </c>
      <c r="F121" s="8">
        <v>0</v>
      </c>
      <c r="G121" s="8">
        <v>0</v>
      </c>
      <c r="H121" s="8">
        <v>0</v>
      </c>
      <c r="I121" s="8">
        <v>0</v>
      </c>
    </row>
    <row r="122" spans="1:9" hidden="1">
      <c r="A122" t="s">
        <v>53</v>
      </c>
      <c r="B122">
        <v>2023</v>
      </c>
      <c r="C122">
        <v>32.958333000000003</v>
      </c>
      <c r="D122">
        <v>-109.675</v>
      </c>
      <c r="E122" t="s">
        <v>189</v>
      </c>
      <c r="F122" s="8">
        <v>0</v>
      </c>
      <c r="G122" s="8">
        <v>0</v>
      </c>
      <c r="H122" s="8">
        <v>0</v>
      </c>
      <c r="I122" s="8">
        <v>0</v>
      </c>
    </row>
    <row r="123" spans="1:9" hidden="1">
      <c r="A123" t="s">
        <v>55</v>
      </c>
      <c r="B123">
        <v>2023</v>
      </c>
      <c r="C123">
        <v>31.876443999999999</v>
      </c>
      <c r="D123">
        <v>-111.100472</v>
      </c>
      <c r="E123" t="s">
        <v>153</v>
      </c>
      <c r="F123" s="8">
        <v>174.7</v>
      </c>
      <c r="G123" s="8">
        <v>0</v>
      </c>
      <c r="H123" s="8">
        <v>1673000.2</v>
      </c>
      <c r="I123" s="8">
        <v>2.1</v>
      </c>
    </row>
    <row r="124" spans="1:9" hidden="1">
      <c r="A124" t="s">
        <v>55</v>
      </c>
      <c r="B124">
        <v>2023</v>
      </c>
      <c r="C124">
        <v>31.876443999999999</v>
      </c>
      <c r="D124">
        <v>-111.100472</v>
      </c>
      <c r="E124" t="s">
        <v>155</v>
      </c>
      <c r="F124" s="8">
        <v>250</v>
      </c>
      <c r="G124" s="8">
        <v>0</v>
      </c>
      <c r="H124" s="8">
        <v>340000</v>
      </c>
      <c r="I124" s="8">
        <v>0</v>
      </c>
    </row>
    <row r="125" spans="1:9" hidden="1">
      <c r="A125" t="s">
        <v>55</v>
      </c>
      <c r="B125">
        <v>2023</v>
      </c>
      <c r="C125">
        <v>31.876443999999999</v>
      </c>
      <c r="D125">
        <v>-111.100472</v>
      </c>
      <c r="E125" t="s">
        <v>156</v>
      </c>
      <c r="F125" s="8">
        <v>5</v>
      </c>
      <c r="G125" s="8">
        <v>0</v>
      </c>
      <c r="H125" s="8">
        <v>140000</v>
      </c>
      <c r="I125" s="8">
        <v>0</v>
      </c>
    </row>
    <row r="126" spans="1:9" hidden="1">
      <c r="A126" t="s">
        <v>55</v>
      </c>
      <c r="B126">
        <v>2023</v>
      </c>
      <c r="C126">
        <v>31.876443999999999</v>
      </c>
      <c r="D126">
        <v>-111.100472</v>
      </c>
      <c r="E126" t="s">
        <v>165</v>
      </c>
      <c r="F126" s="8">
        <v>0</v>
      </c>
      <c r="G126" s="8">
        <v>0</v>
      </c>
      <c r="H126" s="8">
        <v>88000</v>
      </c>
      <c r="I126" s="8">
        <v>0</v>
      </c>
    </row>
    <row r="127" spans="1:9" hidden="1">
      <c r="A127" t="s">
        <v>55</v>
      </c>
      <c r="B127">
        <v>2023</v>
      </c>
      <c r="C127">
        <v>31.876443999999999</v>
      </c>
      <c r="D127">
        <v>-111.100472</v>
      </c>
      <c r="E127" t="s">
        <v>191</v>
      </c>
      <c r="F127" s="8">
        <v>0</v>
      </c>
      <c r="G127" s="8">
        <v>0</v>
      </c>
      <c r="H127" s="8">
        <v>88000</v>
      </c>
      <c r="I127" s="8">
        <v>0</v>
      </c>
    </row>
    <row r="128" spans="1:9" hidden="1">
      <c r="A128" t="s">
        <v>55</v>
      </c>
      <c r="B128">
        <v>2023</v>
      </c>
      <c r="C128">
        <v>31.876443999999999</v>
      </c>
      <c r="D128">
        <v>-111.100472</v>
      </c>
      <c r="E128" t="s">
        <v>154</v>
      </c>
      <c r="F128" s="8">
        <v>5</v>
      </c>
      <c r="G128" s="8">
        <v>0</v>
      </c>
      <c r="H128" s="8">
        <v>76000</v>
      </c>
      <c r="I128" s="8">
        <v>0</v>
      </c>
    </row>
    <row r="129" spans="1:9" hidden="1">
      <c r="A129" t="s">
        <v>55</v>
      </c>
      <c r="B129">
        <v>2023</v>
      </c>
      <c r="C129">
        <v>31.876443999999999</v>
      </c>
      <c r="D129">
        <v>-111.100472</v>
      </c>
      <c r="E129" t="s">
        <v>185</v>
      </c>
      <c r="F129" s="8">
        <v>1300</v>
      </c>
      <c r="G129" s="8">
        <v>0</v>
      </c>
      <c r="H129" s="8">
        <v>21000</v>
      </c>
      <c r="I129" s="8">
        <v>5</v>
      </c>
    </row>
    <row r="130" spans="1:9" hidden="1">
      <c r="A130" t="s">
        <v>55</v>
      </c>
      <c r="B130">
        <v>2023</v>
      </c>
      <c r="C130">
        <v>31.876443999999999</v>
      </c>
      <c r="D130">
        <v>-111.100472</v>
      </c>
      <c r="E130" t="s">
        <v>170</v>
      </c>
      <c r="F130" s="8">
        <v>21800</v>
      </c>
      <c r="G130" s="8">
        <v>0</v>
      </c>
      <c r="H130" s="8">
        <v>0</v>
      </c>
      <c r="I130" s="8">
        <v>0</v>
      </c>
    </row>
    <row r="131" spans="1:9" hidden="1">
      <c r="A131" t="s">
        <v>55</v>
      </c>
      <c r="B131">
        <v>2023</v>
      </c>
      <c r="C131">
        <v>31.876443999999999</v>
      </c>
      <c r="D131">
        <v>-111.100472</v>
      </c>
      <c r="E131" t="s">
        <v>157</v>
      </c>
      <c r="F131" s="8">
        <v>9650</v>
      </c>
      <c r="G131" s="8">
        <v>0</v>
      </c>
      <c r="H131" s="8">
        <v>6600</v>
      </c>
      <c r="I131" s="8">
        <v>0</v>
      </c>
    </row>
    <row r="132" spans="1:9" hidden="1">
      <c r="A132" t="s">
        <v>55</v>
      </c>
      <c r="B132">
        <v>2023</v>
      </c>
      <c r="C132">
        <v>31.876443999999999</v>
      </c>
      <c r="D132">
        <v>-111.100472</v>
      </c>
      <c r="E132" t="s">
        <v>159</v>
      </c>
      <c r="F132" s="8">
        <v>4500</v>
      </c>
      <c r="G132" s="8">
        <v>0</v>
      </c>
      <c r="H132" s="8">
        <v>0</v>
      </c>
      <c r="I132" s="8">
        <v>5</v>
      </c>
    </row>
    <row r="133" spans="1:9" hidden="1">
      <c r="A133" t="s">
        <v>55</v>
      </c>
      <c r="B133">
        <v>2023</v>
      </c>
      <c r="C133">
        <v>31.876443999999999</v>
      </c>
      <c r="D133">
        <v>-111.100472</v>
      </c>
      <c r="E133" t="s">
        <v>163</v>
      </c>
      <c r="F133" s="8">
        <v>4100</v>
      </c>
      <c r="G133" s="8">
        <v>0</v>
      </c>
      <c r="H133" s="8">
        <v>0</v>
      </c>
      <c r="I133" s="8">
        <v>0</v>
      </c>
    </row>
    <row r="134" spans="1:9" hidden="1">
      <c r="A134" t="s">
        <v>55</v>
      </c>
      <c r="B134">
        <v>2023</v>
      </c>
      <c r="C134">
        <v>31.876443999999999</v>
      </c>
      <c r="D134">
        <v>-111.100472</v>
      </c>
      <c r="E134" t="s">
        <v>158</v>
      </c>
      <c r="F134" s="8">
        <v>0.4</v>
      </c>
      <c r="G134" s="8">
        <v>0</v>
      </c>
      <c r="H134" s="8">
        <v>2830</v>
      </c>
      <c r="I134" s="8">
        <v>0</v>
      </c>
    </row>
    <row r="135" spans="1:9" hidden="1">
      <c r="A135" t="s">
        <v>55</v>
      </c>
      <c r="B135">
        <v>2023</v>
      </c>
      <c r="C135">
        <v>31.876443999999999</v>
      </c>
      <c r="D135">
        <v>-111.100472</v>
      </c>
      <c r="E135" t="s">
        <v>192</v>
      </c>
      <c r="F135" s="8">
        <v>750</v>
      </c>
      <c r="G135" s="8">
        <v>0</v>
      </c>
      <c r="H135" s="8">
        <v>0</v>
      </c>
      <c r="I135" s="8">
        <v>0</v>
      </c>
    </row>
    <row r="136" spans="1:9">
      <c r="A136" t="s">
        <v>55</v>
      </c>
      <c r="B136">
        <v>2023</v>
      </c>
      <c r="C136">
        <v>31.876443999999999</v>
      </c>
      <c r="D136">
        <v>-111.100472</v>
      </c>
      <c r="E136" t="s">
        <v>161</v>
      </c>
      <c r="F136" s="8">
        <v>0</v>
      </c>
      <c r="G136" s="8">
        <v>0</v>
      </c>
      <c r="H136" s="8">
        <v>0</v>
      </c>
      <c r="I136" s="8">
        <v>0</v>
      </c>
    </row>
    <row r="137" spans="1:9" hidden="1">
      <c r="A137" t="s">
        <v>60</v>
      </c>
      <c r="B137">
        <v>2023</v>
      </c>
      <c r="C137">
        <v>32.655197999999999</v>
      </c>
      <c r="D137">
        <v>-108.354804</v>
      </c>
      <c r="E137" t="s">
        <v>153</v>
      </c>
      <c r="F137" s="8">
        <v>24</v>
      </c>
      <c r="G137" s="8">
        <v>79.8</v>
      </c>
      <c r="H137" s="8">
        <v>373000</v>
      </c>
      <c r="I137" s="8">
        <v>0.5</v>
      </c>
    </row>
    <row r="138" spans="1:9" hidden="1">
      <c r="A138" t="s">
        <v>60</v>
      </c>
      <c r="B138">
        <v>2023</v>
      </c>
      <c r="C138">
        <v>32.655197999999999</v>
      </c>
      <c r="D138">
        <v>-108.354804</v>
      </c>
      <c r="E138" t="s">
        <v>163</v>
      </c>
      <c r="F138" s="8">
        <v>11000</v>
      </c>
      <c r="G138" s="8">
        <v>0</v>
      </c>
      <c r="H138" s="8">
        <v>0</v>
      </c>
      <c r="I138" s="8">
        <v>0</v>
      </c>
    </row>
    <row r="139" spans="1:9" hidden="1">
      <c r="A139" t="s">
        <v>60</v>
      </c>
      <c r="B139">
        <v>2023</v>
      </c>
      <c r="C139">
        <v>32.655197999999999</v>
      </c>
      <c r="D139">
        <v>-108.354804</v>
      </c>
      <c r="E139" t="s">
        <v>157</v>
      </c>
      <c r="F139" s="8">
        <v>5</v>
      </c>
      <c r="G139" s="8">
        <v>750</v>
      </c>
      <c r="H139" s="8">
        <v>750</v>
      </c>
      <c r="I139" s="8">
        <v>0</v>
      </c>
    </row>
    <row r="140" spans="1:9">
      <c r="A140" t="s">
        <v>60</v>
      </c>
      <c r="B140">
        <v>2023</v>
      </c>
      <c r="C140">
        <v>32.655197999999999</v>
      </c>
      <c r="D140">
        <v>-108.354804</v>
      </c>
      <c r="E140" t="s">
        <v>161</v>
      </c>
      <c r="F140" s="8">
        <v>0</v>
      </c>
      <c r="G140" s="8">
        <v>750</v>
      </c>
      <c r="H140" s="8">
        <v>0</v>
      </c>
      <c r="I140" s="8">
        <v>0</v>
      </c>
    </row>
    <row r="141" spans="1:9" hidden="1">
      <c r="A141" t="s">
        <v>60</v>
      </c>
      <c r="B141">
        <v>2023</v>
      </c>
      <c r="C141">
        <v>32.655197999999999</v>
      </c>
      <c r="D141">
        <v>-108.354804</v>
      </c>
      <c r="E141" t="s">
        <v>159</v>
      </c>
      <c r="F141" s="8">
        <v>0</v>
      </c>
      <c r="G141" s="8">
        <v>0</v>
      </c>
      <c r="H141" s="8">
        <v>0</v>
      </c>
      <c r="I141" s="8">
        <v>0</v>
      </c>
    </row>
    <row r="142" spans="1:9" hidden="1">
      <c r="A142" t="s">
        <v>60</v>
      </c>
      <c r="B142">
        <v>2023</v>
      </c>
      <c r="C142">
        <v>32.655197999999999</v>
      </c>
      <c r="D142">
        <v>-108.354804</v>
      </c>
      <c r="E142" t="s">
        <v>162</v>
      </c>
      <c r="F142" s="8">
        <v>0</v>
      </c>
      <c r="G142" s="8">
        <v>0</v>
      </c>
      <c r="H142" s="8">
        <v>0</v>
      </c>
      <c r="I142" s="8">
        <v>0</v>
      </c>
    </row>
    <row r="143" spans="1:9" hidden="1">
      <c r="A143" t="s">
        <v>60</v>
      </c>
      <c r="B143">
        <v>2023</v>
      </c>
      <c r="C143">
        <v>32.655197999999999</v>
      </c>
      <c r="D143">
        <v>-108.354804</v>
      </c>
      <c r="E143" t="s">
        <v>155</v>
      </c>
      <c r="F143" s="8">
        <v>0</v>
      </c>
      <c r="G143" s="8">
        <v>0</v>
      </c>
      <c r="H143" s="8">
        <v>0</v>
      </c>
      <c r="I143" s="8">
        <v>0</v>
      </c>
    </row>
    <row r="144" spans="1:9" hidden="1">
      <c r="A144" t="s">
        <v>12</v>
      </c>
      <c r="B144">
        <v>2023</v>
      </c>
      <c r="C144">
        <v>40.516666000000001</v>
      </c>
      <c r="D144">
        <v>-112.150002</v>
      </c>
      <c r="E144" t="s">
        <v>153</v>
      </c>
      <c r="F144" s="8">
        <v>759.3</v>
      </c>
      <c r="G144" s="8">
        <v>20</v>
      </c>
      <c r="H144" s="8">
        <v>191272211</v>
      </c>
      <c r="I144" s="8">
        <v>0.05</v>
      </c>
    </row>
    <row r="145" spans="1:9" hidden="1">
      <c r="A145" t="s">
        <v>12</v>
      </c>
      <c r="B145">
        <v>2023</v>
      </c>
      <c r="C145">
        <v>40.516666000000001</v>
      </c>
      <c r="D145">
        <v>-112.150002</v>
      </c>
      <c r="E145" t="s">
        <v>157</v>
      </c>
      <c r="F145" s="8">
        <v>21</v>
      </c>
      <c r="G145" s="8">
        <v>495</v>
      </c>
      <c r="H145" s="8">
        <v>50849974</v>
      </c>
      <c r="I145" s="8">
        <v>13</v>
      </c>
    </row>
    <row r="146" spans="1:9" hidden="1">
      <c r="A146" t="s">
        <v>12</v>
      </c>
      <c r="B146">
        <v>2023</v>
      </c>
      <c r="C146">
        <v>40.516666000000001</v>
      </c>
      <c r="D146">
        <v>-112.150002</v>
      </c>
      <c r="E146" t="s">
        <v>193</v>
      </c>
      <c r="F146" s="8">
        <v>70282.78</v>
      </c>
      <c r="G146" s="8">
        <v>0</v>
      </c>
      <c r="H146" s="8">
        <v>281131</v>
      </c>
      <c r="I146" s="8">
        <v>0</v>
      </c>
    </row>
    <row r="147" spans="1:9" hidden="1">
      <c r="A147" t="s">
        <v>12</v>
      </c>
      <c r="B147">
        <v>2023</v>
      </c>
      <c r="C147">
        <v>40.516666000000001</v>
      </c>
      <c r="D147">
        <v>-112.150002</v>
      </c>
      <c r="E147" t="s">
        <v>178</v>
      </c>
      <c r="F147" s="8">
        <v>236.42</v>
      </c>
      <c r="G147" s="8">
        <v>500</v>
      </c>
      <c r="H147" s="8">
        <v>164100</v>
      </c>
      <c r="I147" s="8">
        <v>0</v>
      </c>
    </row>
    <row r="148" spans="1:9" hidden="1">
      <c r="A148" t="s">
        <v>12</v>
      </c>
      <c r="B148">
        <v>2023</v>
      </c>
      <c r="C148">
        <v>40.516666000000001</v>
      </c>
      <c r="D148">
        <v>-112.150002</v>
      </c>
      <c r="E148" t="s">
        <v>167</v>
      </c>
      <c r="F148" s="8">
        <v>319.94</v>
      </c>
      <c r="G148" s="8">
        <v>500</v>
      </c>
      <c r="H148" s="8">
        <v>60104</v>
      </c>
      <c r="I148" s="8">
        <v>14</v>
      </c>
    </row>
    <row r="149" spans="1:9" hidden="1">
      <c r="A149" t="s">
        <v>12</v>
      </c>
      <c r="B149">
        <v>2023</v>
      </c>
      <c r="C149">
        <v>40.516666000000001</v>
      </c>
      <c r="D149">
        <v>-112.150002</v>
      </c>
      <c r="E149" t="s">
        <v>158</v>
      </c>
      <c r="F149" s="8">
        <v>5</v>
      </c>
      <c r="G149" s="8">
        <v>0</v>
      </c>
      <c r="H149" s="8">
        <v>32617</v>
      </c>
      <c r="I149" s="8">
        <v>0</v>
      </c>
    </row>
    <row r="150" spans="1:9" hidden="1">
      <c r="A150" t="s">
        <v>12</v>
      </c>
      <c r="B150">
        <v>2023</v>
      </c>
      <c r="C150">
        <v>40.516666000000001</v>
      </c>
      <c r="D150">
        <v>-112.150002</v>
      </c>
      <c r="E150" t="s">
        <v>181</v>
      </c>
      <c r="F150" s="8">
        <v>7</v>
      </c>
      <c r="G150" s="8">
        <v>181</v>
      </c>
      <c r="H150" s="8">
        <v>22699</v>
      </c>
      <c r="I150" s="8">
        <v>20</v>
      </c>
    </row>
    <row r="151" spans="1:9" hidden="1">
      <c r="A151" t="s">
        <v>12</v>
      </c>
      <c r="B151">
        <v>2023</v>
      </c>
      <c r="C151">
        <v>40.516666000000001</v>
      </c>
      <c r="D151">
        <v>-112.150002</v>
      </c>
      <c r="E151" t="s">
        <v>194</v>
      </c>
      <c r="F151" s="8">
        <v>250</v>
      </c>
      <c r="G151" s="8">
        <v>250</v>
      </c>
      <c r="H151" s="8">
        <v>15342</v>
      </c>
      <c r="I151" s="8">
        <v>12</v>
      </c>
    </row>
    <row r="152" spans="1:9" hidden="1">
      <c r="A152" t="s">
        <v>12</v>
      </c>
      <c r="B152">
        <v>2023</v>
      </c>
      <c r="C152">
        <v>40.516666000000001</v>
      </c>
      <c r="D152">
        <v>-112.150002</v>
      </c>
      <c r="E152" t="s">
        <v>166</v>
      </c>
      <c r="F152" s="8">
        <v>63.34</v>
      </c>
      <c r="G152" s="8">
        <v>564</v>
      </c>
      <c r="H152" s="8">
        <v>11547</v>
      </c>
      <c r="I152" s="8">
        <v>0</v>
      </c>
    </row>
    <row r="153" spans="1:9" hidden="1">
      <c r="A153" t="s">
        <v>12</v>
      </c>
      <c r="B153">
        <v>2023</v>
      </c>
      <c r="C153">
        <v>40.516666000000001</v>
      </c>
      <c r="D153">
        <v>-112.150002</v>
      </c>
      <c r="E153" t="s">
        <v>195</v>
      </c>
      <c r="F153" s="8">
        <v>2679</v>
      </c>
      <c r="G153" s="8">
        <v>498</v>
      </c>
      <c r="H153" s="8">
        <v>567</v>
      </c>
      <c r="I153" s="8">
        <v>8.7499999999999994E-2</v>
      </c>
    </row>
    <row r="154" spans="1:9" hidden="1">
      <c r="A154" t="s">
        <v>12</v>
      </c>
      <c r="B154">
        <v>2023</v>
      </c>
      <c r="C154">
        <v>40.516666000000001</v>
      </c>
      <c r="D154">
        <v>-112.150002</v>
      </c>
      <c r="E154" t="s">
        <v>159</v>
      </c>
      <c r="F154" s="8">
        <v>3646</v>
      </c>
      <c r="G154" s="8">
        <v>0</v>
      </c>
      <c r="H154" s="8">
        <v>0</v>
      </c>
      <c r="I154" s="8">
        <v>0</v>
      </c>
    </row>
    <row r="155" spans="1:9" hidden="1">
      <c r="A155" t="s">
        <v>12</v>
      </c>
      <c r="B155">
        <v>2023</v>
      </c>
      <c r="C155">
        <v>40.516666000000001</v>
      </c>
      <c r="D155">
        <v>-112.150002</v>
      </c>
      <c r="E155" t="s">
        <v>182</v>
      </c>
      <c r="F155" s="8">
        <v>27</v>
      </c>
      <c r="G155" s="8">
        <v>54</v>
      </c>
      <c r="H155" s="8">
        <v>1874</v>
      </c>
      <c r="I155" s="8">
        <v>0</v>
      </c>
    </row>
    <row r="156" spans="1:9" hidden="1">
      <c r="A156" t="s">
        <v>12</v>
      </c>
      <c r="B156">
        <v>2023</v>
      </c>
      <c r="C156">
        <v>40.516666000000001</v>
      </c>
      <c r="D156">
        <v>-112.150002</v>
      </c>
      <c r="E156" t="s">
        <v>160</v>
      </c>
      <c r="F156" s="8">
        <v>454.35</v>
      </c>
      <c r="G156" s="8">
        <v>0</v>
      </c>
      <c r="H156" s="8">
        <v>751</v>
      </c>
      <c r="I156" s="8">
        <v>12</v>
      </c>
    </row>
    <row r="157" spans="1:9" hidden="1">
      <c r="A157" t="s">
        <v>12</v>
      </c>
      <c r="B157">
        <v>2023</v>
      </c>
      <c r="C157">
        <v>40.516666000000001</v>
      </c>
      <c r="D157">
        <v>-112.150002</v>
      </c>
      <c r="E157" t="s">
        <v>184</v>
      </c>
      <c r="F157" s="8">
        <v>14</v>
      </c>
      <c r="G157" s="8">
        <v>500</v>
      </c>
      <c r="H157" s="8">
        <v>0</v>
      </c>
      <c r="I157" s="8">
        <v>0</v>
      </c>
    </row>
    <row r="158" spans="1:9" hidden="1">
      <c r="A158" t="s">
        <v>12</v>
      </c>
      <c r="B158">
        <v>2023</v>
      </c>
      <c r="C158">
        <v>40.516666000000001</v>
      </c>
      <c r="D158">
        <v>-112.150002</v>
      </c>
      <c r="E158" t="s">
        <v>180</v>
      </c>
      <c r="F158" s="8">
        <v>0</v>
      </c>
      <c r="G158" s="8">
        <v>500</v>
      </c>
      <c r="H158" s="8">
        <v>0</v>
      </c>
      <c r="I158" s="8">
        <v>0</v>
      </c>
    </row>
    <row r="159" spans="1:9" hidden="1">
      <c r="A159" t="s">
        <v>12</v>
      </c>
      <c r="B159">
        <v>2023</v>
      </c>
      <c r="C159">
        <v>40.516666000000001</v>
      </c>
      <c r="D159">
        <v>-112.150002</v>
      </c>
      <c r="E159" t="s">
        <v>183</v>
      </c>
      <c r="F159" s="8">
        <v>6.33</v>
      </c>
      <c r="G159" s="8">
        <v>1</v>
      </c>
      <c r="H159" s="8">
        <v>2</v>
      </c>
      <c r="I159" s="8">
        <v>0</v>
      </c>
    </row>
    <row r="160" spans="1:9" hidden="1">
      <c r="A160" t="s">
        <v>12</v>
      </c>
      <c r="B160">
        <v>2023</v>
      </c>
      <c r="C160">
        <v>40.516666000000001</v>
      </c>
      <c r="D160">
        <v>-112.150002</v>
      </c>
      <c r="E160" t="s">
        <v>163</v>
      </c>
      <c r="F160" s="8">
        <v>0</v>
      </c>
      <c r="G160" s="8">
        <v>0</v>
      </c>
      <c r="H160" s="8">
        <v>0</v>
      </c>
      <c r="I160" s="8">
        <v>3</v>
      </c>
    </row>
    <row r="161" spans="1:9" hidden="1">
      <c r="A161" t="s">
        <v>12</v>
      </c>
      <c r="B161">
        <v>2023</v>
      </c>
      <c r="C161">
        <v>40.516666000000001</v>
      </c>
      <c r="D161">
        <v>-112.150002</v>
      </c>
      <c r="E161" t="s">
        <v>196</v>
      </c>
      <c r="F161" s="8">
        <v>2.9000000000000001E-2</v>
      </c>
      <c r="G161" s="8">
        <v>0</v>
      </c>
      <c r="H161" s="8">
        <v>0</v>
      </c>
      <c r="I161" s="8">
        <v>0</v>
      </c>
    </row>
    <row r="162" spans="1:9" hidden="1">
      <c r="A162" t="s">
        <v>12</v>
      </c>
      <c r="B162">
        <v>2023</v>
      </c>
      <c r="C162">
        <v>40.516666000000001</v>
      </c>
      <c r="D162">
        <v>-112.150002</v>
      </c>
      <c r="E162" t="s">
        <v>172</v>
      </c>
      <c r="F162" s="8">
        <v>4.9646964149999996E-4</v>
      </c>
      <c r="G162" s="8">
        <v>0</v>
      </c>
      <c r="H162" s="8">
        <v>0</v>
      </c>
      <c r="I162" s="8">
        <v>0</v>
      </c>
    </row>
    <row r="163" spans="1:9">
      <c r="A163" t="s">
        <v>12</v>
      </c>
      <c r="B163">
        <v>2023</v>
      </c>
      <c r="C163">
        <v>40.516666000000001</v>
      </c>
      <c r="D163">
        <v>-112.150002</v>
      </c>
      <c r="E163" t="s">
        <v>161</v>
      </c>
      <c r="F163" s="8">
        <v>0</v>
      </c>
      <c r="G163" s="8">
        <v>0</v>
      </c>
      <c r="H163" s="8">
        <v>0</v>
      </c>
      <c r="I163" s="8">
        <v>0</v>
      </c>
    </row>
    <row r="164" spans="1:9" hidden="1">
      <c r="A164" t="s">
        <v>16</v>
      </c>
      <c r="B164">
        <v>2023</v>
      </c>
      <c r="C164">
        <v>40.734036000000003</v>
      </c>
      <c r="D164">
        <v>-112.14104</v>
      </c>
      <c r="E164" t="s">
        <v>157</v>
      </c>
      <c r="F164" s="8">
        <v>69611</v>
      </c>
      <c r="G164" s="8">
        <v>165</v>
      </c>
      <c r="H164" s="8">
        <v>9734906</v>
      </c>
      <c r="I164" s="8">
        <v>632</v>
      </c>
    </row>
    <row r="165" spans="1:9" hidden="1">
      <c r="A165" t="s">
        <v>16</v>
      </c>
      <c r="B165">
        <v>2023</v>
      </c>
      <c r="C165">
        <v>40.734036000000003</v>
      </c>
      <c r="D165">
        <v>-112.14104</v>
      </c>
      <c r="E165" t="s">
        <v>177</v>
      </c>
      <c r="F165" s="8">
        <v>903</v>
      </c>
      <c r="G165" s="8">
        <v>86.14</v>
      </c>
      <c r="H165" s="8">
        <v>3395355</v>
      </c>
      <c r="I165" s="8">
        <v>3396</v>
      </c>
    </row>
    <row r="166" spans="1:9" hidden="1">
      <c r="A166" t="s">
        <v>16</v>
      </c>
      <c r="B166">
        <v>2023</v>
      </c>
      <c r="C166">
        <v>40.734036000000003</v>
      </c>
      <c r="D166">
        <v>-112.14104</v>
      </c>
      <c r="E166" t="s">
        <v>153</v>
      </c>
      <c r="F166" s="8">
        <v>3569</v>
      </c>
      <c r="G166" s="8">
        <v>60</v>
      </c>
      <c r="H166" s="8">
        <v>2607581</v>
      </c>
      <c r="I166" s="8">
        <v>5989.7510000000002</v>
      </c>
    </row>
    <row r="167" spans="1:9" hidden="1">
      <c r="A167" t="s">
        <v>16</v>
      </c>
      <c r="B167">
        <v>2023</v>
      </c>
      <c r="C167">
        <v>40.734036000000003</v>
      </c>
      <c r="D167">
        <v>-112.14104</v>
      </c>
      <c r="E167" t="s">
        <v>181</v>
      </c>
      <c r="F167" s="8">
        <v>1337</v>
      </c>
      <c r="G167" s="8">
        <v>504</v>
      </c>
      <c r="H167" s="8">
        <v>1446095</v>
      </c>
      <c r="I167" s="8">
        <v>193.79840999999999</v>
      </c>
    </row>
    <row r="168" spans="1:9" hidden="1">
      <c r="A168" t="s">
        <v>16</v>
      </c>
      <c r="B168">
        <v>2023</v>
      </c>
      <c r="C168">
        <v>40.734036000000003</v>
      </c>
      <c r="D168">
        <v>-112.14104</v>
      </c>
      <c r="E168" t="s">
        <v>166</v>
      </c>
      <c r="F168" s="8">
        <v>354</v>
      </c>
      <c r="G168" s="8">
        <v>188</v>
      </c>
      <c r="H168" s="8">
        <v>222339</v>
      </c>
      <c r="I168" s="8">
        <v>342.69358</v>
      </c>
    </row>
    <row r="169" spans="1:9" hidden="1">
      <c r="A169" t="s">
        <v>16</v>
      </c>
      <c r="B169">
        <v>2023</v>
      </c>
      <c r="C169">
        <v>40.734036000000003</v>
      </c>
      <c r="D169">
        <v>-112.14104</v>
      </c>
      <c r="E169" t="s">
        <v>167</v>
      </c>
      <c r="F169" s="8">
        <v>492</v>
      </c>
      <c r="G169" s="8">
        <v>500</v>
      </c>
      <c r="H169" s="8">
        <v>185739.000814</v>
      </c>
      <c r="I169" s="8">
        <v>67.27</v>
      </c>
    </row>
    <row r="170" spans="1:9">
      <c r="A170" t="s">
        <v>16</v>
      </c>
      <c r="B170">
        <v>2023</v>
      </c>
      <c r="C170">
        <v>40.734036000000003</v>
      </c>
      <c r="D170">
        <v>-112.14104</v>
      </c>
      <c r="E170" t="s">
        <v>161</v>
      </c>
      <c r="F170" s="8">
        <v>0</v>
      </c>
      <c r="G170" s="8">
        <v>1000</v>
      </c>
      <c r="H170" s="8">
        <v>90485</v>
      </c>
      <c r="I170" s="8">
        <v>0</v>
      </c>
    </row>
    <row r="171" spans="1:9" hidden="1">
      <c r="A171" t="s">
        <v>16</v>
      </c>
      <c r="B171">
        <v>2023</v>
      </c>
      <c r="C171">
        <v>40.734036000000003</v>
      </c>
      <c r="D171">
        <v>-112.14104</v>
      </c>
      <c r="E171" t="s">
        <v>180</v>
      </c>
      <c r="F171" s="8">
        <v>81</v>
      </c>
      <c r="G171" s="8">
        <v>500</v>
      </c>
      <c r="H171" s="8">
        <v>89594</v>
      </c>
      <c r="I171" s="8">
        <v>343</v>
      </c>
    </row>
    <row r="172" spans="1:9" hidden="1">
      <c r="A172" t="s">
        <v>16</v>
      </c>
      <c r="B172">
        <v>2023</v>
      </c>
      <c r="C172">
        <v>40.734036000000003</v>
      </c>
      <c r="D172">
        <v>-112.14104</v>
      </c>
      <c r="E172" t="s">
        <v>163</v>
      </c>
      <c r="F172" s="8">
        <v>87103</v>
      </c>
      <c r="G172" s="8">
        <v>0</v>
      </c>
      <c r="H172" s="8">
        <v>0</v>
      </c>
      <c r="I172" s="8">
        <v>110</v>
      </c>
    </row>
    <row r="173" spans="1:9" hidden="1">
      <c r="A173" t="s">
        <v>16</v>
      </c>
      <c r="B173">
        <v>2023</v>
      </c>
      <c r="C173">
        <v>40.734036000000003</v>
      </c>
      <c r="D173">
        <v>-112.14104</v>
      </c>
      <c r="E173" t="s">
        <v>182</v>
      </c>
      <c r="F173" s="8">
        <v>335</v>
      </c>
      <c r="G173" s="8">
        <v>305</v>
      </c>
      <c r="H173" s="8">
        <v>37949.007599999997</v>
      </c>
      <c r="I173" s="8">
        <v>1114.6781000000001</v>
      </c>
    </row>
    <row r="174" spans="1:9" hidden="1">
      <c r="A174" t="s">
        <v>16</v>
      </c>
      <c r="B174">
        <v>2023</v>
      </c>
      <c r="C174">
        <v>40.734036000000003</v>
      </c>
      <c r="D174">
        <v>-112.14104</v>
      </c>
      <c r="E174" t="s">
        <v>197</v>
      </c>
      <c r="F174" s="8">
        <v>152</v>
      </c>
      <c r="G174" s="8">
        <v>500</v>
      </c>
      <c r="H174" s="8">
        <v>34999.449999999997</v>
      </c>
      <c r="I174" s="8">
        <v>339</v>
      </c>
    </row>
    <row r="175" spans="1:9" hidden="1">
      <c r="A175" t="s">
        <v>16</v>
      </c>
      <c r="B175">
        <v>2023</v>
      </c>
      <c r="C175">
        <v>40.734036000000003</v>
      </c>
      <c r="D175">
        <v>-112.14104</v>
      </c>
      <c r="E175" t="s">
        <v>159</v>
      </c>
      <c r="F175" s="8">
        <v>7939</v>
      </c>
      <c r="G175" s="8">
        <v>500</v>
      </c>
      <c r="H175" s="8">
        <v>26402</v>
      </c>
      <c r="I175" s="8">
        <v>78</v>
      </c>
    </row>
    <row r="176" spans="1:9" hidden="1">
      <c r="A176" t="s">
        <v>16</v>
      </c>
      <c r="B176">
        <v>2023</v>
      </c>
      <c r="C176">
        <v>40.734036000000003</v>
      </c>
      <c r="D176">
        <v>-112.14104</v>
      </c>
      <c r="E176" t="s">
        <v>178</v>
      </c>
      <c r="F176" s="8">
        <v>175</v>
      </c>
      <c r="G176" s="8">
        <v>500</v>
      </c>
      <c r="H176" s="8">
        <v>30005</v>
      </c>
      <c r="I176" s="8">
        <v>346</v>
      </c>
    </row>
    <row r="177" spans="1:9" hidden="1">
      <c r="A177" t="s">
        <v>16</v>
      </c>
      <c r="B177">
        <v>2023</v>
      </c>
      <c r="C177">
        <v>40.734036000000003</v>
      </c>
      <c r="D177">
        <v>-112.14104</v>
      </c>
      <c r="E177" t="s">
        <v>183</v>
      </c>
      <c r="F177" s="8">
        <v>156</v>
      </c>
      <c r="G177" s="8">
        <v>3</v>
      </c>
      <c r="H177" s="8">
        <v>21398.004000000001</v>
      </c>
      <c r="I177" s="8">
        <v>54</v>
      </c>
    </row>
    <row r="178" spans="1:9" hidden="1">
      <c r="A178" t="s">
        <v>16</v>
      </c>
      <c r="B178">
        <v>2023</v>
      </c>
      <c r="C178">
        <v>40.734036000000003</v>
      </c>
      <c r="D178">
        <v>-112.14104</v>
      </c>
      <c r="E178" t="s">
        <v>196</v>
      </c>
      <c r="F178" s="8">
        <v>0</v>
      </c>
      <c r="G178" s="8">
        <v>0</v>
      </c>
      <c r="H178" s="8">
        <v>0</v>
      </c>
      <c r="I178" s="8">
        <v>13903</v>
      </c>
    </row>
    <row r="179" spans="1:9" hidden="1">
      <c r="A179" t="s">
        <v>16</v>
      </c>
      <c r="B179">
        <v>2023</v>
      </c>
      <c r="C179">
        <v>40.734036000000003</v>
      </c>
      <c r="D179">
        <v>-112.14104</v>
      </c>
      <c r="E179" t="s">
        <v>198</v>
      </c>
      <c r="F179" s="8">
        <v>53</v>
      </c>
      <c r="G179" s="8">
        <v>500</v>
      </c>
      <c r="H179" s="8">
        <v>8403</v>
      </c>
      <c r="I179" s="8">
        <v>343</v>
      </c>
    </row>
    <row r="180" spans="1:9" hidden="1">
      <c r="A180" t="s">
        <v>16</v>
      </c>
      <c r="B180">
        <v>2023</v>
      </c>
      <c r="C180">
        <v>40.734036000000003</v>
      </c>
      <c r="D180">
        <v>-112.14104</v>
      </c>
      <c r="E180" t="s">
        <v>184</v>
      </c>
      <c r="F180" s="8">
        <v>221</v>
      </c>
      <c r="G180" s="8">
        <v>500</v>
      </c>
      <c r="H180" s="8">
        <v>3448.0301599999998</v>
      </c>
      <c r="I180" s="8">
        <v>71.195999999999998</v>
      </c>
    </row>
    <row r="181" spans="1:9" hidden="1">
      <c r="A181" t="s">
        <v>16</v>
      </c>
      <c r="B181">
        <v>2023</v>
      </c>
      <c r="C181">
        <v>40.734036000000003</v>
      </c>
      <c r="D181">
        <v>-112.14104</v>
      </c>
      <c r="E181" t="s">
        <v>199</v>
      </c>
      <c r="F181" s="8">
        <v>0</v>
      </c>
      <c r="G181" s="8">
        <v>0</v>
      </c>
      <c r="H181" s="8">
        <v>2076</v>
      </c>
      <c r="I181" s="8">
        <v>0</v>
      </c>
    </row>
    <row r="182" spans="1:9" hidden="1">
      <c r="A182" t="s">
        <v>16</v>
      </c>
      <c r="B182">
        <v>2023</v>
      </c>
      <c r="C182">
        <v>40.734036000000003</v>
      </c>
      <c r="D182">
        <v>-112.14104</v>
      </c>
      <c r="E182" t="s">
        <v>158</v>
      </c>
      <c r="F182" s="8">
        <v>8.27</v>
      </c>
      <c r="G182" s="8">
        <v>0</v>
      </c>
      <c r="H182" s="8">
        <v>1566.0607</v>
      </c>
      <c r="I182" s="8">
        <v>20</v>
      </c>
    </row>
    <row r="183" spans="1:9" hidden="1">
      <c r="A183" t="s">
        <v>16</v>
      </c>
      <c r="B183">
        <v>2023</v>
      </c>
      <c r="C183">
        <v>40.734036000000003</v>
      </c>
      <c r="D183">
        <v>-112.14104</v>
      </c>
      <c r="E183" t="s">
        <v>200</v>
      </c>
      <c r="F183" s="8">
        <v>533</v>
      </c>
      <c r="G183" s="8">
        <v>0</v>
      </c>
      <c r="H183" s="8">
        <v>0</v>
      </c>
      <c r="I183" s="8">
        <v>0</v>
      </c>
    </row>
    <row r="184" spans="1:9" hidden="1">
      <c r="A184" t="s">
        <v>24</v>
      </c>
      <c r="B184">
        <v>2023</v>
      </c>
      <c r="C184">
        <v>46.007587999999998</v>
      </c>
      <c r="D184">
        <v>-112.50170300000001</v>
      </c>
      <c r="E184" t="s">
        <v>157</v>
      </c>
      <c r="F184" s="8">
        <v>71</v>
      </c>
      <c r="G184" s="8">
        <v>0</v>
      </c>
      <c r="H184" s="8">
        <v>16852590</v>
      </c>
      <c r="I184" s="8">
        <v>4.5999999999999999E-2</v>
      </c>
    </row>
    <row r="185" spans="1:9" hidden="1">
      <c r="A185" t="s">
        <v>24</v>
      </c>
      <c r="B185">
        <v>2023</v>
      </c>
      <c r="C185">
        <v>46.007587999999998</v>
      </c>
      <c r="D185">
        <v>-112.50170300000001</v>
      </c>
      <c r="E185" t="s">
        <v>178</v>
      </c>
      <c r="F185" s="8">
        <v>13.3</v>
      </c>
      <c r="G185" s="8">
        <v>0</v>
      </c>
      <c r="H185" s="8">
        <v>10822939</v>
      </c>
      <c r="I185" s="8">
        <v>0</v>
      </c>
    </row>
    <row r="186" spans="1:9" hidden="1">
      <c r="A186" t="s">
        <v>24</v>
      </c>
      <c r="B186">
        <v>2023</v>
      </c>
      <c r="C186">
        <v>46.007587999999998</v>
      </c>
      <c r="D186">
        <v>-112.50170300000001</v>
      </c>
      <c r="E186" t="s">
        <v>177</v>
      </c>
      <c r="F186" s="8">
        <v>16.87</v>
      </c>
      <c r="G186" s="8">
        <v>0</v>
      </c>
      <c r="H186" s="8">
        <v>7277707</v>
      </c>
      <c r="I186" s="8">
        <v>4.5999999999999999E-2</v>
      </c>
    </row>
    <row r="187" spans="1:9" hidden="1">
      <c r="A187" t="s">
        <v>24</v>
      </c>
      <c r="B187">
        <v>2023</v>
      </c>
      <c r="C187">
        <v>46.007587999999998</v>
      </c>
      <c r="D187">
        <v>-112.50170300000001</v>
      </c>
      <c r="E187" t="s">
        <v>153</v>
      </c>
      <c r="F187" s="8">
        <v>131.6</v>
      </c>
      <c r="G187" s="8">
        <v>0</v>
      </c>
      <c r="H187" s="8">
        <v>3943462</v>
      </c>
      <c r="I187" s="8">
        <v>4.5999999999999999E-2</v>
      </c>
    </row>
    <row r="188" spans="1:9" hidden="1">
      <c r="A188" t="s">
        <v>24</v>
      </c>
      <c r="B188">
        <v>2023</v>
      </c>
      <c r="C188">
        <v>46.007587999999998</v>
      </c>
      <c r="D188">
        <v>-112.50170300000001</v>
      </c>
      <c r="E188" t="s">
        <v>154</v>
      </c>
      <c r="F188" s="8">
        <v>0</v>
      </c>
      <c r="G188" s="8">
        <v>0</v>
      </c>
      <c r="H188" s="8">
        <v>376482</v>
      </c>
      <c r="I188" s="8">
        <v>0</v>
      </c>
    </row>
    <row r="189" spans="1:9" hidden="1">
      <c r="A189" t="s">
        <v>24</v>
      </c>
      <c r="B189">
        <v>2023</v>
      </c>
      <c r="C189">
        <v>46.007587999999998</v>
      </c>
      <c r="D189">
        <v>-112.50170300000001</v>
      </c>
      <c r="E189" t="s">
        <v>162</v>
      </c>
      <c r="F189" s="8">
        <v>0</v>
      </c>
      <c r="G189" s="8">
        <v>0</v>
      </c>
      <c r="H189" s="8">
        <v>341595</v>
      </c>
      <c r="I189" s="8">
        <v>0</v>
      </c>
    </row>
    <row r="190" spans="1:9">
      <c r="A190" t="s">
        <v>24</v>
      </c>
      <c r="B190">
        <v>2023</v>
      </c>
      <c r="C190">
        <v>46.007587999999998</v>
      </c>
      <c r="D190">
        <v>-112.50170300000001</v>
      </c>
      <c r="E190" t="s">
        <v>161</v>
      </c>
      <c r="F190" s="8">
        <v>30.25</v>
      </c>
      <c r="G190" s="8">
        <v>0</v>
      </c>
      <c r="H190" s="8">
        <v>283134</v>
      </c>
      <c r="I190" s="8">
        <v>3.0649999999999999</v>
      </c>
    </row>
    <row r="191" spans="1:9" hidden="1">
      <c r="A191" t="s">
        <v>24</v>
      </c>
      <c r="B191">
        <v>2023</v>
      </c>
      <c r="C191">
        <v>46.007587999999998</v>
      </c>
      <c r="D191">
        <v>-112.50170300000001</v>
      </c>
      <c r="E191" t="s">
        <v>166</v>
      </c>
      <c r="F191" s="8">
        <v>0.6</v>
      </c>
      <c r="G191" s="8">
        <v>0</v>
      </c>
      <c r="H191" s="8">
        <v>204961</v>
      </c>
      <c r="I191" s="8">
        <v>4.5999999999999999E-2</v>
      </c>
    </row>
    <row r="192" spans="1:9" hidden="1">
      <c r="A192" t="s">
        <v>24</v>
      </c>
      <c r="B192">
        <v>2023</v>
      </c>
      <c r="C192">
        <v>46.007587999999998</v>
      </c>
      <c r="D192">
        <v>-112.50170300000001</v>
      </c>
      <c r="E192" t="s">
        <v>183</v>
      </c>
      <c r="F192" s="8">
        <v>0</v>
      </c>
      <c r="G192" s="8">
        <v>0</v>
      </c>
      <c r="H192" s="8">
        <v>30952</v>
      </c>
      <c r="I192" s="8">
        <v>0</v>
      </c>
    </row>
    <row r="193" spans="1:9" hidden="1">
      <c r="A193" t="s">
        <v>24</v>
      </c>
      <c r="B193">
        <v>2023</v>
      </c>
      <c r="C193">
        <v>46.007587999999998</v>
      </c>
      <c r="D193">
        <v>-112.50170300000001</v>
      </c>
      <c r="E193" t="s">
        <v>188</v>
      </c>
      <c r="F193" s="8">
        <v>74.94</v>
      </c>
      <c r="G193" s="8">
        <v>0</v>
      </c>
      <c r="H193" s="8">
        <v>0</v>
      </c>
      <c r="I193" s="8">
        <v>0</v>
      </c>
    </row>
    <row r="194" spans="1:9" hidden="1">
      <c r="A194" t="s">
        <v>24</v>
      </c>
      <c r="B194">
        <v>2023</v>
      </c>
      <c r="C194">
        <v>46.007587999999998</v>
      </c>
      <c r="D194">
        <v>-112.50170300000001</v>
      </c>
      <c r="E194" t="s">
        <v>201</v>
      </c>
      <c r="F194" s="8">
        <v>0</v>
      </c>
      <c r="G194" s="8">
        <v>0</v>
      </c>
      <c r="H194" s="8">
        <v>0</v>
      </c>
      <c r="I194" s="8">
        <v>0</v>
      </c>
    </row>
    <row r="195" spans="1:9" hidden="1">
      <c r="A195" t="s">
        <v>24</v>
      </c>
      <c r="B195">
        <v>2023</v>
      </c>
      <c r="C195">
        <v>46.007587999999998</v>
      </c>
      <c r="D195">
        <v>-112.50170300000001</v>
      </c>
      <c r="E195" t="s">
        <v>202</v>
      </c>
      <c r="F195" s="8">
        <v>0</v>
      </c>
      <c r="G195" s="8">
        <v>0</v>
      </c>
      <c r="H195" s="8">
        <v>0</v>
      </c>
      <c r="I195" s="8">
        <v>0</v>
      </c>
    </row>
    <row r="196" spans="1:9" hidden="1">
      <c r="A196" t="s">
        <v>46</v>
      </c>
      <c r="B196">
        <v>2023</v>
      </c>
      <c r="C196">
        <v>33.417445000000001</v>
      </c>
      <c r="D196">
        <v>-110.98421</v>
      </c>
      <c r="E196" t="s">
        <v>157</v>
      </c>
      <c r="F196" s="8">
        <v>353</v>
      </c>
      <c r="G196" s="8">
        <v>0</v>
      </c>
      <c r="H196" s="8">
        <v>4839802</v>
      </c>
      <c r="I196" s="8">
        <v>0</v>
      </c>
    </row>
    <row r="197" spans="1:9" hidden="1">
      <c r="A197" t="s">
        <v>46</v>
      </c>
      <c r="B197">
        <v>2023</v>
      </c>
      <c r="C197">
        <v>33.417445000000001</v>
      </c>
      <c r="D197">
        <v>-110.98421</v>
      </c>
      <c r="E197" t="s">
        <v>153</v>
      </c>
      <c r="F197" s="8">
        <v>87</v>
      </c>
      <c r="G197" s="8">
        <v>0</v>
      </c>
      <c r="H197" s="8">
        <v>1324411</v>
      </c>
      <c r="I197" s="8">
        <v>0</v>
      </c>
    </row>
    <row r="198" spans="1:9" hidden="1">
      <c r="A198" t="s">
        <v>46</v>
      </c>
      <c r="B198">
        <v>2023</v>
      </c>
      <c r="C198">
        <v>33.417445000000001</v>
      </c>
      <c r="D198">
        <v>-110.98421</v>
      </c>
      <c r="E198" t="s">
        <v>156</v>
      </c>
      <c r="F198" s="8">
        <v>0</v>
      </c>
      <c r="G198" s="8">
        <v>0</v>
      </c>
      <c r="H198" s="8">
        <v>98763</v>
      </c>
      <c r="I198" s="8">
        <v>0</v>
      </c>
    </row>
    <row r="199" spans="1:9" hidden="1">
      <c r="A199" t="s">
        <v>46</v>
      </c>
      <c r="B199">
        <v>2023</v>
      </c>
      <c r="C199">
        <v>33.417445000000001</v>
      </c>
      <c r="D199">
        <v>-110.98421</v>
      </c>
      <c r="E199" t="s">
        <v>155</v>
      </c>
      <c r="F199" s="8">
        <v>0</v>
      </c>
      <c r="G199" s="8">
        <v>0</v>
      </c>
      <c r="H199" s="8">
        <v>89500</v>
      </c>
      <c r="I199" s="8">
        <v>0</v>
      </c>
    </row>
    <row r="200" spans="1:9">
      <c r="A200" t="s">
        <v>46</v>
      </c>
      <c r="B200">
        <v>2023</v>
      </c>
      <c r="C200">
        <v>33.417445000000001</v>
      </c>
      <c r="D200">
        <v>-110.98421</v>
      </c>
      <c r="E200" t="s">
        <v>161</v>
      </c>
      <c r="F200" s="8">
        <v>0</v>
      </c>
      <c r="G200" s="8">
        <v>0</v>
      </c>
      <c r="H200" s="8">
        <v>55024</v>
      </c>
      <c r="I200" s="8">
        <v>0</v>
      </c>
    </row>
    <row r="201" spans="1:9" hidden="1">
      <c r="A201" t="s">
        <v>46</v>
      </c>
      <c r="B201">
        <v>2023</v>
      </c>
      <c r="C201">
        <v>33.417445000000001</v>
      </c>
      <c r="D201">
        <v>-110.98421</v>
      </c>
      <c r="E201" t="s">
        <v>154</v>
      </c>
      <c r="F201" s="8">
        <v>0</v>
      </c>
      <c r="G201" s="8">
        <v>0</v>
      </c>
      <c r="H201" s="8">
        <v>19173</v>
      </c>
      <c r="I201" s="8">
        <v>0</v>
      </c>
    </row>
    <row r="202" spans="1:9" hidden="1">
      <c r="A202" t="s">
        <v>46</v>
      </c>
      <c r="B202">
        <v>2023</v>
      </c>
      <c r="C202">
        <v>33.417445000000001</v>
      </c>
      <c r="D202">
        <v>-110.98421</v>
      </c>
      <c r="E202" t="s">
        <v>159</v>
      </c>
      <c r="F202" s="8">
        <v>1101</v>
      </c>
      <c r="G202" s="8">
        <v>0</v>
      </c>
      <c r="H202" s="8">
        <v>0</v>
      </c>
      <c r="I202" s="8">
        <v>0</v>
      </c>
    </row>
    <row r="203" spans="1:9" hidden="1">
      <c r="A203" t="s">
        <v>46</v>
      </c>
      <c r="B203">
        <v>2023</v>
      </c>
      <c r="C203">
        <v>33.417445000000001</v>
      </c>
      <c r="D203">
        <v>-110.98421</v>
      </c>
      <c r="E203" t="s">
        <v>191</v>
      </c>
      <c r="F203" s="8">
        <v>0</v>
      </c>
      <c r="G203" s="8">
        <v>0</v>
      </c>
      <c r="H203" s="8">
        <v>0</v>
      </c>
      <c r="I203" s="8">
        <v>0</v>
      </c>
    </row>
    <row r="204" spans="1:9" hidden="1">
      <c r="A204" t="s">
        <v>49</v>
      </c>
      <c r="B204">
        <v>2023</v>
      </c>
      <c r="C204">
        <v>39.28107</v>
      </c>
      <c r="D204">
        <v>-114.992175</v>
      </c>
      <c r="E204" t="s">
        <v>153</v>
      </c>
      <c r="F204" s="8">
        <v>145.30000000000001</v>
      </c>
      <c r="G204" s="8">
        <v>0</v>
      </c>
      <c r="H204" s="8">
        <v>13390000</v>
      </c>
      <c r="I204" s="8">
        <v>49</v>
      </c>
    </row>
    <row r="205" spans="1:9">
      <c r="A205" t="s">
        <v>49</v>
      </c>
      <c r="B205">
        <v>2023</v>
      </c>
      <c r="C205">
        <v>39.28107</v>
      </c>
      <c r="D205">
        <v>-114.992175</v>
      </c>
      <c r="E205" t="s">
        <v>161</v>
      </c>
      <c r="F205" s="8">
        <v>0</v>
      </c>
      <c r="G205" s="8">
        <v>0</v>
      </c>
      <c r="H205" s="8">
        <v>149700</v>
      </c>
      <c r="I205" s="8">
        <v>0</v>
      </c>
    </row>
    <row r="206" spans="1:9" hidden="1">
      <c r="A206" t="s">
        <v>49</v>
      </c>
      <c r="B206">
        <v>2023</v>
      </c>
      <c r="C206">
        <v>39.28107</v>
      </c>
      <c r="D206">
        <v>-114.992175</v>
      </c>
      <c r="E206" t="s">
        <v>154</v>
      </c>
      <c r="F206" s="8">
        <v>0</v>
      </c>
      <c r="G206" s="8">
        <v>0</v>
      </c>
      <c r="H206" s="8">
        <v>130002</v>
      </c>
      <c r="I206" s="8">
        <v>5</v>
      </c>
    </row>
    <row r="207" spans="1:9" hidden="1">
      <c r="A207" t="s">
        <v>49</v>
      </c>
      <c r="B207">
        <v>2023</v>
      </c>
      <c r="C207">
        <v>39.28107</v>
      </c>
      <c r="D207">
        <v>-114.992175</v>
      </c>
      <c r="E207" t="s">
        <v>202</v>
      </c>
      <c r="F207" s="8">
        <v>7160</v>
      </c>
      <c r="G207" s="8">
        <v>0</v>
      </c>
      <c r="H207" s="8">
        <v>121000</v>
      </c>
      <c r="I207" s="8">
        <v>0</v>
      </c>
    </row>
    <row r="208" spans="1:9" hidden="1">
      <c r="A208" t="s">
        <v>49</v>
      </c>
      <c r="B208">
        <v>2023</v>
      </c>
      <c r="C208">
        <v>39.28107</v>
      </c>
      <c r="D208">
        <v>-114.992175</v>
      </c>
      <c r="E208" t="s">
        <v>156</v>
      </c>
      <c r="F208" s="8">
        <v>0</v>
      </c>
      <c r="G208" s="8">
        <v>0</v>
      </c>
      <c r="H208" s="8">
        <v>20001</v>
      </c>
      <c r="I208" s="8">
        <v>0</v>
      </c>
    </row>
    <row r="209" spans="1:9" hidden="1">
      <c r="A209" t="s">
        <v>49</v>
      </c>
      <c r="B209">
        <v>2023</v>
      </c>
      <c r="C209">
        <v>39.28107</v>
      </c>
      <c r="D209">
        <v>-114.992175</v>
      </c>
      <c r="E209" t="s">
        <v>155</v>
      </c>
      <c r="F209" s="8">
        <v>5</v>
      </c>
      <c r="G209" s="8">
        <v>0</v>
      </c>
      <c r="H209" s="8">
        <v>18028</v>
      </c>
      <c r="I209" s="8">
        <v>0</v>
      </c>
    </row>
    <row r="210" spans="1:9" hidden="1">
      <c r="A210" t="s">
        <v>49</v>
      </c>
      <c r="B210">
        <v>2023</v>
      </c>
      <c r="C210">
        <v>39.28107</v>
      </c>
      <c r="D210">
        <v>-114.992175</v>
      </c>
      <c r="E210" t="s">
        <v>168</v>
      </c>
      <c r="F210" s="8">
        <v>1543</v>
      </c>
      <c r="G210" s="8">
        <v>0</v>
      </c>
      <c r="H210" s="8">
        <v>0</v>
      </c>
      <c r="I210" s="8">
        <v>5</v>
      </c>
    </row>
    <row r="211" spans="1:9" hidden="1">
      <c r="A211" t="s">
        <v>49</v>
      </c>
      <c r="B211">
        <v>2023</v>
      </c>
      <c r="C211">
        <v>39.28107</v>
      </c>
      <c r="D211">
        <v>-114.992175</v>
      </c>
      <c r="E211" t="s">
        <v>159</v>
      </c>
      <c r="F211" s="8">
        <v>800</v>
      </c>
      <c r="G211" s="8">
        <v>0</v>
      </c>
      <c r="H211" s="8">
        <v>0</v>
      </c>
      <c r="I211" s="8">
        <v>0</v>
      </c>
    </row>
    <row r="212" spans="1:9" hidden="1">
      <c r="A212" t="s">
        <v>49</v>
      </c>
      <c r="B212">
        <v>2023</v>
      </c>
      <c r="C212">
        <v>39.28107</v>
      </c>
      <c r="D212">
        <v>-114.992175</v>
      </c>
      <c r="E212" t="s">
        <v>186</v>
      </c>
      <c r="F212" s="8">
        <v>0</v>
      </c>
      <c r="G212" s="8">
        <v>0</v>
      </c>
      <c r="H212" s="8">
        <v>0</v>
      </c>
      <c r="I212" s="8">
        <v>0</v>
      </c>
    </row>
    <row r="213" spans="1:9" hidden="1">
      <c r="A213" t="s">
        <v>49</v>
      </c>
      <c r="B213">
        <v>2023</v>
      </c>
      <c r="C213">
        <v>39.28107</v>
      </c>
      <c r="D213">
        <v>-114.992175</v>
      </c>
      <c r="E213" t="s">
        <v>160</v>
      </c>
      <c r="F213" s="8">
        <v>0</v>
      </c>
      <c r="G213" s="8">
        <v>0</v>
      </c>
      <c r="H213" s="8">
        <v>0</v>
      </c>
      <c r="I213" s="8">
        <v>0</v>
      </c>
    </row>
    <row r="214" spans="1:9" hidden="1">
      <c r="A214" t="s">
        <v>56</v>
      </c>
      <c r="B214">
        <v>2023</v>
      </c>
      <c r="C214">
        <v>32.391474000000002</v>
      </c>
      <c r="D214">
        <v>-111.496934</v>
      </c>
      <c r="E214" t="s">
        <v>163</v>
      </c>
      <c r="F214" s="8">
        <v>3051.57</v>
      </c>
      <c r="G214" s="8">
        <v>0</v>
      </c>
      <c r="H214" s="8">
        <v>0</v>
      </c>
      <c r="I214" s="8">
        <v>0</v>
      </c>
    </row>
    <row r="215" spans="1:9" hidden="1">
      <c r="A215" t="s">
        <v>56</v>
      </c>
      <c r="B215">
        <v>2023</v>
      </c>
      <c r="C215">
        <v>32.391474000000002</v>
      </c>
      <c r="D215">
        <v>-111.496934</v>
      </c>
      <c r="E215" t="s">
        <v>157</v>
      </c>
      <c r="F215" s="8">
        <v>5</v>
      </c>
      <c r="G215" s="8">
        <v>0</v>
      </c>
      <c r="H215" s="8">
        <v>922.17</v>
      </c>
      <c r="I215" s="8">
        <v>0</v>
      </c>
    </row>
    <row r="216" spans="1:9" hidden="1">
      <c r="A216" t="s">
        <v>56</v>
      </c>
      <c r="B216">
        <v>2023</v>
      </c>
      <c r="C216">
        <v>32.391474000000002</v>
      </c>
      <c r="D216">
        <v>-111.496934</v>
      </c>
      <c r="E216" t="s">
        <v>153</v>
      </c>
      <c r="F216" s="8">
        <v>69.17</v>
      </c>
      <c r="G216" s="8">
        <v>0</v>
      </c>
      <c r="H216" s="8">
        <v>2.34</v>
      </c>
      <c r="I216" s="8">
        <v>0</v>
      </c>
    </row>
    <row r="217" spans="1:9" hidden="1">
      <c r="A217" t="s">
        <v>56</v>
      </c>
      <c r="B217">
        <v>2023</v>
      </c>
      <c r="C217">
        <v>32.391474000000002</v>
      </c>
      <c r="D217">
        <v>-111.496934</v>
      </c>
      <c r="E217" t="s">
        <v>158</v>
      </c>
      <c r="F217" s="8">
        <v>0.119574</v>
      </c>
      <c r="G217" s="8">
        <v>0</v>
      </c>
      <c r="H217" s="8">
        <v>0</v>
      </c>
      <c r="I217" s="8">
        <v>2.8E-3</v>
      </c>
    </row>
    <row r="218" spans="1:9" hidden="1">
      <c r="A218" t="s">
        <v>56</v>
      </c>
      <c r="B218">
        <v>2023</v>
      </c>
      <c r="C218">
        <v>32.391474000000002</v>
      </c>
      <c r="D218">
        <v>-111.496934</v>
      </c>
      <c r="E218" t="s">
        <v>159</v>
      </c>
      <c r="F218" s="8">
        <v>0</v>
      </c>
      <c r="G218" s="8">
        <v>0</v>
      </c>
      <c r="H218" s="8">
        <v>0</v>
      </c>
      <c r="I218" s="8">
        <v>0</v>
      </c>
    </row>
    <row r="219" spans="1:9" hidden="1">
      <c r="A219" t="s">
        <v>56</v>
      </c>
      <c r="B219">
        <v>2023</v>
      </c>
      <c r="C219">
        <v>32.391474000000002</v>
      </c>
      <c r="D219">
        <v>-111.496934</v>
      </c>
      <c r="E219" t="s">
        <v>162</v>
      </c>
      <c r="F219" s="8">
        <v>0</v>
      </c>
      <c r="G219" s="8">
        <v>0</v>
      </c>
      <c r="H219" s="8">
        <v>0</v>
      </c>
      <c r="I219" s="8">
        <v>0</v>
      </c>
    </row>
    <row r="220" spans="1:9">
      <c r="A220" t="s">
        <v>56</v>
      </c>
      <c r="B220">
        <v>2023</v>
      </c>
      <c r="C220">
        <v>32.391474000000002</v>
      </c>
      <c r="D220">
        <v>-111.496934</v>
      </c>
      <c r="E220" t="s">
        <v>161</v>
      </c>
      <c r="F220" s="8">
        <v>0</v>
      </c>
      <c r="G220" s="8">
        <v>0</v>
      </c>
      <c r="H220" s="8">
        <v>0</v>
      </c>
      <c r="I220" s="8">
        <v>0</v>
      </c>
    </row>
    <row r="221" spans="1:9" hidden="1">
      <c r="A221" t="s">
        <v>35</v>
      </c>
      <c r="B221">
        <v>2022</v>
      </c>
      <c r="C221">
        <v>38.265673999999997</v>
      </c>
      <c r="D221">
        <v>-109.290161</v>
      </c>
      <c r="E221" t="s">
        <v>163</v>
      </c>
      <c r="F221" s="8">
        <v>66735</v>
      </c>
      <c r="G221" s="8">
        <v>0</v>
      </c>
      <c r="H221" s="8">
        <v>0</v>
      </c>
      <c r="I221" s="8">
        <v>0</v>
      </c>
    </row>
    <row r="222" spans="1:9" hidden="1">
      <c r="A222" t="s">
        <v>35</v>
      </c>
      <c r="B222">
        <v>2022</v>
      </c>
      <c r="C222">
        <v>38.265673999999997</v>
      </c>
      <c r="D222">
        <v>-109.290161</v>
      </c>
      <c r="E222" t="s">
        <v>153</v>
      </c>
      <c r="F222" s="8">
        <v>2.46</v>
      </c>
      <c r="G222" s="8">
        <v>0</v>
      </c>
      <c r="H222" s="8">
        <v>0</v>
      </c>
      <c r="I222" s="8">
        <v>0</v>
      </c>
    </row>
    <row r="223" spans="1:9" hidden="1">
      <c r="A223" t="s">
        <v>35</v>
      </c>
      <c r="B223">
        <v>2022</v>
      </c>
      <c r="C223">
        <v>38.265673999999997</v>
      </c>
      <c r="D223">
        <v>-109.290161</v>
      </c>
      <c r="E223" t="s">
        <v>157</v>
      </c>
      <c r="F223" s="8">
        <v>0</v>
      </c>
      <c r="G223" s="8">
        <v>0</v>
      </c>
      <c r="H223" s="8">
        <v>0</v>
      </c>
      <c r="I223" s="8">
        <v>0</v>
      </c>
    </row>
    <row r="224" spans="1:9" hidden="1">
      <c r="A224" t="s">
        <v>57</v>
      </c>
      <c r="B224">
        <v>2023</v>
      </c>
      <c r="C224">
        <v>35.216999999999999</v>
      </c>
      <c r="D224">
        <v>-81.349040000000002</v>
      </c>
      <c r="E224" t="s">
        <v>203</v>
      </c>
      <c r="F224" s="8">
        <v>360</v>
      </c>
      <c r="G224" s="8">
        <v>0</v>
      </c>
      <c r="H224" s="8">
        <v>0</v>
      </c>
      <c r="I224" s="8">
        <v>18363</v>
      </c>
    </row>
    <row r="225" spans="1:9" hidden="1">
      <c r="A225" t="s">
        <v>57</v>
      </c>
      <c r="B225">
        <v>2023</v>
      </c>
      <c r="C225">
        <v>35.216999999999999</v>
      </c>
      <c r="D225">
        <v>-81.349040000000002</v>
      </c>
      <c r="E225" t="s">
        <v>175</v>
      </c>
      <c r="F225" s="8">
        <v>2124</v>
      </c>
      <c r="G225" s="8">
        <v>0</v>
      </c>
      <c r="H225" s="8">
        <v>0</v>
      </c>
      <c r="I225" s="8">
        <v>0</v>
      </c>
    </row>
    <row r="226" spans="1:9" hidden="1">
      <c r="A226" t="s">
        <v>204</v>
      </c>
      <c r="B226">
        <v>2023</v>
      </c>
      <c r="C226">
        <v>35.371005821711201</v>
      </c>
      <c r="D226">
        <v>-114.15506718494299</v>
      </c>
      <c r="E226" t="s">
        <v>205</v>
      </c>
      <c r="F226" s="8">
        <v>280</v>
      </c>
      <c r="G226" s="8">
        <v>0</v>
      </c>
      <c r="H226" s="8">
        <v>0</v>
      </c>
      <c r="I226" s="8">
        <v>0</v>
      </c>
    </row>
    <row r="227" spans="1:9" hidden="1">
      <c r="A227" t="s">
        <v>204</v>
      </c>
      <c r="B227">
        <v>2023</v>
      </c>
      <c r="C227">
        <v>35.371005821711201</v>
      </c>
      <c r="D227">
        <v>-114.15506718494299</v>
      </c>
      <c r="E227" t="s">
        <v>157</v>
      </c>
      <c r="F227" s="8">
        <v>1</v>
      </c>
      <c r="G227" s="8">
        <v>0</v>
      </c>
      <c r="H227" s="8">
        <v>0</v>
      </c>
      <c r="I227" s="8">
        <v>0</v>
      </c>
    </row>
    <row r="228" spans="1:9" hidden="1">
      <c r="A228" t="s">
        <v>61</v>
      </c>
      <c r="B228">
        <v>2023</v>
      </c>
      <c r="C228">
        <v>28.980146999999999</v>
      </c>
      <c r="D228">
        <v>-95.342271999999994</v>
      </c>
      <c r="E228" t="s">
        <v>206</v>
      </c>
      <c r="F228" s="11">
        <v>265329</v>
      </c>
      <c r="G228" s="11">
        <v>0</v>
      </c>
      <c r="H228" s="11">
        <v>0</v>
      </c>
      <c r="I228" s="11">
        <v>0</v>
      </c>
    </row>
    <row r="229" spans="1:9" hidden="1">
      <c r="A229" t="s">
        <v>61</v>
      </c>
      <c r="B229">
        <v>2023</v>
      </c>
      <c r="C229">
        <v>28.980146999999999</v>
      </c>
      <c r="D229">
        <v>-95.342271999999994</v>
      </c>
      <c r="E229" t="s">
        <v>159</v>
      </c>
      <c r="F229" s="11">
        <v>126020</v>
      </c>
      <c r="G229" s="11">
        <v>30936</v>
      </c>
      <c r="H229" s="11">
        <v>0</v>
      </c>
      <c r="I229" s="11">
        <v>0</v>
      </c>
    </row>
    <row r="230" spans="1:9" hidden="1">
      <c r="A230" t="s">
        <v>61</v>
      </c>
      <c r="B230">
        <v>2023</v>
      </c>
      <c r="C230">
        <v>28.980146999999999</v>
      </c>
      <c r="D230">
        <v>-95.342271999999994</v>
      </c>
      <c r="E230" t="s">
        <v>177</v>
      </c>
      <c r="F230" s="11">
        <v>21</v>
      </c>
      <c r="G230" s="11">
        <v>8842</v>
      </c>
      <c r="H230" s="11">
        <v>64042</v>
      </c>
      <c r="I230" s="11">
        <v>5887</v>
      </c>
    </row>
    <row r="231" spans="1:9" hidden="1">
      <c r="A231" t="s">
        <v>61</v>
      </c>
      <c r="B231">
        <v>2023</v>
      </c>
      <c r="C231">
        <v>28.980146999999999</v>
      </c>
      <c r="D231">
        <v>-95.342271999999994</v>
      </c>
      <c r="E231" t="s">
        <v>205</v>
      </c>
      <c r="F231" s="11">
        <v>75484</v>
      </c>
      <c r="G231" s="11">
        <v>0</v>
      </c>
      <c r="H231" s="11">
        <v>0</v>
      </c>
      <c r="I231" s="11">
        <v>0</v>
      </c>
    </row>
    <row r="232" spans="1:9" hidden="1">
      <c r="A232" t="s">
        <v>61</v>
      </c>
      <c r="B232">
        <v>2023</v>
      </c>
      <c r="C232">
        <v>28.980146999999999</v>
      </c>
      <c r="D232">
        <v>-95.342271999999994</v>
      </c>
      <c r="E232" t="s">
        <v>168</v>
      </c>
      <c r="F232" s="11">
        <v>39234</v>
      </c>
      <c r="G232" s="11">
        <v>0</v>
      </c>
      <c r="H232" s="11">
        <v>9</v>
      </c>
      <c r="I232" s="11">
        <v>0</v>
      </c>
    </row>
    <row r="233" spans="1:9" hidden="1">
      <c r="A233" t="s">
        <v>61</v>
      </c>
      <c r="B233">
        <v>2023</v>
      </c>
      <c r="C233">
        <v>28.980146999999999</v>
      </c>
      <c r="D233">
        <v>-95.342271999999994</v>
      </c>
      <c r="E233" t="s">
        <v>200</v>
      </c>
      <c r="F233" s="11">
        <v>29146</v>
      </c>
      <c r="G233" s="11">
        <v>0</v>
      </c>
      <c r="H233" s="11">
        <v>7851</v>
      </c>
      <c r="I233" s="11">
        <v>0</v>
      </c>
    </row>
    <row r="234" spans="1:9" hidden="1">
      <c r="A234" t="s">
        <v>61</v>
      </c>
      <c r="B234">
        <v>2023</v>
      </c>
      <c r="C234">
        <v>28.980146999999999</v>
      </c>
      <c r="D234">
        <v>-95.342271999999994</v>
      </c>
      <c r="E234" t="s">
        <v>169</v>
      </c>
      <c r="F234" s="11">
        <v>21214</v>
      </c>
      <c r="G234" s="11">
        <v>0</v>
      </c>
      <c r="H234" s="11">
        <v>8</v>
      </c>
      <c r="I234" s="11">
        <v>0</v>
      </c>
    </row>
    <row r="235" spans="1:9" hidden="1">
      <c r="A235" t="s">
        <v>61</v>
      </c>
      <c r="B235">
        <v>2023</v>
      </c>
      <c r="C235">
        <v>28.980146999999999</v>
      </c>
      <c r="D235">
        <v>-95.342271999999994</v>
      </c>
      <c r="E235" t="s">
        <v>207</v>
      </c>
      <c r="F235" s="11">
        <v>15336</v>
      </c>
      <c r="G235" s="11">
        <v>0</v>
      </c>
      <c r="H235" s="11">
        <v>0</v>
      </c>
      <c r="I235" s="11">
        <v>0</v>
      </c>
    </row>
    <row r="236" spans="1:9">
      <c r="A236" t="s">
        <v>61</v>
      </c>
      <c r="B236">
        <v>2023</v>
      </c>
      <c r="C236">
        <v>28.980146999999999</v>
      </c>
      <c r="D236">
        <v>-95.342271999999994</v>
      </c>
      <c r="E236" t="s">
        <v>190</v>
      </c>
      <c r="F236" s="11">
        <v>0</v>
      </c>
      <c r="G236" s="11">
        <v>14383</v>
      </c>
      <c r="H236" s="11">
        <v>0</v>
      </c>
      <c r="I236" s="11">
        <v>0</v>
      </c>
    </row>
    <row r="237" spans="1:9" hidden="1">
      <c r="A237" t="s">
        <v>61</v>
      </c>
      <c r="B237">
        <v>2023</v>
      </c>
      <c r="C237">
        <v>28.980146999999999</v>
      </c>
      <c r="D237">
        <v>-95.342271999999994</v>
      </c>
      <c r="E237" t="s">
        <v>208</v>
      </c>
      <c r="F237" s="11">
        <v>10907</v>
      </c>
      <c r="G237" s="11">
        <v>0</v>
      </c>
      <c r="H237" s="11">
        <v>0</v>
      </c>
      <c r="I237" s="11">
        <v>0</v>
      </c>
    </row>
    <row r="238" spans="1:9" hidden="1">
      <c r="A238" t="s">
        <v>61</v>
      </c>
      <c r="B238">
        <v>2023</v>
      </c>
      <c r="C238">
        <v>28.980146999999999</v>
      </c>
      <c r="D238">
        <v>-95.342271999999994</v>
      </c>
      <c r="E238" t="s">
        <v>179</v>
      </c>
      <c r="F238" s="11">
        <v>0</v>
      </c>
      <c r="G238" s="11">
        <v>0</v>
      </c>
      <c r="H238" s="11">
        <v>5886</v>
      </c>
      <c r="I238" s="11">
        <v>186</v>
      </c>
    </row>
    <row r="239" spans="1:9" hidden="1">
      <c r="A239" t="s">
        <v>61</v>
      </c>
      <c r="B239">
        <v>2023</v>
      </c>
      <c r="C239">
        <v>28.980146999999999</v>
      </c>
      <c r="D239">
        <v>-95.342271999999994</v>
      </c>
      <c r="E239" t="s">
        <v>209</v>
      </c>
      <c r="F239" s="11">
        <v>5865</v>
      </c>
      <c r="G239" s="11">
        <v>0</v>
      </c>
      <c r="H239" s="11">
        <v>0</v>
      </c>
      <c r="I239" s="11">
        <v>0</v>
      </c>
    </row>
    <row r="240" spans="1:9" hidden="1">
      <c r="A240" t="s">
        <v>61</v>
      </c>
      <c r="B240">
        <v>2023</v>
      </c>
      <c r="C240">
        <v>28.980146999999999</v>
      </c>
      <c r="D240">
        <v>-95.342271999999994</v>
      </c>
      <c r="E240" t="s">
        <v>157</v>
      </c>
      <c r="F240" s="11">
        <v>0</v>
      </c>
      <c r="G240" s="11">
        <v>2707</v>
      </c>
      <c r="H240" s="11">
        <v>1291</v>
      </c>
      <c r="I240" s="11">
        <v>764</v>
      </c>
    </row>
    <row r="241" spans="1:9" hidden="1">
      <c r="A241" t="s">
        <v>61</v>
      </c>
      <c r="B241">
        <v>2023</v>
      </c>
      <c r="C241">
        <v>28.980146999999999</v>
      </c>
      <c r="D241">
        <v>-95.342271999999994</v>
      </c>
      <c r="E241" t="s">
        <v>192</v>
      </c>
      <c r="F241" s="11">
        <v>4693</v>
      </c>
      <c r="G241" s="11">
        <v>0</v>
      </c>
      <c r="H241" s="11">
        <v>0</v>
      </c>
      <c r="I241" s="11">
        <v>0</v>
      </c>
    </row>
    <row r="242" spans="1:9" hidden="1">
      <c r="A242" t="s">
        <v>61</v>
      </c>
      <c r="B242">
        <v>2023</v>
      </c>
      <c r="C242">
        <v>28.980146999999999</v>
      </c>
      <c r="D242">
        <v>-95.342271999999994</v>
      </c>
      <c r="E242" t="s">
        <v>210</v>
      </c>
      <c r="F242" s="11">
        <v>105</v>
      </c>
      <c r="G242" s="11">
        <v>0</v>
      </c>
      <c r="H242" s="11">
        <v>4184</v>
      </c>
      <c r="I242" s="11">
        <v>0</v>
      </c>
    </row>
    <row r="243" spans="1:9" hidden="1">
      <c r="A243" t="s">
        <v>61</v>
      </c>
      <c r="B243">
        <v>2023</v>
      </c>
      <c r="C243">
        <v>28.980146999999999</v>
      </c>
      <c r="D243">
        <v>-95.342271999999994</v>
      </c>
      <c r="E243" t="s">
        <v>175</v>
      </c>
      <c r="F243" s="11">
        <v>3763</v>
      </c>
      <c r="G243" s="11">
        <v>0</v>
      </c>
      <c r="H243" s="11">
        <v>0</v>
      </c>
      <c r="I243" s="11">
        <v>0</v>
      </c>
    </row>
    <row r="244" spans="1:9" hidden="1">
      <c r="A244" t="s">
        <v>61</v>
      </c>
      <c r="B244">
        <v>2023</v>
      </c>
      <c r="C244">
        <v>28.980146999999999</v>
      </c>
      <c r="D244">
        <v>-95.342271999999994</v>
      </c>
      <c r="E244" t="s">
        <v>211</v>
      </c>
      <c r="F244" s="11">
        <v>3065</v>
      </c>
      <c r="G244" s="11">
        <v>0</v>
      </c>
      <c r="H244" s="11">
        <v>0</v>
      </c>
      <c r="I244" s="11">
        <v>0</v>
      </c>
    </row>
    <row r="245" spans="1:9" hidden="1">
      <c r="A245" t="s">
        <v>61</v>
      </c>
      <c r="B245">
        <v>2023</v>
      </c>
      <c r="C245">
        <v>28.980146999999999</v>
      </c>
      <c r="D245">
        <v>-95.342271999999994</v>
      </c>
      <c r="E245" t="s">
        <v>163</v>
      </c>
      <c r="F245" s="11">
        <v>2882</v>
      </c>
      <c r="G245" s="11">
        <v>0</v>
      </c>
      <c r="H245" s="11">
        <v>0</v>
      </c>
      <c r="I245" s="11">
        <v>0</v>
      </c>
    </row>
    <row r="246" spans="1:9" hidden="1">
      <c r="A246" t="s">
        <v>61</v>
      </c>
      <c r="B246">
        <v>2023</v>
      </c>
      <c r="C246">
        <v>28.980146999999999</v>
      </c>
      <c r="D246">
        <v>-95.342271999999994</v>
      </c>
      <c r="E246" t="s">
        <v>212</v>
      </c>
      <c r="F246" s="11">
        <v>2823</v>
      </c>
      <c r="G246" s="11">
        <v>0</v>
      </c>
      <c r="H246" s="11">
        <v>2</v>
      </c>
      <c r="I246" s="11">
        <v>0</v>
      </c>
    </row>
    <row r="247" spans="1:9" hidden="1">
      <c r="A247" t="s">
        <v>61</v>
      </c>
      <c r="B247">
        <v>2023</v>
      </c>
      <c r="C247">
        <v>28.980146999999999</v>
      </c>
      <c r="D247">
        <v>-95.342271999999994</v>
      </c>
      <c r="E247" t="s">
        <v>213</v>
      </c>
      <c r="F247" s="11">
        <v>2541</v>
      </c>
      <c r="G247" s="11">
        <v>0</v>
      </c>
      <c r="H247" s="11">
        <v>0</v>
      </c>
      <c r="I247" s="11">
        <v>0</v>
      </c>
    </row>
    <row r="248" spans="1:9" hidden="1">
      <c r="A248" t="s">
        <v>61</v>
      </c>
      <c r="B248">
        <v>2023</v>
      </c>
      <c r="C248">
        <v>28.980146999999999</v>
      </c>
      <c r="D248">
        <v>-95.342271999999994</v>
      </c>
      <c r="E248" t="s">
        <v>202</v>
      </c>
      <c r="F248" s="11">
        <v>2370</v>
      </c>
      <c r="G248" s="11">
        <v>38</v>
      </c>
      <c r="H248" s="11">
        <v>0</v>
      </c>
      <c r="I248" s="11">
        <v>0</v>
      </c>
    </row>
    <row r="249" spans="1:9" hidden="1">
      <c r="A249" t="s">
        <v>61</v>
      </c>
      <c r="B249">
        <v>2023</v>
      </c>
      <c r="C249">
        <v>28.980146999999999</v>
      </c>
      <c r="D249">
        <v>-95.342271999999994</v>
      </c>
      <c r="E249" t="s">
        <v>214</v>
      </c>
      <c r="F249" s="11">
        <v>1980</v>
      </c>
      <c r="G249" s="11">
        <v>0</v>
      </c>
      <c r="H249" s="11">
        <v>0</v>
      </c>
      <c r="I249" s="11">
        <v>0</v>
      </c>
    </row>
    <row r="250" spans="1:9" hidden="1">
      <c r="A250" t="s">
        <v>61</v>
      </c>
      <c r="B250">
        <v>2023</v>
      </c>
      <c r="C250">
        <v>28.980146999999999</v>
      </c>
      <c r="D250">
        <v>-95.342271999999994</v>
      </c>
      <c r="E250" t="s">
        <v>215</v>
      </c>
      <c r="F250" s="11">
        <v>1801</v>
      </c>
      <c r="G250" s="11">
        <v>0</v>
      </c>
      <c r="H250" s="11">
        <v>0</v>
      </c>
      <c r="I250" s="11">
        <v>0</v>
      </c>
    </row>
    <row r="251" spans="1:9" hidden="1">
      <c r="A251" t="s">
        <v>61</v>
      </c>
      <c r="B251">
        <v>2023</v>
      </c>
      <c r="C251">
        <v>28.980146999999999</v>
      </c>
      <c r="D251">
        <v>-95.342271999999994</v>
      </c>
      <c r="E251" t="s">
        <v>216</v>
      </c>
      <c r="F251" s="11">
        <v>1697</v>
      </c>
      <c r="G251" s="11">
        <v>0</v>
      </c>
      <c r="H251" s="11">
        <v>2</v>
      </c>
      <c r="I251" s="11">
        <v>0</v>
      </c>
    </row>
    <row r="252" spans="1:9" hidden="1">
      <c r="A252" t="s">
        <v>61</v>
      </c>
      <c r="B252">
        <v>2023</v>
      </c>
      <c r="C252">
        <v>28.980146999999999</v>
      </c>
      <c r="D252">
        <v>-95.342271999999994</v>
      </c>
      <c r="E252" t="s">
        <v>196</v>
      </c>
      <c r="F252" s="11">
        <v>10</v>
      </c>
      <c r="G252" s="11">
        <v>0</v>
      </c>
      <c r="H252" s="11">
        <v>1523</v>
      </c>
      <c r="I252" s="11">
        <v>0</v>
      </c>
    </row>
    <row r="253" spans="1:9" hidden="1">
      <c r="A253" t="s">
        <v>61</v>
      </c>
      <c r="B253">
        <v>2023</v>
      </c>
      <c r="C253">
        <v>28.980146999999999</v>
      </c>
      <c r="D253">
        <v>-95.342271999999994</v>
      </c>
      <c r="E253" t="s">
        <v>174</v>
      </c>
      <c r="F253" s="11">
        <v>1481</v>
      </c>
      <c r="G253" s="11">
        <v>0</v>
      </c>
      <c r="H253" s="11">
        <v>1</v>
      </c>
      <c r="I253" s="11">
        <v>0</v>
      </c>
    </row>
    <row r="254" spans="1:9" hidden="1">
      <c r="A254" t="s">
        <v>61</v>
      </c>
      <c r="B254">
        <v>2023</v>
      </c>
      <c r="C254">
        <v>28.980146999999999</v>
      </c>
      <c r="D254">
        <v>-95.342271999999994</v>
      </c>
      <c r="E254" t="s">
        <v>217</v>
      </c>
      <c r="F254" s="11">
        <v>1131</v>
      </c>
      <c r="G254" s="11">
        <v>0</v>
      </c>
      <c r="H254" s="11">
        <v>0</v>
      </c>
      <c r="I254" s="11">
        <v>0</v>
      </c>
    </row>
    <row r="255" spans="1:9" hidden="1">
      <c r="A255" t="s">
        <v>61</v>
      </c>
      <c r="B255">
        <v>2023</v>
      </c>
      <c r="C255">
        <v>28.980146999999999</v>
      </c>
      <c r="D255">
        <v>-95.342271999999994</v>
      </c>
      <c r="E255" t="s">
        <v>218</v>
      </c>
      <c r="F255" s="11">
        <v>948</v>
      </c>
      <c r="G255" s="11">
        <v>0</v>
      </c>
      <c r="H255" s="11">
        <v>79</v>
      </c>
      <c r="I255" s="11">
        <v>0</v>
      </c>
    </row>
    <row r="256" spans="1:9" hidden="1">
      <c r="A256" t="s">
        <v>61</v>
      </c>
      <c r="B256">
        <v>2023</v>
      </c>
      <c r="C256">
        <v>28.980146999999999</v>
      </c>
      <c r="D256">
        <v>-95.342271999999994</v>
      </c>
      <c r="E256" t="s">
        <v>219</v>
      </c>
      <c r="F256" s="11">
        <v>1020</v>
      </c>
      <c r="G256" s="11">
        <v>0</v>
      </c>
      <c r="H256" s="11">
        <v>0</v>
      </c>
      <c r="I256" s="11">
        <v>0</v>
      </c>
    </row>
    <row r="257" spans="1:9" hidden="1">
      <c r="A257" t="s">
        <v>61</v>
      </c>
      <c r="B257">
        <v>2023</v>
      </c>
      <c r="C257">
        <v>28.980146999999999</v>
      </c>
      <c r="D257">
        <v>-95.342271999999994</v>
      </c>
      <c r="E257" t="s">
        <v>220</v>
      </c>
      <c r="F257" s="11">
        <v>1000</v>
      </c>
      <c r="G257" s="11">
        <v>0</v>
      </c>
      <c r="H257" s="11">
        <v>11</v>
      </c>
      <c r="I257" s="11">
        <v>0</v>
      </c>
    </row>
    <row r="258" spans="1:9" hidden="1">
      <c r="A258" t="s">
        <v>61</v>
      </c>
      <c r="B258">
        <v>2023</v>
      </c>
      <c r="C258">
        <v>28.980146999999999</v>
      </c>
      <c r="D258">
        <v>-95.342271999999994</v>
      </c>
      <c r="E258" t="s">
        <v>221</v>
      </c>
      <c r="F258" s="11">
        <v>953</v>
      </c>
      <c r="G258" s="11">
        <v>0</v>
      </c>
      <c r="H258" s="11">
        <v>0</v>
      </c>
      <c r="I258" s="11">
        <v>0</v>
      </c>
    </row>
    <row r="259" spans="1:9" hidden="1">
      <c r="A259" t="s">
        <v>61</v>
      </c>
      <c r="B259">
        <v>2023</v>
      </c>
      <c r="C259">
        <v>28.980146999999999</v>
      </c>
      <c r="D259">
        <v>-95.342271999999994</v>
      </c>
      <c r="E259" t="s">
        <v>153</v>
      </c>
      <c r="F259" s="11">
        <v>29</v>
      </c>
      <c r="G259" s="11">
        <v>0</v>
      </c>
      <c r="H259" s="11">
        <v>753</v>
      </c>
      <c r="I259" s="11">
        <v>21</v>
      </c>
    </row>
    <row r="260" spans="1:9" hidden="1">
      <c r="A260" t="s">
        <v>61</v>
      </c>
      <c r="B260">
        <v>2023</v>
      </c>
      <c r="C260">
        <v>28.980146999999999</v>
      </c>
      <c r="D260">
        <v>-95.342271999999994</v>
      </c>
      <c r="E260" t="s">
        <v>222</v>
      </c>
      <c r="F260" s="11">
        <v>762</v>
      </c>
      <c r="G260" s="11">
        <v>0</v>
      </c>
      <c r="H260" s="11">
        <v>0</v>
      </c>
      <c r="I260" s="11">
        <v>0</v>
      </c>
    </row>
    <row r="261" spans="1:9" hidden="1">
      <c r="A261" t="s">
        <v>61</v>
      </c>
      <c r="B261">
        <v>2023</v>
      </c>
      <c r="C261">
        <v>28.980146999999999</v>
      </c>
      <c r="D261">
        <v>-95.342271999999994</v>
      </c>
      <c r="E261" t="s">
        <v>171</v>
      </c>
      <c r="F261" s="11">
        <v>674</v>
      </c>
      <c r="G261" s="11">
        <v>0</v>
      </c>
      <c r="H261" s="11">
        <v>4</v>
      </c>
      <c r="I261" s="11">
        <v>0</v>
      </c>
    </row>
    <row r="262" spans="1:9" hidden="1">
      <c r="A262" t="s">
        <v>61</v>
      </c>
      <c r="B262">
        <v>2023</v>
      </c>
      <c r="C262">
        <v>28.980146999999999</v>
      </c>
      <c r="D262">
        <v>-95.342271999999994</v>
      </c>
      <c r="E262" t="s">
        <v>223</v>
      </c>
      <c r="F262" s="11">
        <v>664</v>
      </c>
      <c r="G262" s="11">
        <v>0</v>
      </c>
      <c r="H262" s="11">
        <v>0</v>
      </c>
      <c r="I262" s="11">
        <v>0</v>
      </c>
    </row>
    <row r="263" spans="1:9" hidden="1">
      <c r="A263" t="s">
        <v>61</v>
      </c>
      <c r="B263">
        <v>2023</v>
      </c>
      <c r="C263">
        <v>28.980146999999999</v>
      </c>
      <c r="D263">
        <v>-95.342271999999994</v>
      </c>
      <c r="E263" t="s">
        <v>224</v>
      </c>
      <c r="F263" s="11">
        <v>603</v>
      </c>
      <c r="G263" s="11">
        <v>0</v>
      </c>
      <c r="H263" s="11">
        <v>0</v>
      </c>
      <c r="I263" s="11">
        <v>0</v>
      </c>
    </row>
    <row r="264" spans="1:9">
      <c r="A264" t="s">
        <v>61</v>
      </c>
      <c r="B264">
        <v>2023</v>
      </c>
      <c r="C264">
        <v>28.980146999999999</v>
      </c>
      <c r="D264">
        <v>-95.342271999999994</v>
      </c>
      <c r="E264" t="s">
        <v>225</v>
      </c>
      <c r="F264" s="11">
        <v>524</v>
      </c>
      <c r="G264" s="11">
        <v>0</v>
      </c>
      <c r="H264" s="11">
        <v>0</v>
      </c>
      <c r="I264" s="11">
        <v>0</v>
      </c>
    </row>
    <row r="265" spans="1:9" hidden="1">
      <c r="A265" t="s">
        <v>61</v>
      </c>
      <c r="B265">
        <v>2023</v>
      </c>
      <c r="C265">
        <v>28.980146999999999</v>
      </c>
      <c r="D265">
        <v>-95.342271999999994</v>
      </c>
      <c r="E265" t="s">
        <v>187</v>
      </c>
      <c r="F265" s="11">
        <v>493</v>
      </c>
      <c r="G265" s="11">
        <v>0</v>
      </c>
      <c r="H265" s="11">
        <v>0</v>
      </c>
      <c r="I265" s="11">
        <v>0</v>
      </c>
    </row>
    <row r="266" spans="1:9" hidden="1">
      <c r="A266" t="s">
        <v>61</v>
      </c>
      <c r="B266">
        <v>2023</v>
      </c>
      <c r="C266">
        <v>28.980146999999999</v>
      </c>
      <c r="D266">
        <v>-95.342271999999994</v>
      </c>
      <c r="E266" t="s">
        <v>226</v>
      </c>
      <c r="F266" s="11">
        <v>438</v>
      </c>
      <c r="G266" s="11">
        <v>0</v>
      </c>
      <c r="H266" s="11">
        <v>0</v>
      </c>
      <c r="I266" s="11">
        <v>0</v>
      </c>
    </row>
    <row r="267" spans="1:9" hidden="1">
      <c r="A267" t="s">
        <v>61</v>
      </c>
      <c r="B267">
        <v>2023</v>
      </c>
      <c r="C267">
        <v>28.980146999999999</v>
      </c>
      <c r="D267">
        <v>-95.342271999999994</v>
      </c>
      <c r="E267" t="s">
        <v>227</v>
      </c>
      <c r="F267" s="11">
        <v>429</v>
      </c>
      <c r="G267" s="11">
        <v>0</v>
      </c>
      <c r="H267" s="11">
        <v>0</v>
      </c>
      <c r="I267" s="11">
        <v>0</v>
      </c>
    </row>
    <row r="268" spans="1:9" hidden="1">
      <c r="A268" t="s">
        <v>61</v>
      </c>
      <c r="B268">
        <v>2023</v>
      </c>
      <c r="C268">
        <v>28.980146999999999</v>
      </c>
      <c r="D268">
        <v>-95.342271999999994</v>
      </c>
      <c r="E268" t="s">
        <v>228</v>
      </c>
      <c r="F268" s="11">
        <v>312</v>
      </c>
      <c r="G268" s="11">
        <v>0</v>
      </c>
      <c r="H268" s="11">
        <v>3</v>
      </c>
      <c r="I268" s="11">
        <v>0</v>
      </c>
    </row>
    <row r="269" spans="1:9" hidden="1">
      <c r="A269" t="s">
        <v>61</v>
      </c>
      <c r="B269">
        <v>2023</v>
      </c>
      <c r="C269">
        <v>28.980146999999999</v>
      </c>
      <c r="D269">
        <v>-95.342271999999994</v>
      </c>
      <c r="E269" t="s">
        <v>229</v>
      </c>
      <c r="F269" s="11">
        <v>209</v>
      </c>
      <c r="G269" s="11">
        <v>97</v>
      </c>
      <c r="H269" s="11">
        <v>0</v>
      </c>
      <c r="I269" s="11">
        <v>0</v>
      </c>
    </row>
    <row r="270" spans="1:9" hidden="1">
      <c r="A270" t="s">
        <v>61</v>
      </c>
      <c r="B270">
        <v>2023</v>
      </c>
      <c r="C270">
        <v>28.980146999999999</v>
      </c>
      <c r="D270">
        <v>-95.342271999999994</v>
      </c>
      <c r="E270" t="s">
        <v>201</v>
      </c>
      <c r="F270" s="11">
        <v>283</v>
      </c>
      <c r="G270" s="11">
        <v>0</v>
      </c>
      <c r="H270" s="11">
        <v>0</v>
      </c>
      <c r="I270" s="11">
        <v>0</v>
      </c>
    </row>
    <row r="271" spans="1:9" hidden="1">
      <c r="A271" t="s">
        <v>61</v>
      </c>
      <c r="B271">
        <v>2023</v>
      </c>
      <c r="C271">
        <v>28.980146999999999</v>
      </c>
      <c r="D271">
        <v>-95.342271999999994</v>
      </c>
      <c r="E271" t="s">
        <v>188</v>
      </c>
      <c r="F271" s="11">
        <v>0</v>
      </c>
      <c r="G271" s="11">
        <v>0</v>
      </c>
      <c r="H271" s="11">
        <v>279</v>
      </c>
      <c r="I271" s="11">
        <v>0</v>
      </c>
    </row>
    <row r="272" spans="1:9" hidden="1">
      <c r="A272" t="s">
        <v>61</v>
      </c>
      <c r="B272">
        <v>2023</v>
      </c>
      <c r="C272">
        <v>28.980146999999999</v>
      </c>
      <c r="D272">
        <v>-95.342271999999994</v>
      </c>
      <c r="E272" t="s">
        <v>230</v>
      </c>
      <c r="F272" s="11">
        <v>236</v>
      </c>
      <c r="G272" s="11">
        <v>0</v>
      </c>
      <c r="H272" s="11">
        <v>0</v>
      </c>
      <c r="I272" s="11">
        <v>0</v>
      </c>
    </row>
    <row r="273" spans="1:9" hidden="1">
      <c r="A273" t="s">
        <v>61</v>
      </c>
      <c r="B273">
        <v>2023</v>
      </c>
      <c r="C273">
        <v>28.980146999999999</v>
      </c>
      <c r="D273">
        <v>-95.342271999999994</v>
      </c>
      <c r="E273" t="s">
        <v>160</v>
      </c>
      <c r="F273" s="11">
        <v>174</v>
      </c>
      <c r="G273" s="11">
        <v>0</v>
      </c>
      <c r="H273" s="11">
        <v>47</v>
      </c>
      <c r="I273" s="11">
        <v>2</v>
      </c>
    </row>
    <row r="274" spans="1:9" hidden="1">
      <c r="A274" t="s">
        <v>61</v>
      </c>
      <c r="B274">
        <v>2023</v>
      </c>
      <c r="C274">
        <v>28.980146999999999</v>
      </c>
      <c r="D274">
        <v>-95.342271999999994</v>
      </c>
      <c r="E274" t="s">
        <v>231</v>
      </c>
      <c r="F274" s="11">
        <v>217</v>
      </c>
      <c r="G274" s="11">
        <v>0</v>
      </c>
      <c r="H274" s="11">
        <v>1</v>
      </c>
      <c r="I274" s="11">
        <v>0</v>
      </c>
    </row>
    <row r="275" spans="1:9" hidden="1">
      <c r="A275" t="s">
        <v>61</v>
      </c>
      <c r="B275">
        <v>2023</v>
      </c>
      <c r="C275">
        <v>28.980146999999999</v>
      </c>
      <c r="D275">
        <v>-95.342271999999994</v>
      </c>
      <c r="E275" t="s">
        <v>232</v>
      </c>
      <c r="F275" s="11">
        <v>134</v>
      </c>
      <c r="G275" s="11">
        <v>0</v>
      </c>
      <c r="H275" s="11">
        <v>0</v>
      </c>
      <c r="I275" s="11">
        <v>0</v>
      </c>
    </row>
    <row r="276" spans="1:9" hidden="1">
      <c r="A276" t="s">
        <v>61</v>
      </c>
      <c r="B276">
        <v>2023</v>
      </c>
      <c r="C276">
        <v>28.980146999999999</v>
      </c>
      <c r="D276">
        <v>-95.342271999999994</v>
      </c>
      <c r="E276" t="s">
        <v>186</v>
      </c>
      <c r="F276" s="11">
        <v>121</v>
      </c>
      <c r="G276" s="11">
        <v>0</v>
      </c>
      <c r="H276" s="11">
        <v>5</v>
      </c>
      <c r="I276" s="11">
        <v>2</v>
      </c>
    </row>
    <row r="277" spans="1:9" hidden="1">
      <c r="A277" t="s">
        <v>61</v>
      </c>
      <c r="B277">
        <v>2023</v>
      </c>
      <c r="C277">
        <v>28.980146999999999</v>
      </c>
      <c r="D277">
        <v>-95.342271999999994</v>
      </c>
      <c r="E277" t="s">
        <v>233</v>
      </c>
      <c r="F277" s="11">
        <v>122</v>
      </c>
      <c r="G277" s="11">
        <v>0</v>
      </c>
      <c r="H277" s="11">
        <v>0</v>
      </c>
      <c r="I277" s="11">
        <v>0</v>
      </c>
    </row>
    <row r="278" spans="1:9" hidden="1">
      <c r="A278" t="s">
        <v>61</v>
      </c>
      <c r="B278">
        <v>2023</v>
      </c>
      <c r="C278">
        <v>28.980146999999999</v>
      </c>
      <c r="D278">
        <v>-95.342271999999994</v>
      </c>
      <c r="E278" t="s">
        <v>234</v>
      </c>
      <c r="F278" s="11">
        <v>120</v>
      </c>
      <c r="G278" s="11">
        <v>0</v>
      </c>
      <c r="H278" s="11">
        <v>0</v>
      </c>
      <c r="I278" s="11">
        <v>0</v>
      </c>
    </row>
    <row r="279" spans="1:9" hidden="1">
      <c r="A279" t="s">
        <v>61</v>
      </c>
      <c r="B279">
        <v>2023</v>
      </c>
      <c r="C279">
        <v>28.980146999999999</v>
      </c>
      <c r="D279">
        <v>-95.342271999999994</v>
      </c>
      <c r="E279" t="s">
        <v>235</v>
      </c>
      <c r="F279" s="11">
        <v>55</v>
      </c>
      <c r="G279" s="11">
        <v>24</v>
      </c>
      <c r="H279" s="11">
        <v>37</v>
      </c>
      <c r="I279" s="11">
        <v>0</v>
      </c>
    </row>
    <row r="280" spans="1:9" hidden="1">
      <c r="A280" t="s">
        <v>61</v>
      </c>
      <c r="B280">
        <v>2023</v>
      </c>
      <c r="C280">
        <v>28.980146999999999</v>
      </c>
      <c r="D280">
        <v>-95.342271999999994</v>
      </c>
      <c r="E280" t="s">
        <v>236</v>
      </c>
      <c r="F280" s="11">
        <v>106</v>
      </c>
      <c r="G280" s="11">
        <v>0</v>
      </c>
      <c r="H280" s="11">
        <v>4</v>
      </c>
      <c r="I280" s="11">
        <v>0</v>
      </c>
    </row>
    <row r="281" spans="1:9" hidden="1">
      <c r="A281" t="s">
        <v>61</v>
      </c>
      <c r="B281">
        <v>2023</v>
      </c>
      <c r="C281">
        <v>28.980146999999999</v>
      </c>
      <c r="D281">
        <v>-95.342271999999994</v>
      </c>
      <c r="E281" t="s">
        <v>237</v>
      </c>
      <c r="F281" s="11">
        <v>97</v>
      </c>
      <c r="G281" s="11">
        <v>0</v>
      </c>
      <c r="H281" s="11">
        <v>0</v>
      </c>
      <c r="I281" s="11">
        <v>0</v>
      </c>
    </row>
    <row r="282" spans="1:9" hidden="1">
      <c r="A282" t="s">
        <v>61</v>
      </c>
      <c r="B282">
        <v>2023</v>
      </c>
      <c r="C282">
        <v>28.980146999999999</v>
      </c>
      <c r="D282">
        <v>-95.342271999999994</v>
      </c>
      <c r="E282" t="s">
        <v>238</v>
      </c>
      <c r="F282" s="11">
        <v>88</v>
      </c>
      <c r="G282" s="11">
        <v>0</v>
      </c>
      <c r="H282" s="11">
        <v>0</v>
      </c>
      <c r="I282" s="11">
        <v>0</v>
      </c>
    </row>
    <row r="283" spans="1:9" hidden="1">
      <c r="A283" t="s">
        <v>61</v>
      </c>
      <c r="B283">
        <v>2023</v>
      </c>
      <c r="C283">
        <v>28.980146999999999</v>
      </c>
      <c r="D283">
        <v>-95.342271999999994</v>
      </c>
      <c r="E283" t="s">
        <v>239</v>
      </c>
      <c r="F283" s="11">
        <v>86</v>
      </c>
      <c r="G283" s="11">
        <v>0</v>
      </c>
      <c r="H283" s="11">
        <v>0</v>
      </c>
      <c r="I283" s="11">
        <v>0</v>
      </c>
    </row>
    <row r="284" spans="1:9" hidden="1">
      <c r="A284" t="s">
        <v>61</v>
      </c>
      <c r="B284">
        <v>2023</v>
      </c>
      <c r="C284">
        <v>28.980146999999999</v>
      </c>
      <c r="D284">
        <v>-95.342271999999994</v>
      </c>
      <c r="E284" t="s">
        <v>240</v>
      </c>
      <c r="F284" s="11">
        <v>83</v>
      </c>
      <c r="G284" s="11">
        <v>0</v>
      </c>
      <c r="H284" s="11">
        <v>0</v>
      </c>
      <c r="I284" s="11">
        <v>0</v>
      </c>
    </row>
    <row r="285" spans="1:9" hidden="1">
      <c r="A285" t="s">
        <v>61</v>
      </c>
      <c r="B285">
        <v>2023</v>
      </c>
      <c r="C285">
        <v>28.980146999999999</v>
      </c>
      <c r="D285">
        <v>-95.342271999999994</v>
      </c>
      <c r="E285" t="s">
        <v>241</v>
      </c>
      <c r="F285" s="11">
        <v>47</v>
      </c>
      <c r="G285" s="11">
        <v>0</v>
      </c>
      <c r="H285" s="11">
        <v>0</v>
      </c>
      <c r="I285" s="11">
        <v>0</v>
      </c>
    </row>
    <row r="286" spans="1:9" hidden="1">
      <c r="A286" t="s">
        <v>61</v>
      </c>
      <c r="B286">
        <v>2023</v>
      </c>
      <c r="C286">
        <v>28.980146999999999</v>
      </c>
      <c r="D286">
        <v>-95.342271999999994</v>
      </c>
      <c r="E286" t="s">
        <v>242</v>
      </c>
      <c r="F286" s="11">
        <v>45</v>
      </c>
      <c r="G286" s="11">
        <v>0</v>
      </c>
      <c r="H286" s="11">
        <v>0</v>
      </c>
      <c r="I286" s="11">
        <v>0</v>
      </c>
    </row>
    <row r="287" spans="1:9" hidden="1">
      <c r="A287" t="s">
        <v>61</v>
      </c>
      <c r="B287">
        <v>2023</v>
      </c>
      <c r="C287">
        <v>28.980146999999999</v>
      </c>
      <c r="D287">
        <v>-95.342271999999994</v>
      </c>
      <c r="E287" t="s">
        <v>243</v>
      </c>
      <c r="F287" s="11">
        <v>31</v>
      </c>
      <c r="G287" s="11">
        <v>0</v>
      </c>
      <c r="H287" s="11">
        <v>0</v>
      </c>
      <c r="I287" s="11">
        <v>0</v>
      </c>
    </row>
    <row r="288" spans="1:9" hidden="1">
      <c r="A288" t="s">
        <v>61</v>
      </c>
      <c r="B288">
        <v>2023</v>
      </c>
      <c r="C288">
        <v>28.980146999999999</v>
      </c>
      <c r="D288">
        <v>-95.342271999999994</v>
      </c>
      <c r="E288" t="s">
        <v>244</v>
      </c>
      <c r="F288" s="11">
        <v>30</v>
      </c>
      <c r="G288" s="11">
        <v>0</v>
      </c>
      <c r="H288" s="11">
        <v>0</v>
      </c>
      <c r="I288" s="11">
        <v>0</v>
      </c>
    </row>
    <row r="289" spans="1:9" hidden="1">
      <c r="A289" t="s">
        <v>61</v>
      </c>
      <c r="B289">
        <v>2023</v>
      </c>
      <c r="C289">
        <v>28.980146999999999</v>
      </c>
      <c r="D289">
        <v>-95.342271999999994</v>
      </c>
      <c r="E289" t="s">
        <v>245</v>
      </c>
      <c r="F289" s="11">
        <v>29</v>
      </c>
      <c r="G289" s="11">
        <v>0</v>
      </c>
      <c r="H289" s="11">
        <v>0</v>
      </c>
      <c r="I289" s="11">
        <v>0</v>
      </c>
    </row>
    <row r="290" spans="1:9" hidden="1">
      <c r="A290" t="s">
        <v>61</v>
      </c>
      <c r="B290">
        <v>2023</v>
      </c>
      <c r="C290">
        <v>28.980146999999999</v>
      </c>
      <c r="D290">
        <v>-95.342271999999994</v>
      </c>
      <c r="E290" t="s">
        <v>246</v>
      </c>
      <c r="F290" s="11">
        <v>28</v>
      </c>
      <c r="G290" s="11">
        <v>0</v>
      </c>
      <c r="H290" s="11">
        <v>0</v>
      </c>
      <c r="I290" s="11">
        <v>0</v>
      </c>
    </row>
    <row r="291" spans="1:9" hidden="1">
      <c r="A291" t="s">
        <v>61</v>
      </c>
      <c r="B291">
        <v>2023</v>
      </c>
      <c r="C291">
        <v>28.980146999999999</v>
      </c>
      <c r="D291">
        <v>-95.342271999999994</v>
      </c>
      <c r="E291" t="s">
        <v>247</v>
      </c>
      <c r="F291" s="11">
        <v>23</v>
      </c>
      <c r="G291" s="11">
        <v>0</v>
      </c>
      <c r="H291" s="11">
        <v>0</v>
      </c>
      <c r="I291" s="11">
        <v>0</v>
      </c>
    </row>
    <row r="292" spans="1:9" hidden="1">
      <c r="A292" t="s">
        <v>61</v>
      </c>
      <c r="B292">
        <v>2023</v>
      </c>
      <c r="C292">
        <v>28.980146999999999</v>
      </c>
      <c r="D292">
        <v>-95.342271999999994</v>
      </c>
      <c r="E292" t="s">
        <v>248</v>
      </c>
      <c r="F292" s="11">
        <v>23</v>
      </c>
      <c r="G292" s="11">
        <v>0</v>
      </c>
      <c r="H292" s="11">
        <v>0</v>
      </c>
      <c r="I292" s="11">
        <v>0</v>
      </c>
    </row>
    <row r="293" spans="1:9" hidden="1">
      <c r="A293" t="s">
        <v>61</v>
      </c>
      <c r="B293">
        <v>2023</v>
      </c>
      <c r="C293">
        <v>28.980146999999999</v>
      </c>
      <c r="D293">
        <v>-95.342271999999994</v>
      </c>
      <c r="E293" t="s">
        <v>249</v>
      </c>
      <c r="F293" s="11">
        <v>22</v>
      </c>
      <c r="G293" s="11">
        <v>0</v>
      </c>
      <c r="H293" s="11">
        <v>0</v>
      </c>
      <c r="I293" s="11">
        <v>0</v>
      </c>
    </row>
    <row r="294" spans="1:9" hidden="1">
      <c r="A294" t="s">
        <v>61</v>
      </c>
      <c r="B294">
        <v>2023</v>
      </c>
      <c r="C294">
        <v>28.980146999999999</v>
      </c>
      <c r="D294">
        <v>-95.342271999999994</v>
      </c>
      <c r="E294" t="s">
        <v>250</v>
      </c>
      <c r="F294" s="11">
        <v>22</v>
      </c>
      <c r="G294" s="11">
        <v>0</v>
      </c>
      <c r="H294" s="11">
        <v>0</v>
      </c>
      <c r="I294" s="11">
        <v>0</v>
      </c>
    </row>
    <row r="295" spans="1:9" hidden="1">
      <c r="A295" t="s">
        <v>61</v>
      </c>
      <c r="B295">
        <v>2023</v>
      </c>
      <c r="C295">
        <v>28.980146999999999</v>
      </c>
      <c r="D295">
        <v>-95.342271999999994</v>
      </c>
      <c r="E295" t="s">
        <v>158</v>
      </c>
      <c r="F295" s="11">
        <v>15</v>
      </c>
      <c r="G295" s="11">
        <v>0</v>
      </c>
      <c r="H295" s="11">
        <v>3</v>
      </c>
      <c r="I295" s="11">
        <v>3</v>
      </c>
    </row>
    <row r="296" spans="1:9" hidden="1">
      <c r="A296" t="s">
        <v>61</v>
      </c>
      <c r="B296">
        <v>2023</v>
      </c>
      <c r="C296">
        <v>28.980146999999999</v>
      </c>
      <c r="D296">
        <v>-95.342271999999994</v>
      </c>
      <c r="E296" t="s">
        <v>251</v>
      </c>
      <c r="F296" s="11">
        <v>12</v>
      </c>
      <c r="G296" s="11">
        <v>1</v>
      </c>
      <c r="H296" s="11">
        <v>2</v>
      </c>
      <c r="I296" s="11">
        <v>0</v>
      </c>
    </row>
    <row r="297" spans="1:9" hidden="1">
      <c r="A297" t="s">
        <v>61</v>
      </c>
      <c r="B297">
        <v>2023</v>
      </c>
      <c r="C297">
        <v>28.980146999999999</v>
      </c>
      <c r="D297">
        <v>-95.342271999999994</v>
      </c>
      <c r="E297" t="s">
        <v>252</v>
      </c>
      <c r="F297" s="11">
        <v>4</v>
      </c>
      <c r="G297" s="11">
        <v>0</v>
      </c>
      <c r="H297" s="11">
        <v>9</v>
      </c>
      <c r="I297" s="11">
        <v>0</v>
      </c>
    </row>
    <row r="298" spans="1:9" hidden="1">
      <c r="A298" t="s">
        <v>61</v>
      </c>
      <c r="B298">
        <v>2023</v>
      </c>
      <c r="C298">
        <v>28.980146999999999</v>
      </c>
      <c r="D298">
        <v>-95.342271999999994</v>
      </c>
      <c r="E298" t="s">
        <v>173</v>
      </c>
      <c r="F298" s="11">
        <v>7</v>
      </c>
      <c r="G298" s="11">
        <v>0</v>
      </c>
      <c r="H298" s="11">
        <v>4</v>
      </c>
      <c r="I298" s="11">
        <v>1</v>
      </c>
    </row>
    <row r="299" spans="1:9" hidden="1">
      <c r="A299" t="s">
        <v>61</v>
      </c>
      <c r="B299">
        <v>2023</v>
      </c>
      <c r="C299">
        <v>28.980146999999999</v>
      </c>
      <c r="D299">
        <v>-95.342271999999994</v>
      </c>
      <c r="E299" t="s">
        <v>253</v>
      </c>
      <c r="F299" s="11">
        <v>10</v>
      </c>
      <c r="G299" s="11">
        <v>0</v>
      </c>
      <c r="H299" s="11">
        <v>0</v>
      </c>
      <c r="I299" s="11">
        <v>0</v>
      </c>
    </row>
    <row r="300" spans="1:9" hidden="1">
      <c r="A300" t="s">
        <v>61</v>
      </c>
      <c r="B300">
        <v>2023</v>
      </c>
      <c r="C300">
        <v>28.980146999999999</v>
      </c>
      <c r="D300">
        <v>-95.342271999999994</v>
      </c>
      <c r="E300" t="s">
        <v>254</v>
      </c>
      <c r="F300" s="11">
        <v>5</v>
      </c>
      <c r="G300" s="11">
        <v>0</v>
      </c>
      <c r="H300" s="11">
        <v>3</v>
      </c>
      <c r="I300" s="11">
        <v>1</v>
      </c>
    </row>
    <row r="301" spans="1:9" hidden="1">
      <c r="A301" t="s">
        <v>61</v>
      </c>
      <c r="B301">
        <v>2023</v>
      </c>
      <c r="C301">
        <v>28.980146999999999</v>
      </c>
      <c r="D301">
        <v>-95.342271999999994</v>
      </c>
      <c r="E301" t="s">
        <v>255</v>
      </c>
      <c r="F301" s="11">
        <v>8</v>
      </c>
      <c r="G301" s="11">
        <v>0</v>
      </c>
      <c r="H301" s="11">
        <v>0</v>
      </c>
      <c r="I301" s="11">
        <v>0</v>
      </c>
    </row>
    <row r="302" spans="1:9" hidden="1">
      <c r="A302" t="s">
        <v>61</v>
      </c>
      <c r="B302">
        <v>2023</v>
      </c>
      <c r="C302">
        <v>28.980146999999999</v>
      </c>
      <c r="D302">
        <v>-95.342271999999994</v>
      </c>
      <c r="E302" t="s">
        <v>256</v>
      </c>
      <c r="F302" s="11">
        <v>8</v>
      </c>
      <c r="G302" s="11">
        <v>0</v>
      </c>
      <c r="H302" s="11">
        <v>0</v>
      </c>
      <c r="I302" s="11">
        <v>0</v>
      </c>
    </row>
    <row r="303" spans="1:9" hidden="1">
      <c r="A303" t="s">
        <v>61</v>
      </c>
      <c r="B303">
        <v>2023</v>
      </c>
      <c r="C303">
        <v>28.980146999999999</v>
      </c>
      <c r="D303">
        <v>-95.342271999999994</v>
      </c>
      <c r="E303" t="s">
        <v>172</v>
      </c>
      <c r="F303" s="11">
        <v>0</v>
      </c>
      <c r="G303" s="11">
        <v>0</v>
      </c>
      <c r="H303" s="11">
        <v>6.76</v>
      </c>
      <c r="I303" s="11">
        <v>0</v>
      </c>
    </row>
    <row r="304" spans="1:9" hidden="1">
      <c r="A304" t="s">
        <v>61</v>
      </c>
      <c r="B304">
        <v>2023</v>
      </c>
      <c r="C304">
        <v>28.980146999999999</v>
      </c>
      <c r="D304">
        <v>-95.342271999999994</v>
      </c>
      <c r="E304" t="s">
        <v>257</v>
      </c>
      <c r="F304" s="11">
        <v>4</v>
      </c>
      <c r="G304" s="11">
        <v>0</v>
      </c>
      <c r="H304" s="11">
        <v>0</v>
      </c>
      <c r="I304" s="11">
        <v>0</v>
      </c>
    </row>
    <row r="305" spans="1:9">
      <c r="A305" t="s">
        <v>61</v>
      </c>
      <c r="B305">
        <v>2023</v>
      </c>
      <c r="C305">
        <v>28.980146999999999</v>
      </c>
      <c r="D305">
        <v>-95.342271999999994</v>
      </c>
      <c r="E305" t="s">
        <v>258</v>
      </c>
      <c r="F305" s="11">
        <v>4</v>
      </c>
      <c r="G305" s="11">
        <v>0</v>
      </c>
      <c r="H305" s="11">
        <v>0</v>
      </c>
      <c r="I305" s="11">
        <v>0</v>
      </c>
    </row>
    <row r="306" spans="1:9" hidden="1">
      <c r="A306" t="s">
        <v>61</v>
      </c>
      <c r="B306">
        <v>2023</v>
      </c>
      <c r="C306">
        <v>28.980146999999999</v>
      </c>
      <c r="D306">
        <v>-95.342271999999994</v>
      </c>
      <c r="E306" t="s">
        <v>259</v>
      </c>
      <c r="F306" s="11">
        <v>3</v>
      </c>
      <c r="G306" s="11">
        <v>0</v>
      </c>
      <c r="H306" s="11">
        <v>0</v>
      </c>
      <c r="I306" s="11">
        <v>0</v>
      </c>
    </row>
    <row r="307" spans="1:9" hidden="1">
      <c r="A307" t="s">
        <v>61</v>
      </c>
      <c r="B307">
        <v>2023</v>
      </c>
      <c r="C307">
        <v>28.980146999999999</v>
      </c>
      <c r="D307">
        <v>-95.342271999999994</v>
      </c>
      <c r="E307" t="s">
        <v>260</v>
      </c>
      <c r="F307" s="11">
        <v>2</v>
      </c>
      <c r="G307" s="11">
        <v>0</v>
      </c>
      <c r="H307" s="11">
        <v>1</v>
      </c>
      <c r="I307" s="11">
        <v>0</v>
      </c>
    </row>
    <row r="308" spans="1:9" hidden="1">
      <c r="A308" t="s">
        <v>61</v>
      </c>
      <c r="B308">
        <v>2023</v>
      </c>
      <c r="C308">
        <v>28.980146999999999</v>
      </c>
      <c r="D308">
        <v>-95.342271999999994</v>
      </c>
      <c r="E308" t="s">
        <v>261</v>
      </c>
      <c r="F308" s="11">
        <v>2</v>
      </c>
      <c r="G308" s="11">
        <v>0</v>
      </c>
      <c r="H308" s="11">
        <v>0</v>
      </c>
      <c r="I308" s="11">
        <v>0</v>
      </c>
    </row>
    <row r="309" spans="1:9" hidden="1">
      <c r="A309" t="s">
        <v>61</v>
      </c>
      <c r="B309">
        <v>2023</v>
      </c>
      <c r="C309">
        <v>28.980146999999999</v>
      </c>
      <c r="D309">
        <v>-95.342271999999994</v>
      </c>
      <c r="E309" t="s">
        <v>262</v>
      </c>
      <c r="F309" s="11">
        <v>1</v>
      </c>
      <c r="G309" s="11">
        <v>0</v>
      </c>
      <c r="H309" s="11">
        <v>0</v>
      </c>
      <c r="I309" s="11">
        <v>0</v>
      </c>
    </row>
    <row r="310" spans="1:9" hidden="1">
      <c r="A310" t="s">
        <v>61</v>
      </c>
      <c r="B310">
        <v>2023</v>
      </c>
      <c r="C310">
        <v>28.980146999999999</v>
      </c>
      <c r="D310">
        <v>-95.342271999999994</v>
      </c>
      <c r="E310" t="s">
        <v>263</v>
      </c>
      <c r="F310" s="11">
        <v>1</v>
      </c>
      <c r="G310" s="11">
        <v>0</v>
      </c>
      <c r="H310" s="11">
        <v>0</v>
      </c>
      <c r="I310" s="11">
        <v>0</v>
      </c>
    </row>
    <row r="311" spans="1:9" hidden="1">
      <c r="A311" t="s">
        <v>61</v>
      </c>
      <c r="B311">
        <v>2023</v>
      </c>
      <c r="C311">
        <v>28.980146999999999</v>
      </c>
      <c r="D311">
        <v>-95.342271999999994</v>
      </c>
      <c r="E311" t="s">
        <v>264</v>
      </c>
      <c r="F311" s="11">
        <v>1</v>
      </c>
      <c r="G311" s="11">
        <v>0</v>
      </c>
      <c r="H311" s="11">
        <v>0</v>
      </c>
      <c r="I311" s="11">
        <v>0</v>
      </c>
    </row>
    <row r="312" spans="1:9" hidden="1">
      <c r="A312" t="s">
        <v>61</v>
      </c>
      <c r="B312">
        <v>2023</v>
      </c>
      <c r="C312">
        <v>28.980146999999999</v>
      </c>
      <c r="D312">
        <v>-95.342271999999994</v>
      </c>
      <c r="E312" t="s">
        <v>265</v>
      </c>
      <c r="F312" s="11">
        <v>0</v>
      </c>
      <c r="G312" s="11">
        <v>0</v>
      </c>
      <c r="H312" s="11">
        <v>0</v>
      </c>
      <c r="I312" s="11">
        <v>0</v>
      </c>
    </row>
    <row r="313" spans="1:9" hidden="1">
      <c r="A313" t="s">
        <v>61</v>
      </c>
      <c r="B313">
        <v>2023</v>
      </c>
      <c r="C313">
        <v>28.980146999999999</v>
      </c>
      <c r="D313">
        <v>-95.342271999999994</v>
      </c>
      <c r="E313" t="s">
        <v>195</v>
      </c>
      <c r="F313" s="11">
        <v>0</v>
      </c>
      <c r="G313" s="11">
        <v>0</v>
      </c>
      <c r="H313" s="11">
        <v>0</v>
      </c>
      <c r="I313" s="11">
        <v>0</v>
      </c>
    </row>
    <row r="314" spans="1:9" hidden="1">
      <c r="A314" t="s">
        <v>61</v>
      </c>
      <c r="B314">
        <v>2023</v>
      </c>
      <c r="C314">
        <v>28.980146999999999</v>
      </c>
      <c r="D314">
        <v>-95.342271999999994</v>
      </c>
      <c r="E314" t="s">
        <v>185</v>
      </c>
      <c r="F314" s="11">
        <v>0</v>
      </c>
      <c r="G314" s="11">
        <v>0</v>
      </c>
      <c r="H314" s="11">
        <v>0</v>
      </c>
      <c r="I314" s="11">
        <v>0</v>
      </c>
    </row>
    <row r="315" spans="1:9" hidden="1">
      <c r="A315" t="s">
        <v>61</v>
      </c>
      <c r="B315">
        <v>2023</v>
      </c>
      <c r="C315">
        <v>28.980146999999999</v>
      </c>
      <c r="D315">
        <v>-95.342271999999994</v>
      </c>
      <c r="E315" t="s">
        <v>266</v>
      </c>
      <c r="F315" s="11">
        <v>0</v>
      </c>
      <c r="G315" s="11">
        <v>0</v>
      </c>
      <c r="H315" s="11">
        <v>0</v>
      </c>
      <c r="I315" s="11">
        <v>0</v>
      </c>
    </row>
    <row r="316" spans="1:9">
      <c r="A316" t="s">
        <v>61</v>
      </c>
      <c r="B316">
        <v>2023</v>
      </c>
      <c r="C316">
        <v>28.980146999999999</v>
      </c>
      <c r="D316">
        <v>-95.342271999999994</v>
      </c>
      <c r="E316" t="s">
        <v>161</v>
      </c>
      <c r="F316" s="11">
        <v>0</v>
      </c>
      <c r="G316" s="11">
        <v>0</v>
      </c>
      <c r="H316" s="11">
        <v>0</v>
      </c>
      <c r="I316" s="11">
        <v>0</v>
      </c>
    </row>
    <row r="317" spans="1:9">
      <c r="A317" t="s">
        <v>61</v>
      </c>
      <c r="B317">
        <v>2023</v>
      </c>
      <c r="C317">
        <v>28.980146999999999</v>
      </c>
      <c r="D317">
        <v>-95.342271999999994</v>
      </c>
      <c r="E317" t="s">
        <v>267</v>
      </c>
      <c r="F317" s="11">
        <v>0</v>
      </c>
      <c r="G317" s="11">
        <v>0</v>
      </c>
      <c r="H317" s="11">
        <v>0</v>
      </c>
      <c r="I317" s="11">
        <v>0</v>
      </c>
    </row>
    <row r="318" spans="1:9">
      <c r="A318" t="s">
        <v>61</v>
      </c>
      <c r="B318">
        <v>2023</v>
      </c>
      <c r="C318">
        <v>28.980146999999999</v>
      </c>
      <c r="D318">
        <v>-95.342271999999994</v>
      </c>
      <c r="E318" t="s">
        <v>268</v>
      </c>
      <c r="F318" s="11">
        <v>0</v>
      </c>
      <c r="G318" s="11">
        <v>0</v>
      </c>
      <c r="H318" s="11">
        <v>0</v>
      </c>
      <c r="I318" s="11">
        <v>0</v>
      </c>
    </row>
    <row r="319" spans="1:9" hidden="1">
      <c r="A319" t="s">
        <v>61</v>
      </c>
      <c r="B319">
        <v>2023</v>
      </c>
      <c r="C319">
        <v>28.980146999999999</v>
      </c>
      <c r="D319">
        <v>-95.342271999999994</v>
      </c>
      <c r="E319" t="s">
        <v>269</v>
      </c>
      <c r="F319" s="11">
        <v>0</v>
      </c>
      <c r="G319" s="11">
        <v>0</v>
      </c>
      <c r="H319" s="11">
        <v>0</v>
      </c>
      <c r="I319" s="11">
        <v>0</v>
      </c>
    </row>
    <row r="320" spans="1:9" hidden="1">
      <c r="A320" t="s">
        <v>61</v>
      </c>
      <c r="B320">
        <v>2023</v>
      </c>
      <c r="C320">
        <v>28.980146999999999</v>
      </c>
      <c r="D320">
        <v>-95.342271999999994</v>
      </c>
      <c r="E320" t="s">
        <v>270</v>
      </c>
      <c r="F320" s="11">
        <v>0</v>
      </c>
      <c r="G320" s="11">
        <v>0</v>
      </c>
      <c r="H320" s="11">
        <v>0</v>
      </c>
      <c r="I320" s="11">
        <v>0</v>
      </c>
    </row>
  </sheetData>
  <autoFilter ref="A1:I320" xr:uid="{2557A224-4315-44DD-9E76-72C815B4E057}">
    <filterColumn colId="4">
      <filters>
        <filter val="Acrylonitrile (107-13-1)"/>
        <filter val="Nitrate compounds (water dissociable) (N511)"/>
        <filter val="Nitrilotriacetic acid (139-13-9)"/>
        <filter val="Nitrilotriacetic acid trisodium salt (5064-31-3)"/>
        <filter val="N-Nitrosodiphenylamine (86-30-6)"/>
        <filter val="Sodium nitrite (7632-00-0)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CF35-1C5A-48C6-83A9-15010464D35F}">
  <sheetPr filterMode="1"/>
  <dimension ref="A1:H603"/>
  <sheetViews>
    <sheetView zoomScale="150" zoomScaleNormal="150" workbookViewId="0">
      <selection activeCell="E604" sqref="E604"/>
    </sheetView>
  </sheetViews>
  <sheetFormatPr defaultColWidth="8.85546875" defaultRowHeight="15"/>
  <cols>
    <col min="1" max="1" width="20.140625" bestFit="1" customWidth="1"/>
    <col min="2" max="2" width="12.140625" bestFit="1" customWidth="1"/>
    <col min="3" max="3" width="13.42578125" bestFit="1" customWidth="1"/>
    <col min="4" max="4" width="32.28515625" bestFit="1" customWidth="1"/>
    <col min="5" max="5" width="37.85546875" bestFit="1" customWidth="1"/>
    <col min="6" max="6" width="19.42578125" bestFit="1" customWidth="1"/>
    <col min="7" max="7" width="17.85546875" bestFit="1" customWidth="1"/>
  </cols>
  <sheetData>
    <row r="1" spans="1:8">
      <c r="A1" s="2" t="s">
        <v>146</v>
      </c>
      <c r="B1" s="2" t="s">
        <v>271</v>
      </c>
      <c r="C1" s="2" t="s">
        <v>272</v>
      </c>
      <c r="D1" s="2" t="s">
        <v>273</v>
      </c>
      <c r="E1" s="2" t="s">
        <v>274</v>
      </c>
      <c r="F1" s="2" t="s">
        <v>275</v>
      </c>
      <c r="G1" s="2" t="s">
        <v>276</v>
      </c>
      <c r="H1" s="2"/>
    </row>
    <row r="2" spans="1:8" hidden="1">
      <c r="A2" t="s">
        <v>32</v>
      </c>
      <c r="B2">
        <v>33.003377999999998</v>
      </c>
      <c r="C2">
        <v>-110.77632</v>
      </c>
      <c r="D2" t="s">
        <v>277</v>
      </c>
      <c r="E2" t="s">
        <v>278</v>
      </c>
      <c r="F2">
        <v>2.2000000000000001E-4</v>
      </c>
      <c r="G2" t="s">
        <v>279</v>
      </c>
    </row>
    <row r="3" spans="1:8" hidden="1">
      <c r="A3" t="s">
        <v>32</v>
      </c>
      <c r="B3">
        <v>33.003377999999998</v>
      </c>
      <c r="C3">
        <v>-110.77632</v>
      </c>
      <c r="D3" t="s">
        <v>280</v>
      </c>
      <c r="E3" t="s">
        <v>281</v>
      </c>
      <c r="F3">
        <v>5.4000000000000001E-4</v>
      </c>
      <c r="G3" t="s">
        <v>279</v>
      </c>
    </row>
    <row r="4" spans="1:8" hidden="1">
      <c r="A4" t="s">
        <v>32</v>
      </c>
      <c r="B4">
        <v>33.003377999999998</v>
      </c>
      <c r="C4">
        <v>-110.77632</v>
      </c>
      <c r="D4" t="s">
        <v>282</v>
      </c>
      <c r="E4" t="s">
        <v>283</v>
      </c>
      <c r="F4">
        <v>5.0000000000000002E-5</v>
      </c>
      <c r="G4" t="s">
        <v>279</v>
      </c>
    </row>
    <row r="5" spans="1:8">
      <c r="A5" t="s">
        <v>32</v>
      </c>
      <c r="B5">
        <v>33.003377999999998</v>
      </c>
      <c r="C5">
        <v>-110.77632</v>
      </c>
      <c r="D5" t="s">
        <v>284</v>
      </c>
      <c r="E5" t="s">
        <v>285</v>
      </c>
      <c r="F5">
        <v>334.77199999999999</v>
      </c>
      <c r="G5" t="s">
        <v>286</v>
      </c>
    </row>
    <row r="6" spans="1:8" hidden="1">
      <c r="A6" t="s">
        <v>32</v>
      </c>
      <c r="B6">
        <v>33.003377999999998</v>
      </c>
      <c r="C6">
        <v>-110.77632</v>
      </c>
      <c r="D6" t="s">
        <v>287</v>
      </c>
      <c r="E6" t="s">
        <v>288</v>
      </c>
      <c r="F6">
        <v>0</v>
      </c>
      <c r="G6" t="s">
        <v>279</v>
      </c>
    </row>
    <row r="7" spans="1:8" hidden="1">
      <c r="A7" t="s">
        <v>32</v>
      </c>
      <c r="B7">
        <v>33.003377999999998</v>
      </c>
      <c r="C7">
        <v>-110.77632</v>
      </c>
      <c r="D7" t="s">
        <v>289</v>
      </c>
      <c r="E7" t="s">
        <v>290</v>
      </c>
      <c r="F7">
        <v>1.0000000000000001E-5</v>
      </c>
      <c r="G7" t="s">
        <v>279</v>
      </c>
    </row>
    <row r="8" spans="1:8" hidden="1">
      <c r="A8" t="s">
        <v>32</v>
      </c>
      <c r="B8">
        <v>33.003377999999998</v>
      </c>
      <c r="C8">
        <v>-110.77632</v>
      </c>
      <c r="D8" t="s">
        <v>291</v>
      </c>
      <c r="E8" t="s">
        <v>292</v>
      </c>
      <c r="F8">
        <v>0</v>
      </c>
      <c r="G8" t="s">
        <v>293</v>
      </c>
    </row>
    <row r="9" spans="1:8" hidden="1">
      <c r="A9" t="s">
        <v>32</v>
      </c>
      <c r="B9">
        <v>33.003377999999998</v>
      </c>
      <c r="C9">
        <v>-110.77632</v>
      </c>
      <c r="D9" t="s">
        <v>294</v>
      </c>
      <c r="E9" t="s">
        <v>295</v>
      </c>
      <c r="F9">
        <v>1.5699999999999999E-2</v>
      </c>
      <c r="G9" t="s">
        <v>296</v>
      </c>
    </row>
    <row r="10" spans="1:8" hidden="1">
      <c r="A10" t="s">
        <v>32</v>
      </c>
      <c r="B10">
        <v>33.003377999999998</v>
      </c>
      <c r="C10">
        <v>-110.77632</v>
      </c>
      <c r="D10" t="s">
        <v>297</v>
      </c>
      <c r="E10" t="s">
        <v>298</v>
      </c>
      <c r="F10">
        <v>5.0000000000000002E-5</v>
      </c>
      <c r="G10" t="s">
        <v>279</v>
      </c>
    </row>
    <row r="11" spans="1:8">
      <c r="A11" t="s">
        <v>32</v>
      </c>
      <c r="B11">
        <v>33.003377999999998</v>
      </c>
      <c r="C11">
        <v>-110.77632</v>
      </c>
      <c r="D11" t="s">
        <v>299</v>
      </c>
      <c r="E11" t="s">
        <v>300</v>
      </c>
      <c r="F11">
        <v>1.102E-2</v>
      </c>
      <c r="G11" t="s">
        <v>286</v>
      </c>
    </row>
    <row r="12" spans="1:8" hidden="1">
      <c r="A12" t="s">
        <v>32</v>
      </c>
      <c r="B12">
        <v>33.003377999999998</v>
      </c>
      <c r="C12">
        <v>-110.77632</v>
      </c>
      <c r="D12" t="s">
        <v>301</v>
      </c>
      <c r="E12" t="s">
        <v>302</v>
      </c>
      <c r="F12">
        <v>2.9999999999999997E-4</v>
      </c>
      <c r="G12" t="s">
        <v>279</v>
      </c>
    </row>
    <row r="13" spans="1:8" hidden="1">
      <c r="A13" t="s">
        <v>32</v>
      </c>
      <c r="B13">
        <v>33.003377999999998</v>
      </c>
      <c r="C13">
        <v>-110.77632</v>
      </c>
      <c r="D13" t="s">
        <v>303</v>
      </c>
      <c r="E13" t="s">
        <v>304</v>
      </c>
      <c r="F13">
        <v>6.0000000000000002E-5</v>
      </c>
      <c r="G13" t="s">
        <v>293</v>
      </c>
    </row>
    <row r="14" spans="1:8">
      <c r="A14" t="s">
        <v>32</v>
      </c>
      <c r="B14">
        <v>33.003377999999998</v>
      </c>
      <c r="C14">
        <v>-110.77632</v>
      </c>
      <c r="D14" t="s">
        <v>305</v>
      </c>
      <c r="E14" t="s">
        <v>306</v>
      </c>
      <c r="F14">
        <v>1.1000000000000001E-3</v>
      </c>
      <c r="G14" t="s">
        <v>286</v>
      </c>
    </row>
    <row r="15" spans="1:8" hidden="1">
      <c r="A15" t="s">
        <v>32</v>
      </c>
      <c r="B15">
        <v>33.003377999999998</v>
      </c>
      <c r="C15">
        <v>-110.77632</v>
      </c>
      <c r="D15" t="s">
        <v>307</v>
      </c>
      <c r="E15" t="s">
        <v>308</v>
      </c>
      <c r="F15">
        <v>1.2E-4</v>
      </c>
      <c r="G15" t="s">
        <v>293</v>
      </c>
    </row>
    <row r="16" spans="1:8" hidden="1">
      <c r="A16" t="s">
        <v>32</v>
      </c>
      <c r="B16">
        <v>33.003377999999998</v>
      </c>
      <c r="C16">
        <v>-110.77632</v>
      </c>
      <c r="D16" t="s">
        <v>309</v>
      </c>
      <c r="E16" t="s">
        <v>310</v>
      </c>
      <c r="F16">
        <v>0</v>
      </c>
      <c r="G16" t="s">
        <v>311</v>
      </c>
    </row>
    <row r="17" spans="1:7" hidden="1">
      <c r="A17" t="s">
        <v>32</v>
      </c>
      <c r="B17">
        <v>33.003377999999998</v>
      </c>
      <c r="C17">
        <v>-110.77632</v>
      </c>
      <c r="D17" t="s">
        <v>312</v>
      </c>
      <c r="E17" t="s">
        <v>313</v>
      </c>
      <c r="F17">
        <v>0.29520999999999997</v>
      </c>
      <c r="G17" t="s">
        <v>311</v>
      </c>
    </row>
    <row r="18" spans="1:7" hidden="1">
      <c r="A18" t="s">
        <v>32</v>
      </c>
      <c r="B18">
        <v>33.003377999999998</v>
      </c>
      <c r="C18">
        <v>-110.77632</v>
      </c>
      <c r="D18" t="s">
        <v>314</v>
      </c>
      <c r="E18" t="s">
        <v>315</v>
      </c>
      <c r="F18">
        <v>0.29520999999999997</v>
      </c>
      <c r="G18" t="s">
        <v>311</v>
      </c>
    </row>
    <row r="19" spans="1:7" hidden="1">
      <c r="A19" t="s">
        <v>32</v>
      </c>
      <c r="B19">
        <v>33.003377999999998</v>
      </c>
      <c r="C19">
        <v>-110.77632</v>
      </c>
      <c r="D19" t="s">
        <v>316</v>
      </c>
      <c r="E19" t="s">
        <v>317</v>
      </c>
      <c r="F19">
        <v>9.79026</v>
      </c>
      <c r="G19" t="s">
        <v>311</v>
      </c>
    </row>
    <row r="20" spans="1:7" hidden="1">
      <c r="A20" t="s">
        <v>32</v>
      </c>
      <c r="B20">
        <v>33.003377999999998</v>
      </c>
      <c r="C20">
        <v>-110.77632</v>
      </c>
      <c r="D20" t="s">
        <v>318</v>
      </c>
      <c r="E20" t="s">
        <v>319</v>
      </c>
      <c r="F20">
        <v>9.79026</v>
      </c>
      <c r="G20" t="s">
        <v>311</v>
      </c>
    </row>
    <row r="21" spans="1:7" hidden="1">
      <c r="A21" t="s">
        <v>32</v>
      </c>
      <c r="B21">
        <v>33.003377999999998</v>
      </c>
      <c r="C21">
        <v>-110.77632</v>
      </c>
      <c r="D21" t="s">
        <v>320</v>
      </c>
      <c r="E21" t="s">
        <v>321</v>
      </c>
      <c r="F21">
        <v>0.29441000000000001</v>
      </c>
      <c r="G21" t="s">
        <v>293</v>
      </c>
    </row>
    <row r="22" spans="1:7" hidden="1">
      <c r="A22" t="s">
        <v>32</v>
      </c>
      <c r="B22">
        <v>33.003377999999998</v>
      </c>
      <c r="C22">
        <v>-110.77632</v>
      </c>
      <c r="D22" t="s">
        <v>322</v>
      </c>
      <c r="E22" t="s">
        <v>323</v>
      </c>
      <c r="F22">
        <v>2.9999999999999997E-4</v>
      </c>
      <c r="G22" t="s">
        <v>279</v>
      </c>
    </row>
    <row r="23" spans="1:7" hidden="1">
      <c r="A23" t="s">
        <v>32</v>
      </c>
      <c r="B23">
        <v>33.003377999999998</v>
      </c>
      <c r="C23">
        <v>-110.77632</v>
      </c>
      <c r="D23" t="s">
        <v>324</v>
      </c>
      <c r="E23" t="s">
        <v>325</v>
      </c>
      <c r="F23">
        <v>6.2E-4</v>
      </c>
      <c r="G23" t="s">
        <v>293</v>
      </c>
    </row>
    <row r="24" spans="1:7" hidden="1">
      <c r="A24" t="s">
        <v>32</v>
      </c>
      <c r="B24">
        <v>33.003377999999998</v>
      </c>
      <c r="C24">
        <v>-110.77632</v>
      </c>
      <c r="D24" t="s">
        <v>326</v>
      </c>
      <c r="E24" t="s">
        <v>327</v>
      </c>
      <c r="F24">
        <v>0.03</v>
      </c>
      <c r="G24" t="s">
        <v>311</v>
      </c>
    </row>
    <row r="25" spans="1:7" hidden="1">
      <c r="A25" t="s">
        <v>32</v>
      </c>
      <c r="B25">
        <v>33.003377999999998</v>
      </c>
      <c r="C25">
        <v>-110.77632</v>
      </c>
      <c r="D25" t="s">
        <v>328</v>
      </c>
      <c r="E25" t="s">
        <v>329</v>
      </c>
      <c r="F25">
        <v>5.0000000000000001E-3</v>
      </c>
      <c r="G25" t="s">
        <v>311</v>
      </c>
    </row>
    <row r="26" spans="1:7" hidden="1">
      <c r="A26" t="s">
        <v>46</v>
      </c>
      <c r="B26">
        <v>33.417445000000001</v>
      </c>
      <c r="C26">
        <v>-110.98421</v>
      </c>
      <c r="D26" t="s">
        <v>330</v>
      </c>
      <c r="E26" t="s">
        <v>331</v>
      </c>
      <c r="F26">
        <v>0.52049999999999996</v>
      </c>
      <c r="G26" t="s">
        <v>311</v>
      </c>
    </row>
    <row r="27" spans="1:7" hidden="1">
      <c r="A27" t="s">
        <v>46</v>
      </c>
      <c r="B27">
        <v>33.417445000000001</v>
      </c>
      <c r="C27">
        <v>-110.98421</v>
      </c>
      <c r="D27" t="s">
        <v>294</v>
      </c>
      <c r="E27" t="s">
        <v>295</v>
      </c>
      <c r="F27">
        <v>0.45350000000000001</v>
      </c>
      <c r="G27" t="s">
        <v>296</v>
      </c>
    </row>
    <row r="28" spans="1:7" hidden="1">
      <c r="A28" t="s">
        <v>38</v>
      </c>
      <c r="B28">
        <v>33.412655000000001</v>
      </c>
      <c r="C28">
        <v>-110.856538</v>
      </c>
      <c r="D28" t="s">
        <v>332</v>
      </c>
      <c r="E28" t="s">
        <v>333</v>
      </c>
      <c r="F28">
        <v>8.0000000000000004E-4</v>
      </c>
      <c r="G28" t="s">
        <v>279</v>
      </c>
    </row>
    <row r="29" spans="1:7" hidden="1">
      <c r="A29" t="s">
        <v>38</v>
      </c>
      <c r="B29">
        <v>33.412655000000001</v>
      </c>
      <c r="C29">
        <v>-110.856538</v>
      </c>
      <c r="D29" t="s">
        <v>334</v>
      </c>
      <c r="E29" t="s">
        <v>335</v>
      </c>
      <c r="F29">
        <v>5.1000000000000004E-4</v>
      </c>
      <c r="G29" t="s">
        <v>279</v>
      </c>
    </row>
    <row r="30" spans="1:7" hidden="1">
      <c r="A30" t="s">
        <v>38</v>
      </c>
      <c r="B30">
        <v>33.412655000000001</v>
      </c>
      <c r="C30">
        <v>-110.856538</v>
      </c>
      <c r="D30" t="s">
        <v>277</v>
      </c>
      <c r="E30" t="s">
        <v>278</v>
      </c>
      <c r="F30">
        <v>0.11890000000000001</v>
      </c>
      <c r="G30" t="s">
        <v>279</v>
      </c>
    </row>
    <row r="31" spans="1:7" hidden="1">
      <c r="A31" t="s">
        <v>38</v>
      </c>
      <c r="B31">
        <v>33.412655000000001</v>
      </c>
      <c r="C31">
        <v>-110.856538</v>
      </c>
      <c r="D31" t="s">
        <v>280</v>
      </c>
      <c r="E31" t="s">
        <v>281</v>
      </c>
      <c r="F31">
        <v>1.8454999999999999</v>
      </c>
      <c r="G31" t="s">
        <v>279</v>
      </c>
    </row>
    <row r="32" spans="1:7" hidden="1">
      <c r="A32" t="s">
        <v>38</v>
      </c>
      <c r="B32">
        <v>33.412655000000001</v>
      </c>
      <c r="C32">
        <v>-110.856538</v>
      </c>
      <c r="D32" t="s">
        <v>336</v>
      </c>
      <c r="E32" t="s">
        <v>337</v>
      </c>
      <c r="F32">
        <v>0</v>
      </c>
      <c r="G32" t="s">
        <v>279</v>
      </c>
    </row>
    <row r="33" spans="1:7" hidden="1">
      <c r="A33" t="s">
        <v>38</v>
      </c>
      <c r="B33">
        <v>33.412655000000001</v>
      </c>
      <c r="C33">
        <v>-110.856538</v>
      </c>
      <c r="D33" t="s">
        <v>338</v>
      </c>
      <c r="E33" t="s">
        <v>339</v>
      </c>
      <c r="F33">
        <v>1.9E-3</v>
      </c>
      <c r="G33" t="s">
        <v>279</v>
      </c>
    </row>
    <row r="34" spans="1:7" hidden="1">
      <c r="A34" t="s">
        <v>38</v>
      </c>
      <c r="B34">
        <v>33.412655000000001</v>
      </c>
      <c r="C34">
        <v>-110.856538</v>
      </c>
      <c r="D34" t="s">
        <v>340</v>
      </c>
      <c r="E34" t="s">
        <v>341</v>
      </c>
      <c r="F34">
        <v>1.6999999999999999E-3</v>
      </c>
      <c r="G34" t="s">
        <v>279</v>
      </c>
    </row>
    <row r="35" spans="1:7" hidden="1">
      <c r="A35" t="s">
        <v>38</v>
      </c>
      <c r="B35">
        <v>33.412655000000001</v>
      </c>
      <c r="C35">
        <v>-110.856538</v>
      </c>
      <c r="D35" t="s">
        <v>282</v>
      </c>
      <c r="E35" t="s">
        <v>283</v>
      </c>
      <c r="F35">
        <v>0.14019999999999999</v>
      </c>
      <c r="G35" t="s">
        <v>279</v>
      </c>
    </row>
    <row r="36" spans="1:7" hidden="1">
      <c r="A36" t="s">
        <v>38</v>
      </c>
      <c r="B36">
        <v>33.412655000000001</v>
      </c>
      <c r="C36">
        <v>-110.856538</v>
      </c>
      <c r="D36" t="s">
        <v>342</v>
      </c>
      <c r="E36" t="s">
        <v>343</v>
      </c>
      <c r="F36">
        <v>106.94929999999999</v>
      </c>
      <c r="G36" t="s">
        <v>311</v>
      </c>
    </row>
    <row r="37" spans="1:7" hidden="1">
      <c r="A37" t="s">
        <v>38</v>
      </c>
      <c r="B37">
        <v>33.412655000000001</v>
      </c>
      <c r="C37">
        <v>-110.856538</v>
      </c>
      <c r="D37" t="s">
        <v>287</v>
      </c>
      <c r="E37" t="s">
        <v>288</v>
      </c>
      <c r="F37">
        <v>1.42E-3</v>
      </c>
      <c r="G37" t="s">
        <v>279</v>
      </c>
    </row>
    <row r="38" spans="1:7" hidden="1">
      <c r="A38" t="s">
        <v>38</v>
      </c>
      <c r="B38">
        <v>33.412655000000001</v>
      </c>
      <c r="C38">
        <v>-110.856538</v>
      </c>
      <c r="D38" t="s">
        <v>289</v>
      </c>
      <c r="E38" t="s">
        <v>290</v>
      </c>
      <c r="F38">
        <v>4.3679999999999997E-2</v>
      </c>
      <c r="G38" t="s">
        <v>279</v>
      </c>
    </row>
    <row r="39" spans="1:7" hidden="1">
      <c r="A39" t="s">
        <v>38</v>
      </c>
      <c r="B39">
        <v>33.412655000000001</v>
      </c>
      <c r="C39">
        <v>-110.856538</v>
      </c>
      <c r="D39" t="s">
        <v>344</v>
      </c>
      <c r="E39" t="s">
        <v>345</v>
      </c>
      <c r="F39">
        <v>0</v>
      </c>
      <c r="G39" t="s">
        <v>279</v>
      </c>
    </row>
    <row r="40" spans="1:7" hidden="1">
      <c r="A40" t="s">
        <v>38</v>
      </c>
      <c r="B40">
        <v>33.412655000000001</v>
      </c>
      <c r="C40">
        <v>-110.856538</v>
      </c>
      <c r="D40" t="s">
        <v>346</v>
      </c>
      <c r="E40" t="s">
        <v>347</v>
      </c>
      <c r="F40">
        <v>6.1999999999999998E-3</v>
      </c>
      <c r="G40" t="s">
        <v>279</v>
      </c>
    </row>
    <row r="41" spans="1:7" hidden="1">
      <c r="A41" t="s">
        <v>38</v>
      </c>
      <c r="B41">
        <v>33.412655000000001</v>
      </c>
      <c r="C41">
        <v>-110.856538</v>
      </c>
      <c r="D41" t="s">
        <v>291</v>
      </c>
      <c r="E41" t="s">
        <v>292</v>
      </c>
      <c r="F41">
        <v>0.86248999999999998</v>
      </c>
      <c r="G41" t="s">
        <v>293</v>
      </c>
    </row>
    <row r="42" spans="1:7" hidden="1">
      <c r="A42" t="s">
        <v>38</v>
      </c>
      <c r="B42">
        <v>33.412655000000001</v>
      </c>
      <c r="C42">
        <v>-110.856538</v>
      </c>
      <c r="D42" t="s">
        <v>348</v>
      </c>
      <c r="E42" t="s">
        <v>349</v>
      </c>
      <c r="F42">
        <v>0</v>
      </c>
      <c r="G42" t="s">
        <v>279</v>
      </c>
    </row>
    <row r="43" spans="1:7" hidden="1">
      <c r="A43" t="s">
        <v>38</v>
      </c>
      <c r="B43">
        <v>33.412655000000001</v>
      </c>
      <c r="C43">
        <v>-110.856538</v>
      </c>
      <c r="D43" t="s">
        <v>350</v>
      </c>
      <c r="E43" t="s">
        <v>351</v>
      </c>
      <c r="F43">
        <v>5.1900000000000002E-2</v>
      </c>
      <c r="G43" t="s">
        <v>279</v>
      </c>
    </row>
    <row r="44" spans="1:7" hidden="1">
      <c r="A44" t="s">
        <v>38</v>
      </c>
      <c r="B44">
        <v>33.412655000000001</v>
      </c>
      <c r="C44">
        <v>-110.856538</v>
      </c>
      <c r="D44" t="s">
        <v>352</v>
      </c>
      <c r="E44" t="s">
        <v>353</v>
      </c>
      <c r="F44">
        <v>1.2423999999999999</v>
      </c>
      <c r="G44" t="s">
        <v>279</v>
      </c>
    </row>
    <row r="45" spans="1:7" hidden="1">
      <c r="A45" t="s">
        <v>38</v>
      </c>
      <c r="B45">
        <v>33.412655000000001</v>
      </c>
      <c r="C45">
        <v>-110.856538</v>
      </c>
      <c r="D45" t="s">
        <v>294</v>
      </c>
      <c r="E45" t="s">
        <v>295</v>
      </c>
      <c r="F45">
        <v>14.4511</v>
      </c>
      <c r="G45" t="s">
        <v>296</v>
      </c>
    </row>
    <row r="46" spans="1:7" hidden="1">
      <c r="A46" t="s">
        <v>38</v>
      </c>
      <c r="B46">
        <v>33.412655000000001</v>
      </c>
      <c r="C46">
        <v>-110.856538</v>
      </c>
      <c r="D46" t="s">
        <v>297</v>
      </c>
      <c r="E46" t="s">
        <v>298</v>
      </c>
      <c r="F46">
        <v>1.5778000000000001</v>
      </c>
      <c r="G46" t="s">
        <v>279</v>
      </c>
    </row>
    <row r="47" spans="1:7" hidden="1">
      <c r="A47" t="s">
        <v>38</v>
      </c>
      <c r="B47">
        <v>33.412655000000001</v>
      </c>
      <c r="C47">
        <v>-110.856538</v>
      </c>
      <c r="D47" t="s">
        <v>354</v>
      </c>
      <c r="E47" t="s">
        <v>355</v>
      </c>
      <c r="F47">
        <v>3.3500000000000002E-2</v>
      </c>
      <c r="G47" t="s">
        <v>279</v>
      </c>
    </row>
    <row r="48" spans="1:7" hidden="1">
      <c r="A48" t="s">
        <v>38</v>
      </c>
      <c r="B48">
        <v>33.412655000000001</v>
      </c>
      <c r="C48">
        <v>-110.856538</v>
      </c>
      <c r="D48" t="s">
        <v>356</v>
      </c>
      <c r="E48" t="s">
        <v>357</v>
      </c>
      <c r="F48">
        <v>5.0000000000000001E-4</v>
      </c>
      <c r="G48" t="s">
        <v>279</v>
      </c>
    </row>
    <row r="49" spans="1:7" hidden="1">
      <c r="A49" t="s">
        <v>38</v>
      </c>
      <c r="B49">
        <v>33.412655000000001</v>
      </c>
      <c r="C49">
        <v>-110.856538</v>
      </c>
      <c r="D49" t="s">
        <v>301</v>
      </c>
      <c r="E49" t="s">
        <v>302</v>
      </c>
      <c r="F49">
        <v>3.1899999999999998E-2</v>
      </c>
      <c r="G49" t="s">
        <v>279</v>
      </c>
    </row>
    <row r="50" spans="1:7" hidden="1">
      <c r="A50" t="s">
        <v>38</v>
      </c>
      <c r="B50">
        <v>33.412655000000001</v>
      </c>
      <c r="C50">
        <v>-110.856538</v>
      </c>
      <c r="D50" t="s">
        <v>303</v>
      </c>
      <c r="E50" t="s">
        <v>304</v>
      </c>
      <c r="F50">
        <v>0.24229000000000001</v>
      </c>
      <c r="G50" t="s">
        <v>293</v>
      </c>
    </row>
    <row r="51" spans="1:7" hidden="1">
      <c r="A51" t="s">
        <v>38</v>
      </c>
      <c r="B51">
        <v>33.412655000000001</v>
      </c>
      <c r="C51">
        <v>-110.856538</v>
      </c>
      <c r="D51" t="s">
        <v>358</v>
      </c>
      <c r="E51" t="s">
        <v>359</v>
      </c>
      <c r="F51">
        <v>229.89930000000001</v>
      </c>
      <c r="G51" t="s">
        <v>311</v>
      </c>
    </row>
    <row r="52" spans="1:7" hidden="1">
      <c r="A52" t="s">
        <v>38</v>
      </c>
      <c r="B52">
        <v>33.412655000000001</v>
      </c>
      <c r="C52">
        <v>-110.856538</v>
      </c>
      <c r="D52" t="s">
        <v>307</v>
      </c>
      <c r="E52" t="s">
        <v>308</v>
      </c>
      <c r="F52">
        <v>4.4324700000000004</v>
      </c>
      <c r="G52" t="s">
        <v>293</v>
      </c>
    </row>
    <row r="53" spans="1:7" hidden="1">
      <c r="A53" t="s">
        <v>38</v>
      </c>
      <c r="B53">
        <v>33.412655000000001</v>
      </c>
      <c r="C53">
        <v>-110.856538</v>
      </c>
      <c r="D53" t="s">
        <v>309</v>
      </c>
      <c r="E53" t="s">
        <v>310</v>
      </c>
      <c r="F53">
        <v>118.66631</v>
      </c>
      <c r="G53" t="s">
        <v>311</v>
      </c>
    </row>
    <row r="54" spans="1:7" hidden="1">
      <c r="A54" t="s">
        <v>38</v>
      </c>
      <c r="B54">
        <v>33.412655000000001</v>
      </c>
      <c r="C54">
        <v>-110.856538</v>
      </c>
      <c r="D54" t="s">
        <v>312</v>
      </c>
      <c r="E54" t="s">
        <v>313</v>
      </c>
      <c r="F54">
        <v>300.25240000000002</v>
      </c>
      <c r="G54" t="s">
        <v>311</v>
      </c>
    </row>
    <row r="55" spans="1:7" hidden="1">
      <c r="A55" t="s">
        <v>38</v>
      </c>
      <c r="B55">
        <v>33.412655000000001</v>
      </c>
      <c r="C55">
        <v>-110.856538</v>
      </c>
      <c r="D55" t="s">
        <v>314</v>
      </c>
      <c r="E55" t="s">
        <v>315</v>
      </c>
      <c r="F55">
        <v>418.90370999999999</v>
      </c>
      <c r="G55" t="s">
        <v>311</v>
      </c>
    </row>
    <row r="56" spans="1:7" hidden="1">
      <c r="A56" t="s">
        <v>38</v>
      </c>
      <c r="B56">
        <v>33.412655000000001</v>
      </c>
      <c r="C56">
        <v>-110.856538</v>
      </c>
      <c r="D56" t="s">
        <v>316</v>
      </c>
      <c r="E56" t="s">
        <v>317</v>
      </c>
      <c r="F56">
        <v>345.81659999999999</v>
      </c>
      <c r="G56" t="s">
        <v>311</v>
      </c>
    </row>
    <row r="57" spans="1:7" hidden="1">
      <c r="A57" t="s">
        <v>38</v>
      </c>
      <c r="B57">
        <v>33.412655000000001</v>
      </c>
      <c r="C57">
        <v>-110.856538</v>
      </c>
      <c r="D57" t="s">
        <v>318</v>
      </c>
      <c r="E57" t="s">
        <v>319</v>
      </c>
      <c r="F57">
        <v>464.48291</v>
      </c>
      <c r="G57" t="s">
        <v>311</v>
      </c>
    </row>
    <row r="58" spans="1:7" hidden="1">
      <c r="A58" t="s">
        <v>38</v>
      </c>
      <c r="B58">
        <v>33.412655000000001</v>
      </c>
      <c r="C58">
        <v>-110.856538</v>
      </c>
      <c r="D58" t="s">
        <v>320</v>
      </c>
      <c r="E58" t="s">
        <v>321</v>
      </c>
      <c r="F58">
        <v>411.46105999999997</v>
      </c>
      <c r="G58" t="s">
        <v>293</v>
      </c>
    </row>
    <row r="59" spans="1:7" hidden="1">
      <c r="A59" t="s">
        <v>38</v>
      </c>
      <c r="B59">
        <v>33.412655000000001</v>
      </c>
      <c r="C59">
        <v>-110.856538</v>
      </c>
      <c r="D59" t="s">
        <v>322</v>
      </c>
      <c r="E59" t="s">
        <v>323</v>
      </c>
      <c r="F59">
        <v>1.0964</v>
      </c>
      <c r="G59" t="s">
        <v>279</v>
      </c>
    </row>
    <row r="60" spans="1:7" hidden="1">
      <c r="A60" t="s">
        <v>38</v>
      </c>
      <c r="B60">
        <v>33.412655000000001</v>
      </c>
      <c r="C60">
        <v>-110.856538</v>
      </c>
      <c r="D60" t="s">
        <v>324</v>
      </c>
      <c r="E60" t="s">
        <v>325</v>
      </c>
      <c r="F60">
        <v>1.9138500000000001</v>
      </c>
      <c r="G60" t="s">
        <v>293</v>
      </c>
    </row>
    <row r="61" spans="1:7" hidden="1">
      <c r="A61" t="s">
        <v>38</v>
      </c>
      <c r="B61">
        <v>33.412655000000001</v>
      </c>
      <c r="C61">
        <v>-110.856538</v>
      </c>
      <c r="D61" t="s">
        <v>326</v>
      </c>
      <c r="E61" t="s">
        <v>327</v>
      </c>
      <c r="F61">
        <v>329.09010000000001</v>
      </c>
      <c r="G61" t="s">
        <v>311</v>
      </c>
    </row>
    <row r="62" spans="1:7" hidden="1">
      <c r="A62" t="s">
        <v>38</v>
      </c>
      <c r="B62">
        <v>33.412655000000001</v>
      </c>
      <c r="C62">
        <v>-110.856538</v>
      </c>
      <c r="D62" t="s">
        <v>360</v>
      </c>
      <c r="E62" t="s">
        <v>361</v>
      </c>
      <c r="F62">
        <v>2.5999999999999999E-3</v>
      </c>
      <c r="G62" t="s">
        <v>279</v>
      </c>
    </row>
    <row r="63" spans="1:7" hidden="1">
      <c r="A63" t="s">
        <v>38</v>
      </c>
      <c r="B63">
        <v>33.412655000000001</v>
      </c>
      <c r="C63">
        <v>-110.856538</v>
      </c>
      <c r="D63" t="s">
        <v>328</v>
      </c>
      <c r="E63" t="s">
        <v>329</v>
      </c>
      <c r="F63">
        <v>96.737799999999993</v>
      </c>
      <c r="G63" t="s">
        <v>311</v>
      </c>
    </row>
    <row r="64" spans="1:7" hidden="1">
      <c r="A64" t="s">
        <v>38</v>
      </c>
      <c r="B64">
        <v>33.412655000000001</v>
      </c>
      <c r="C64">
        <v>-110.856538</v>
      </c>
      <c r="D64" t="s">
        <v>362</v>
      </c>
      <c r="E64" t="s">
        <v>363</v>
      </c>
      <c r="F64">
        <v>1E-4</v>
      </c>
      <c r="G64" t="s">
        <v>279</v>
      </c>
    </row>
    <row r="65" spans="1:7" hidden="1">
      <c r="A65" t="s">
        <v>44</v>
      </c>
      <c r="B65">
        <v>33.064999999999998</v>
      </c>
      <c r="C65">
        <v>-109.34222</v>
      </c>
      <c r="D65" t="s">
        <v>364</v>
      </c>
      <c r="E65" t="s">
        <v>365</v>
      </c>
      <c r="F65">
        <v>0</v>
      </c>
      <c r="G65" t="s">
        <v>279</v>
      </c>
    </row>
    <row r="66" spans="1:7" hidden="1">
      <c r="A66" t="s">
        <v>44</v>
      </c>
      <c r="B66">
        <v>33.064999999999998</v>
      </c>
      <c r="C66">
        <v>-109.34222</v>
      </c>
      <c r="D66" t="s">
        <v>366</v>
      </c>
      <c r="E66" t="s">
        <v>367</v>
      </c>
      <c r="F66">
        <v>0</v>
      </c>
      <c r="G66" t="s">
        <v>279</v>
      </c>
    </row>
    <row r="67" spans="1:7" hidden="1">
      <c r="A67" t="s">
        <v>44</v>
      </c>
      <c r="B67">
        <v>33.064999999999998</v>
      </c>
      <c r="C67">
        <v>-109.34222</v>
      </c>
      <c r="D67" t="s">
        <v>368</v>
      </c>
      <c r="E67" t="s">
        <v>369</v>
      </c>
      <c r="F67">
        <v>1.3999999999999999E-4</v>
      </c>
      <c r="G67" t="s">
        <v>279</v>
      </c>
    </row>
    <row r="68" spans="1:7" hidden="1">
      <c r="A68" t="s">
        <v>44</v>
      </c>
      <c r="B68">
        <v>33.064999999999998</v>
      </c>
      <c r="C68">
        <v>-109.34222</v>
      </c>
      <c r="D68" t="s">
        <v>370</v>
      </c>
      <c r="E68" t="s">
        <v>371</v>
      </c>
      <c r="F68">
        <v>0</v>
      </c>
      <c r="G68" t="s">
        <v>279</v>
      </c>
    </row>
    <row r="69" spans="1:7" hidden="1">
      <c r="A69" t="s">
        <v>44</v>
      </c>
      <c r="B69">
        <v>33.064999999999998</v>
      </c>
      <c r="C69">
        <v>-109.34222</v>
      </c>
      <c r="D69" t="s">
        <v>332</v>
      </c>
      <c r="E69" t="s">
        <v>333</v>
      </c>
      <c r="F69">
        <v>3.3E-4</v>
      </c>
      <c r="G69" t="s">
        <v>279</v>
      </c>
    </row>
    <row r="70" spans="1:7" hidden="1">
      <c r="A70" t="s">
        <v>44</v>
      </c>
      <c r="B70">
        <v>33.064999999999998</v>
      </c>
      <c r="C70">
        <v>-109.34222</v>
      </c>
      <c r="D70" t="s">
        <v>372</v>
      </c>
      <c r="E70" t="s">
        <v>373</v>
      </c>
      <c r="F70">
        <v>1.0000000000000001E-5</v>
      </c>
      <c r="G70" t="s">
        <v>279</v>
      </c>
    </row>
    <row r="71" spans="1:7" hidden="1">
      <c r="A71" t="s">
        <v>44</v>
      </c>
      <c r="B71">
        <v>33.064999999999998</v>
      </c>
      <c r="C71">
        <v>-109.34222</v>
      </c>
      <c r="D71" t="s">
        <v>374</v>
      </c>
      <c r="E71" t="s">
        <v>375</v>
      </c>
      <c r="F71">
        <v>4.2950000000000002E-2</v>
      </c>
      <c r="G71" t="s">
        <v>279</v>
      </c>
    </row>
    <row r="72" spans="1:7" hidden="1">
      <c r="A72" t="s">
        <v>44</v>
      </c>
      <c r="B72">
        <v>33.064999999999998</v>
      </c>
      <c r="C72">
        <v>-109.34222</v>
      </c>
      <c r="D72" t="s">
        <v>376</v>
      </c>
      <c r="E72" t="s">
        <v>377</v>
      </c>
      <c r="F72">
        <v>0</v>
      </c>
      <c r="G72" t="s">
        <v>279</v>
      </c>
    </row>
    <row r="73" spans="1:7" hidden="1">
      <c r="A73" t="s">
        <v>44</v>
      </c>
      <c r="B73">
        <v>33.064999999999998</v>
      </c>
      <c r="C73">
        <v>-109.34222</v>
      </c>
      <c r="D73" t="s">
        <v>378</v>
      </c>
      <c r="E73" t="s">
        <v>379</v>
      </c>
      <c r="F73">
        <v>0</v>
      </c>
      <c r="G73" t="s">
        <v>279</v>
      </c>
    </row>
    <row r="74" spans="1:7" hidden="1">
      <c r="A74" t="s">
        <v>44</v>
      </c>
      <c r="B74">
        <v>33.064999999999998</v>
      </c>
      <c r="C74">
        <v>-109.34222</v>
      </c>
      <c r="D74" t="s">
        <v>380</v>
      </c>
      <c r="E74" t="s">
        <v>381</v>
      </c>
      <c r="F74">
        <v>0</v>
      </c>
      <c r="G74" t="s">
        <v>279</v>
      </c>
    </row>
    <row r="75" spans="1:7" hidden="1">
      <c r="A75" t="s">
        <v>44</v>
      </c>
      <c r="B75">
        <v>33.064999999999998</v>
      </c>
      <c r="C75">
        <v>-109.34222</v>
      </c>
      <c r="D75" t="s">
        <v>382</v>
      </c>
      <c r="E75" t="s">
        <v>383</v>
      </c>
      <c r="F75">
        <v>1.0000000000000001E-5</v>
      </c>
      <c r="G75" t="s">
        <v>279</v>
      </c>
    </row>
    <row r="76" spans="1:7" hidden="1">
      <c r="A76" t="s">
        <v>44</v>
      </c>
      <c r="B76">
        <v>33.064999999999998</v>
      </c>
      <c r="C76">
        <v>-109.34222</v>
      </c>
      <c r="D76" t="s">
        <v>334</v>
      </c>
      <c r="E76" t="s">
        <v>335</v>
      </c>
      <c r="F76">
        <v>4.4099999999999999E-3</v>
      </c>
      <c r="G76" t="s">
        <v>279</v>
      </c>
    </row>
    <row r="77" spans="1:7" hidden="1">
      <c r="A77" t="s">
        <v>44</v>
      </c>
      <c r="B77">
        <v>33.064999999999998</v>
      </c>
      <c r="C77">
        <v>-109.34222</v>
      </c>
      <c r="D77" t="s">
        <v>384</v>
      </c>
      <c r="E77" t="s">
        <v>385</v>
      </c>
      <c r="F77">
        <v>9.8999999999999999E-4</v>
      </c>
      <c r="G77" t="s">
        <v>279</v>
      </c>
    </row>
    <row r="78" spans="1:7" hidden="1">
      <c r="A78" t="s">
        <v>44</v>
      </c>
      <c r="B78">
        <v>33.064999999999998</v>
      </c>
      <c r="C78">
        <v>-109.34222</v>
      </c>
      <c r="D78" t="s">
        <v>330</v>
      </c>
      <c r="E78" t="s">
        <v>331</v>
      </c>
      <c r="F78">
        <v>3.26545</v>
      </c>
      <c r="G78" t="s">
        <v>311</v>
      </c>
    </row>
    <row r="79" spans="1:7" hidden="1">
      <c r="A79" t="s">
        <v>44</v>
      </c>
      <c r="B79">
        <v>33.064999999999998</v>
      </c>
      <c r="C79">
        <v>-109.34222</v>
      </c>
      <c r="D79" t="s">
        <v>386</v>
      </c>
      <c r="E79" t="s">
        <v>387</v>
      </c>
      <c r="F79">
        <v>0</v>
      </c>
      <c r="G79" t="s">
        <v>279</v>
      </c>
    </row>
    <row r="80" spans="1:7" hidden="1">
      <c r="A80" t="s">
        <v>44</v>
      </c>
      <c r="B80">
        <v>33.064999999999998</v>
      </c>
      <c r="C80">
        <v>-109.34222</v>
      </c>
      <c r="D80" t="s">
        <v>277</v>
      </c>
      <c r="E80" t="s">
        <v>278</v>
      </c>
      <c r="F80">
        <v>3.2059999999999998E-2</v>
      </c>
      <c r="G80" t="s">
        <v>279</v>
      </c>
    </row>
    <row r="81" spans="1:7" hidden="1">
      <c r="A81" t="s">
        <v>44</v>
      </c>
      <c r="B81">
        <v>33.064999999999998</v>
      </c>
      <c r="C81">
        <v>-109.34222</v>
      </c>
      <c r="D81" t="s">
        <v>280</v>
      </c>
      <c r="E81" t="s">
        <v>281</v>
      </c>
      <c r="F81">
        <v>4.5490000000000003E-2</v>
      </c>
      <c r="G81" t="s">
        <v>279</v>
      </c>
    </row>
    <row r="82" spans="1:7" hidden="1">
      <c r="A82" t="s">
        <v>44</v>
      </c>
      <c r="B82">
        <v>33.064999999999998</v>
      </c>
      <c r="C82">
        <v>-109.34222</v>
      </c>
      <c r="D82" t="s">
        <v>336</v>
      </c>
      <c r="E82" t="s">
        <v>337</v>
      </c>
      <c r="F82">
        <v>0</v>
      </c>
      <c r="G82" t="s">
        <v>279</v>
      </c>
    </row>
    <row r="83" spans="1:7" hidden="1">
      <c r="A83" t="s">
        <v>44</v>
      </c>
      <c r="B83">
        <v>33.064999999999998</v>
      </c>
      <c r="C83">
        <v>-109.34222</v>
      </c>
      <c r="D83" t="s">
        <v>338</v>
      </c>
      <c r="E83" t="s">
        <v>339</v>
      </c>
      <c r="F83">
        <v>0.32885999999999999</v>
      </c>
      <c r="G83" t="s">
        <v>279</v>
      </c>
    </row>
    <row r="84" spans="1:7" hidden="1">
      <c r="A84" t="s">
        <v>44</v>
      </c>
      <c r="B84">
        <v>33.064999999999998</v>
      </c>
      <c r="C84">
        <v>-109.34222</v>
      </c>
      <c r="D84" t="s">
        <v>388</v>
      </c>
      <c r="E84" t="s">
        <v>389</v>
      </c>
      <c r="F84">
        <v>0</v>
      </c>
      <c r="G84" t="s">
        <v>279</v>
      </c>
    </row>
    <row r="85" spans="1:7" hidden="1">
      <c r="A85" t="s">
        <v>44</v>
      </c>
      <c r="B85">
        <v>33.064999999999998</v>
      </c>
      <c r="C85">
        <v>-109.34222</v>
      </c>
      <c r="D85" t="s">
        <v>390</v>
      </c>
      <c r="E85" t="s">
        <v>391</v>
      </c>
      <c r="F85">
        <v>0</v>
      </c>
      <c r="G85" t="s">
        <v>279</v>
      </c>
    </row>
    <row r="86" spans="1:7" hidden="1">
      <c r="A86" t="s">
        <v>44</v>
      </c>
      <c r="B86">
        <v>33.064999999999998</v>
      </c>
      <c r="C86">
        <v>-109.34222</v>
      </c>
      <c r="D86" t="s">
        <v>392</v>
      </c>
      <c r="E86" t="s">
        <v>393</v>
      </c>
      <c r="F86">
        <v>0</v>
      </c>
      <c r="G86" t="s">
        <v>279</v>
      </c>
    </row>
    <row r="87" spans="1:7" hidden="1">
      <c r="A87" t="s">
        <v>44</v>
      </c>
      <c r="B87">
        <v>33.064999999999998</v>
      </c>
      <c r="C87">
        <v>-109.34222</v>
      </c>
      <c r="D87" t="s">
        <v>394</v>
      </c>
      <c r="E87" t="s">
        <v>395</v>
      </c>
      <c r="F87">
        <v>0</v>
      </c>
      <c r="G87" t="s">
        <v>279</v>
      </c>
    </row>
    <row r="88" spans="1:7" hidden="1">
      <c r="A88" t="s">
        <v>44</v>
      </c>
      <c r="B88">
        <v>33.064999999999998</v>
      </c>
      <c r="C88">
        <v>-109.34222</v>
      </c>
      <c r="D88" t="s">
        <v>340</v>
      </c>
      <c r="E88" t="s">
        <v>341</v>
      </c>
      <c r="F88">
        <v>3.6600000000000001E-3</v>
      </c>
      <c r="G88" t="s">
        <v>279</v>
      </c>
    </row>
    <row r="89" spans="1:7" hidden="1">
      <c r="A89" t="s">
        <v>44</v>
      </c>
      <c r="B89">
        <v>33.064999999999998</v>
      </c>
      <c r="C89">
        <v>-109.34222</v>
      </c>
      <c r="D89" t="s">
        <v>282</v>
      </c>
      <c r="E89" t="s">
        <v>283</v>
      </c>
      <c r="F89">
        <v>5.62E-3</v>
      </c>
      <c r="G89" t="s">
        <v>279</v>
      </c>
    </row>
    <row r="90" spans="1:7">
      <c r="A90" t="s">
        <v>44</v>
      </c>
      <c r="B90">
        <v>33.064999999999998</v>
      </c>
      <c r="C90">
        <v>-109.34222</v>
      </c>
      <c r="D90" t="s">
        <v>284</v>
      </c>
      <c r="E90" t="s">
        <v>285</v>
      </c>
      <c r="F90">
        <v>38809.74237</v>
      </c>
      <c r="G90" t="s">
        <v>286</v>
      </c>
    </row>
    <row r="91" spans="1:7" hidden="1">
      <c r="A91" t="s">
        <v>44</v>
      </c>
      <c r="B91">
        <v>33.064999999999998</v>
      </c>
      <c r="C91">
        <v>-109.34222</v>
      </c>
      <c r="D91" t="s">
        <v>342</v>
      </c>
      <c r="E91" t="s">
        <v>343</v>
      </c>
      <c r="F91">
        <v>1347.3728000000001</v>
      </c>
      <c r="G91" t="s">
        <v>311</v>
      </c>
    </row>
    <row r="92" spans="1:7" hidden="1">
      <c r="A92" t="s">
        <v>44</v>
      </c>
      <c r="B92">
        <v>33.064999999999998</v>
      </c>
      <c r="C92">
        <v>-109.34222</v>
      </c>
      <c r="D92" t="s">
        <v>396</v>
      </c>
      <c r="E92" t="s">
        <v>397</v>
      </c>
      <c r="F92">
        <v>0</v>
      </c>
      <c r="G92" t="s">
        <v>279</v>
      </c>
    </row>
    <row r="93" spans="1:7" hidden="1">
      <c r="A93" t="s">
        <v>44</v>
      </c>
      <c r="B93">
        <v>33.064999999999998</v>
      </c>
      <c r="C93">
        <v>-109.34222</v>
      </c>
      <c r="D93" t="s">
        <v>398</v>
      </c>
      <c r="E93" t="s">
        <v>399</v>
      </c>
      <c r="F93">
        <v>0</v>
      </c>
      <c r="G93" t="s">
        <v>279</v>
      </c>
    </row>
    <row r="94" spans="1:7" hidden="1">
      <c r="A94" t="s">
        <v>44</v>
      </c>
      <c r="B94">
        <v>33.064999999999998</v>
      </c>
      <c r="C94">
        <v>-109.34222</v>
      </c>
      <c r="D94" t="s">
        <v>400</v>
      </c>
      <c r="E94" t="s">
        <v>401</v>
      </c>
      <c r="F94">
        <v>0</v>
      </c>
      <c r="G94" t="s">
        <v>279</v>
      </c>
    </row>
    <row r="95" spans="1:7" hidden="1">
      <c r="A95" t="s">
        <v>44</v>
      </c>
      <c r="B95">
        <v>33.064999999999998</v>
      </c>
      <c r="C95">
        <v>-109.34222</v>
      </c>
      <c r="D95" t="s">
        <v>287</v>
      </c>
      <c r="E95" t="s">
        <v>288</v>
      </c>
      <c r="F95">
        <v>5.3E-3</v>
      </c>
      <c r="G95" t="s">
        <v>279</v>
      </c>
    </row>
    <row r="96" spans="1:7" hidden="1">
      <c r="A96" t="s">
        <v>44</v>
      </c>
      <c r="B96">
        <v>33.064999999999998</v>
      </c>
      <c r="C96">
        <v>-109.34222</v>
      </c>
      <c r="D96" t="s">
        <v>289</v>
      </c>
      <c r="E96" t="s">
        <v>290</v>
      </c>
      <c r="F96">
        <v>1.41E-2</v>
      </c>
      <c r="G96" t="s">
        <v>279</v>
      </c>
    </row>
    <row r="97" spans="1:7" hidden="1">
      <c r="A97" t="s">
        <v>44</v>
      </c>
      <c r="B97">
        <v>33.064999999999998</v>
      </c>
      <c r="C97">
        <v>-109.34222</v>
      </c>
      <c r="D97" t="s">
        <v>344</v>
      </c>
      <c r="E97" t="s">
        <v>345</v>
      </c>
      <c r="F97">
        <v>0</v>
      </c>
      <c r="G97" t="s">
        <v>279</v>
      </c>
    </row>
    <row r="98" spans="1:7" hidden="1">
      <c r="A98" t="s">
        <v>44</v>
      </c>
      <c r="B98">
        <v>33.064999999999998</v>
      </c>
      <c r="C98">
        <v>-109.34222</v>
      </c>
      <c r="D98" t="s">
        <v>346</v>
      </c>
      <c r="E98" t="s">
        <v>347</v>
      </c>
      <c r="F98">
        <v>2.1399999999999999E-2</v>
      </c>
      <c r="G98" t="s">
        <v>279</v>
      </c>
    </row>
    <row r="99" spans="1:7" hidden="1">
      <c r="A99" t="s">
        <v>44</v>
      </c>
      <c r="B99">
        <v>33.064999999999998</v>
      </c>
      <c r="C99">
        <v>-109.34222</v>
      </c>
      <c r="D99" t="s">
        <v>402</v>
      </c>
      <c r="E99" t="s">
        <v>403</v>
      </c>
      <c r="F99">
        <v>4.8999999999999998E-4</v>
      </c>
      <c r="G99" t="s">
        <v>279</v>
      </c>
    </row>
    <row r="100" spans="1:7" hidden="1">
      <c r="A100" t="s">
        <v>44</v>
      </c>
      <c r="B100">
        <v>33.064999999999998</v>
      </c>
      <c r="C100">
        <v>-109.34222</v>
      </c>
      <c r="D100" t="s">
        <v>404</v>
      </c>
      <c r="E100" t="s">
        <v>405</v>
      </c>
      <c r="F100">
        <v>0</v>
      </c>
      <c r="G100" t="s">
        <v>279</v>
      </c>
    </row>
    <row r="101" spans="1:7" hidden="1">
      <c r="A101" t="s">
        <v>44</v>
      </c>
      <c r="B101">
        <v>33.064999999999998</v>
      </c>
      <c r="C101">
        <v>-109.34222</v>
      </c>
      <c r="D101" t="s">
        <v>291</v>
      </c>
      <c r="E101" t="s">
        <v>292</v>
      </c>
      <c r="F101">
        <v>0.67735000000000001</v>
      </c>
      <c r="G101" t="s">
        <v>293</v>
      </c>
    </row>
    <row r="102" spans="1:7" hidden="1">
      <c r="A102" t="s">
        <v>44</v>
      </c>
      <c r="B102">
        <v>33.064999999999998</v>
      </c>
      <c r="C102">
        <v>-109.34222</v>
      </c>
      <c r="D102" t="s">
        <v>406</v>
      </c>
      <c r="E102" t="s">
        <v>407</v>
      </c>
      <c r="F102">
        <v>4.3071799999999998</v>
      </c>
      <c r="G102" t="s">
        <v>279</v>
      </c>
    </row>
    <row r="103" spans="1:7" hidden="1">
      <c r="A103" t="s">
        <v>44</v>
      </c>
      <c r="B103">
        <v>33.064999999999998</v>
      </c>
      <c r="C103">
        <v>-109.34222</v>
      </c>
      <c r="D103" t="s">
        <v>408</v>
      </c>
      <c r="E103" t="s">
        <v>409</v>
      </c>
      <c r="F103">
        <v>0</v>
      </c>
      <c r="G103" t="s">
        <v>279</v>
      </c>
    </row>
    <row r="104" spans="1:7" hidden="1">
      <c r="A104" t="s">
        <v>44</v>
      </c>
      <c r="B104">
        <v>33.064999999999998</v>
      </c>
      <c r="C104">
        <v>-109.34222</v>
      </c>
      <c r="D104" t="s">
        <v>410</v>
      </c>
      <c r="E104" t="s">
        <v>411</v>
      </c>
      <c r="F104">
        <v>0</v>
      </c>
      <c r="G104" t="s">
        <v>279</v>
      </c>
    </row>
    <row r="105" spans="1:7" hidden="1">
      <c r="A105" t="s">
        <v>44</v>
      </c>
      <c r="B105">
        <v>33.064999999999998</v>
      </c>
      <c r="C105">
        <v>-109.34222</v>
      </c>
      <c r="D105" t="s">
        <v>412</v>
      </c>
      <c r="E105" t="s">
        <v>413</v>
      </c>
      <c r="F105">
        <v>0</v>
      </c>
      <c r="G105" t="s">
        <v>279</v>
      </c>
    </row>
    <row r="106" spans="1:7" hidden="1">
      <c r="A106" t="s">
        <v>44</v>
      </c>
      <c r="B106">
        <v>33.064999999999998</v>
      </c>
      <c r="C106">
        <v>-109.34222</v>
      </c>
      <c r="D106" t="s">
        <v>348</v>
      </c>
      <c r="E106" t="s">
        <v>349</v>
      </c>
      <c r="F106">
        <v>0</v>
      </c>
      <c r="G106" t="s">
        <v>279</v>
      </c>
    </row>
    <row r="107" spans="1:7" hidden="1">
      <c r="A107" t="s">
        <v>44</v>
      </c>
      <c r="B107">
        <v>33.064999999999998</v>
      </c>
      <c r="C107">
        <v>-109.34222</v>
      </c>
      <c r="D107" t="s">
        <v>414</v>
      </c>
      <c r="E107" t="s">
        <v>415</v>
      </c>
      <c r="F107">
        <v>1.0000000000000001E-5</v>
      </c>
      <c r="G107" t="s">
        <v>279</v>
      </c>
    </row>
    <row r="108" spans="1:7" hidden="1">
      <c r="A108" t="s">
        <v>44</v>
      </c>
      <c r="B108">
        <v>33.064999999999998</v>
      </c>
      <c r="C108">
        <v>-109.34222</v>
      </c>
      <c r="D108" t="s">
        <v>350</v>
      </c>
      <c r="E108" t="s">
        <v>351</v>
      </c>
      <c r="F108">
        <v>0.12740000000000001</v>
      </c>
      <c r="G108" t="s">
        <v>279</v>
      </c>
    </row>
    <row r="109" spans="1:7" hidden="1">
      <c r="A109" t="s">
        <v>44</v>
      </c>
      <c r="B109">
        <v>33.064999999999998</v>
      </c>
      <c r="C109">
        <v>-109.34222</v>
      </c>
      <c r="D109" t="s">
        <v>352</v>
      </c>
      <c r="E109" t="s">
        <v>353</v>
      </c>
      <c r="F109">
        <v>0.55428999999999995</v>
      </c>
      <c r="G109" t="s">
        <v>279</v>
      </c>
    </row>
    <row r="110" spans="1:7" hidden="1">
      <c r="A110" t="s">
        <v>44</v>
      </c>
      <c r="B110">
        <v>33.064999999999998</v>
      </c>
      <c r="C110">
        <v>-109.34222</v>
      </c>
      <c r="D110" t="s">
        <v>416</v>
      </c>
      <c r="E110" t="s">
        <v>417</v>
      </c>
      <c r="F110">
        <v>1.98217</v>
      </c>
      <c r="G110" t="s">
        <v>293</v>
      </c>
    </row>
    <row r="111" spans="1:7" hidden="1">
      <c r="A111" t="s">
        <v>44</v>
      </c>
      <c r="B111">
        <v>33.064999999999998</v>
      </c>
      <c r="C111">
        <v>-109.34222</v>
      </c>
      <c r="D111" t="s">
        <v>418</v>
      </c>
      <c r="E111" t="s">
        <v>419</v>
      </c>
      <c r="F111">
        <v>0</v>
      </c>
      <c r="G111" t="s">
        <v>279</v>
      </c>
    </row>
    <row r="112" spans="1:7" hidden="1">
      <c r="A112" t="s">
        <v>44</v>
      </c>
      <c r="B112">
        <v>33.064999999999998</v>
      </c>
      <c r="C112">
        <v>-109.34222</v>
      </c>
      <c r="D112" t="s">
        <v>294</v>
      </c>
      <c r="E112" t="s">
        <v>295</v>
      </c>
      <c r="F112">
        <v>0.22658</v>
      </c>
      <c r="G112" t="s">
        <v>296</v>
      </c>
    </row>
    <row r="113" spans="1:7" hidden="1">
      <c r="A113" t="s">
        <v>44</v>
      </c>
      <c r="B113">
        <v>33.064999999999998</v>
      </c>
      <c r="C113">
        <v>-109.34222</v>
      </c>
      <c r="D113" t="s">
        <v>297</v>
      </c>
      <c r="E113" t="s">
        <v>298</v>
      </c>
      <c r="F113">
        <v>0.13802</v>
      </c>
      <c r="G113" t="s">
        <v>279</v>
      </c>
    </row>
    <row r="114" spans="1:7" hidden="1">
      <c r="A114" t="s">
        <v>44</v>
      </c>
      <c r="B114">
        <v>33.064999999999998</v>
      </c>
      <c r="C114">
        <v>-109.34222</v>
      </c>
      <c r="D114" t="s">
        <v>354</v>
      </c>
      <c r="E114" t="s">
        <v>355</v>
      </c>
      <c r="F114">
        <v>5.9000000000000003E-4</v>
      </c>
      <c r="G114" t="s">
        <v>279</v>
      </c>
    </row>
    <row r="115" spans="1:7">
      <c r="A115" t="s">
        <v>44</v>
      </c>
      <c r="B115">
        <v>33.064999999999998</v>
      </c>
      <c r="C115">
        <v>-109.34222</v>
      </c>
      <c r="D115" t="s">
        <v>299</v>
      </c>
      <c r="E115" t="s">
        <v>300</v>
      </c>
      <c r="F115">
        <v>0.72753000000000001</v>
      </c>
      <c r="G115" t="s">
        <v>286</v>
      </c>
    </row>
    <row r="116" spans="1:7" hidden="1">
      <c r="A116" t="s">
        <v>44</v>
      </c>
      <c r="B116">
        <v>33.064999999999998</v>
      </c>
      <c r="C116">
        <v>-109.34222</v>
      </c>
      <c r="D116" t="s">
        <v>420</v>
      </c>
      <c r="E116" t="s">
        <v>421</v>
      </c>
      <c r="F116">
        <v>4.0999999999999999E-4</v>
      </c>
      <c r="G116" t="s">
        <v>279</v>
      </c>
    </row>
    <row r="117" spans="1:7" hidden="1">
      <c r="A117" t="s">
        <v>44</v>
      </c>
      <c r="B117">
        <v>33.064999999999998</v>
      </c>
      <c r="C117">
        <v>-109.34222</v>
      </c>
      <c r="D117" t="s">
        <v>422</v>
      </c>
      <c r="E117" t="s">
        <v>423</v>
      </c>
      <c r="F117">
        <v>1.0000000000000001E-5</v>
      </c>
      <c r="G117" t="s">
        <v>279</v>
      </c>
    </row>
    <row r="118" spans="1:7" hidden="1">
      <c r="A118" t="s">
        <v>44</v>
      </c>
      <c r="B118">
        <v>33.064999999999998</v>
      </c>
      <c r="C118">
        <v>-109.34222</v>
      </c>
      <c r="D118" t="s">
        <v>356</v>
      </c>
      <c r="E118" t="s">
        <v>357</v>
      </c>
      <c r="F118">
        <v>3.6999999999999999E-4</v>
      </c>
      <c r="G118" t="s">
        <v>279</v>
      </c>
    </row>
    <row r="119" spans="1:7" hidden="1">
      <c r="A119" t="s">
        <v>44</v>
      </c>
      <c r="B119">
        <v>33.064999999999998</v>
      </c>
      <c r="C119">
        <v>-109.34222</v>
      </c>
      <c r="D119" t="s">
        <v>301</v>
      </c>
      <c r="E119" t="s">
        <v>302</v>
      </c>
      <c r="F119">
        <v>2.861E-2</v>
      </c>
      <c r="G119" t="s">
        <v>279</v>
      </c>
    </row>
    <row r="120" spans="1:7" hidden="1">
      <c r="A120" t="s">
        <v>44</v>
      </c>
      <c r="B120">
        <v>33.064999999999998</v>
      </c>
      <c r="C120">
        <v>-109.34222</v>
      </c>
      <c r="D120" t="s">
        <v>303</v>
      </c>
      <c r="E120" t="s">
        <v>304</v>
      </c>
      <c r="F120">
        <v>0.41034999999999999</v>
      </c>
      <c r="G120" t="s">
        <v>293</v>
      </c>
    </row>
    <row r="121" spans="1:7" hidden="1">
      <c r="A121" t="s">
        <v>44</v>
      </c>
      <c r="B121">
        <v>33.064999999999998</v>
      </c>
      <c r="C121">
        <v>-109.34222</v>
      </c>
      <c r="D121" t="s">
        <v>358</v>
      </c>
      <c r="E121" t="s">
        <v>359</v>
      </c>
      <c r="F121">
        <v>125.82713</v>
      </c>
      <c r="G121" t="s">
        <v>311</v>
      </c>
    </row>
    <row r="122" spans="1:7">
      <c r="A122" t="s">
        <v>44</v>
      </c>
      <c r="B122">
        <v>33.064999999999998</v>
      </c>
      <c r="C122">
        <v>-109.34222</v>
      </c>
      <c r="D122" t="s">
        <v>305</v>
      </c>
      <c r="E122" t="s">
        <v>306</v>
      </c>
      <c r="F122">
        <v>7.3849999999999999E-2</v>
      </c>
      <c r="G122" t="s">
        <v>286</v>
      </c>
    </row>
    <row r="123" spans="1:7" hidden="1">
      <c r="A123" t="s">
        <v>44</v>
      </c>
      <c r="B123">
        <v>33.064999999999998</v>
      </c>
      <c r="C123">
        <v>-109.34222</v>
      </c>
      <c r="D123" t="s">
        <v>307</v>
      </c>
      <c r="E123" t="s">
        <v>308</v>
      </c>
      <c r="F123">
        <v>2.95194</v>
      </c>
      <c r="G123" t="s">
        <v>293</v>
      </c>
    </row>
    <row r="124" spans="1:7" hidden="1">
      <c r="A124" t="s">
        <v>44</v>
      </c>
      <c r="B124">
        <v>33.064999999999998</v>
      </c>
      <c r="C124">
        <v>-109.34222</v>
      </c>
      <c r="D124" t="s">
        <v>424</v>
      </c>
      <c r="E124" t="s">
        <v>425</v>
      </c>
      <c r="F124">
        <v>2.1800000000000001E-3</v>
      </c>
      <c r="G124" t="s">
        <v>279</v>
      </c>
    </row>
    <row r="125" spans="1:7" hidden="1">
      <c r="A125" t="s">
        <v>44</v>
      </c>
      <c r="B125">
        <v>33.064999999999998</v>
      </c>
      <c r="C125">
        <v>-109.34222</v>
      </c>
      <c r="D125" t="s">
        <v>426</v>
      </c>
      <c r="E125" t="s">
        <v>427</v>
      </c>
      <c r="F125">
        <v>3.0000000000000001E-5</v>
      </c>
      <c r="G125" t="s">
        <v>279</v>
      </c>
    </row>
    <row r="126" spans="1:7" hidden="1">
      <c r="A126" t="s">
        <v>44</v>
      </c>
      <c r="B126">
        <v>33.064999999999998</v>
      </c>
      <c r="C126">
        <v>-109.34222</v>
      </c>
      <c r="D126" t="s">
        <v>309</v>
      </c>
      <c r="E126" t="s">
        <v>310</v>
      </c>
      <c r="F126">
        <v>2.2909899999999999</v>
      </c>
      <c r="G126" t="s">
        <v>311</v>
      </c>
    </row>
    <row r="127" spans="1:7" hidden="1">
      <c r="A127" t="s">
        <v>44</v>
      </c>
      <c r="B127">
        <v>33.064999999999998</v>
      </c>
      <c r="C127">
        <v>-109.34222</v>
      </c>
      <c r="D127" t="s">
        <v>312</v>
      </c>
      <c r="E127" t="s">
        <v>313</v>
      </c>
      <c r="F127">
        <v>425.36831000000001</v>
      </c>
      <c r="G127" t="s">
        <v>311</v>
      </c>
    </row>
    <row r="128" spans="1:7" hidden="1">
      <c r="A128" t="s">
        <v>44</v>
      </c>
      <c r="B128">
        <v>33.064999999999998</v>
      </c>
      <c r="C128">
        <v>-109.34222</v>
      </c>
      <c r="D128" t="s">
        <v>314</v>
      </c>
      <c r="E128" t="s">
        <v>315</v>
      </c>
      <c r="F128">
        <v>427.65931</v>
      </c>
      <c r="G128" t="s">
        <v>311</v>
      </c>
    </row>
    <row r="129" spans="1:7" hidden="1">
      <c r="A129" t="s">
        <v>44</v>
      </c>
      <c r="B129">
        <v>33.064999999999998</v>
      </c>
      <c r="C129">
        <v>-109.34222</v>
      </c>
      <c r="D129" t="s">
        <v>316</v>
      </c>
      <c r="E129" t="s">
        <v>317</v>
      </c>
      <c r="F129">
        <v>3204.7297400000002</v>
      </c>
      <c r="G129" t="s">
        <v>311</v>
      </c>
    </row>
    <row r="130" spans="1:7" hidden="1">
      <c r="A130" t="s">
        <v>44</v>
      </c>
      <c r="B130">
        <v>33.064999999999998</v>
      </c>
      <c r="C130">
        <v>-109.34222</v>
      </c>
      <c r="D130" t="s">
        <v>318</v>
      </c>
      <c r="E130" t="s">
        <v>319</v>
      </c>
      <c r="F130">
        <v>3207.0207300000002</v>
      </c>
      <c r="G130" t="s">
        <v>311</v>
      </c>
    </row>
    <row r="131" spans="1:7" hidden="1">
      <c r="A131" t="s">
        <v>44</v>
      </c>
      <c r="B131">
        <v>33.064999999999998</v>
      </c>
      <c r="C131">
        <v>-109.34222</v>
      </c>
      <c r="D131" t="s">
        <v>428</v>
      </c>
      <c r="E131" t="s">
        <v>429</v>
      </c>
      <c r="F131">
        <v>0</v>
      </c>
      <c r="G131" t="s">
        <v>279</v>
      </c>
    </row>
    <row r="132" spans="1:7" hidden="1">
      <c r="A132" t="s">
        <v>44</v>
      </c>
      <c r="B132">
        <v>33.064999999999998</v>
      </c>
      <c r="C132">
        <v>-109.34222</v>
      </c>
      <c r="D132" t="s">
        <v>430</v>
      </c>
      <c r="E132" t="s">
        <v>431</v>
      </c>
      <c r="F132">
        <v>2.7699999999999999E-3</v>
      </c>
      <c r="G132" t="s">
        <v>279</v>
      </c>
    </row>
    <row r="133" spans="1:7" hidden="1">
      <c r="A133" t="s">
        <v>44</v>
      </c>
      <c r="B133">
        <v>33.064999999999998</v>
      </c>
      <c r="C133">
        <v>-109.34222</v>
      </c>
      <c r="D133" t="s">
        <v>432</v>
      </c>
      <c r="E133" t="s">
        <v>433</v>
      </c>
      <c r="F133">
        <v>0</v>
      </c>
      <c r="G133" t="s">
        <v>279</v>
      </c>
    </row>
    <row r="134" spans="1:7" hidden="1">
      <c r="A134" t="s">
        <v>44</v>
      </c>
      <c r="B134">
        <v>33.064999999999998</v>
      </c>
      <c r="C134">
        <v>-109.34222</v>
      </c>
      <c r="D134" t="s">
        <v>320</v>
      </c>
      <c r="E134" t="s">
        <v>321</v>
      </c>
      <c r="F134">
        <v>415.90591999999998</v>
      </c>
      <c r="G134" t="s">
        <v>293</v>
      </c>
    </row>
    <row r="135" spans="1:7" hidden="1">
      <c r="A135" t="s">
        <v>44</v>
      </c>
      <c r="B135">
        <v>33.064999999999998</v>
      </c>
      <c r="C135">
        <v>-109.34222</v>
      </c>
      <c r="D135" t="s">
        <v>322</v>
      </c>
      <c r="E135" t="s">
        <v>323</v>
      </c>
      <c r="F135">
        <v>3.3860000000000001E-2</v>
      </c>
      <c r="G135" t="s">
        <v>279</v>
      </c>
    </row>
    <row r="136" spans="1:7" hidden="1">
      <c r="A136" t="s">
        <v>44</v>
      </c>
      <c r="B136">
        <v>33.064999999999998</v>
      </c>
      <c r="C136">
        <v>-109.34222</v>
      </c>
      <c r="D136" t="s">
        <v>434</v>
      </c>
      <c r="E136" t="s">
        <v>435</v>
      </c>
      <c r="F136">
        <v>0</v>
      </c>
      <c r="G136" t="s">
        <v>279</v>
      </c>
    </row>
    <row r="137" spans="1:7" hidden="1">
      <c r="A137" t="s">
        <v>44</v>
      </c>
      <c r="B137">
        <v>33.064999999999998</v>
      </c>
      <c r="C137">
        <v>-109.34222</v>
      </c>
      <c r="D137" t="s">
        <v>324</v>
      </c>
      <c r="E137" t="s">
        <v>325</v>
      </c>
      <c r="F137">
        <v>5.8819600000000003</v>
      </c>
      <c r="G137" t="s">
        <v>293</v>
      </c>
    </row>
    <row r="138" spans="1:7" hidden="1">
      <c r="A138" t="s">
        <v>44</v>
      </c>
      <c r="B138">
        <v>33.064999999999998</v>
      </c>
      <c r="C138">
        <v>-109.34222</v>
      </c>
      <c r="D138" t="s">
        <v>326</v>
      </c>
      <c r="E138" t="s">
        <v>327</v>
      </c>
      <c r="F138">
        <v>1.01745</v>
      </c>
      <c r="G138" t="s">
        <v>311</v>
      </c>
    </row>
    <row r="139" spans="1:7" hidden="1">
      <c r="A139" t="s">
        <v>44</v>
      </c>
      <c r="B139">
        <v>33.064999999999998</v>
      </c>
      <c r="C139">
        <v>-109.34222</v>
      </c>
      <c r="D139" t="s">
        <v>360</v>
      </c>
      <c r="E139" t="s">
        <v>361</v>
      </c>
      <c r="F139">
        <v>1.2887500000000001</v>
      </c>
      <c r="G139" t="s">
        <v>279</v>
      </c>
    </row>
    <row r="140" spans="1:7" hidden="1">
      <c r="A140" t="s">
        <v>44</v>
      </c>
      <c r="B140">
        <v>33.064999999999998</v>
      </c>
      <c r="C140">
        <v>-109.34222</v>
      </c>
      <c r="D140" t="s">
        <v>436</v>
      </c>
      <c r="E140" t="s">
        <v>437</v>
      </c>
      <c r="F140">
        <v>0</v>
      </c>
      <c r="G140" t="s">
        <v>279</v>
      </c>
    </row>
    <row r="141" spans="1:7" hidden="1">
      <c r="A141" t="s">
        <v>44</v>
      </c>
      <c r="B141">
        <v>33.064999999999998</v>
      </c>
      <c r="C141">
        <v>-109.34222</v>
      </c>
      <c r="D141" t="s">
        <v>328</v>
      </c>
      <c r="E141" t="s">
        <v>329</v>
      </c>
      <c r="F141">
        <v>67.435919999999996</v>
      </c>
      <c r="G141" t="s">
        <v>311</v>
      </c>
    </row>
    <row r="142" spans="1:7" hidden="1">
      <c r="A142" t="s">
        <v>44</v>
      </c>
      <c r="B142">
        <v>33.064999999999998</v>
      </c>
      <c r="C142">
        <v>-109.34222</v>
      </c>
      <c r="D142" t="s">
        <v>362</v>
      </c>
      <c r="E142" t="s">
        <v>363</v>
      </c>
      <c r="F142">
        <v>5.6207399999999996</v>
      </c>
      <c r="G142" t="s">
        <v>279</v>
      </c>
    </row>
    <row r="143" spans="1:7" hidden="1">
      <c r="A143" t="s">
        <v>55</v>
      </c>
      <c r="B143">
        <v>31.875378000000001</v>
      </c>
      <c r="C143">
        <v>-111.10035000000001</v>
      </c>
      <c r="D143" t="s">
        <v>372</v>
      </c>
      <c r="E143" t="s">
        <v>373</v>
      </c>
      <c r="F143">
        <v>0</v>
      </c>
      <c r="G143" t="s">
        <v>279</v>
      </c>
    </row>
    <row r="144" spans="1:7" hidden="1">
      <c r="A144" t="s">
        <v>55</v>
      </c>
      <c r="B144">
        <v>31.875378000000001</v>
      </c>
      <c r="C144">
        <v>-111.10035000000001</v>
      </c>
      <c r="D144" t="s">
        <v>330</v>
      </c>
      <c r="E144" t="s">
        <v>331</v>
      </c>
      <c r="F144">
        <v>2</v>
      </c>
      <c r="G144" t="s">
        <v>311</v>
      </c>
    </row>
    <row r="145" spans="1:7" hidden="1">
      <c r="A145" t="s">
        <v>55</v>
      </c>
      <c r="B145">
        <v>31.875378000000001</v>
      </c>
      <c r="C145">
        <v>-111.10035000000001</v>
      </c>
      <c r="D145" t="s">
        <v>386</v>
      </c>
      <c r="E145" t="s">
        <v>387</v>
      </c>
      <c r="F145">
        <v>0</v>
      </c>
      <c r="G145" t="s">
        <v>279</v>
      </c>
    </row>
    <row r="146" spans="1:7" hidden="1">
      <c r="A146" t="s">
        <v>55</v>
      </c>
      <c r="B146">
        <v>31.875378000000001</v>
      </c>
      <c r="C146">
        <v>-111.10035000000001</v>
      </c>
      <c r="D146" t="s">
        <v>280</v>
      </c>
      <c r="E146" t="s">
        <v>281</v>
      </c>
      <c r="F146">
        <v>0</v>
      </c>
      <c r="G146" t="s">
        <v>279</v>
      </c>
    </row>
    <row r="147" spans="1:7" hidden="1">
      <c r="A147" t="s">
        <v>55</v>
      </c>
      <c r="B147">
        <v>31.875378000000001</v>
      </c>
      <c r="C147">
        <v>-111.10035000000001</v>
      </c>
      <c r="D147" t="s">
        <v>336</v>
      </c>
      <c r="E147" t="s">
        <v>337</v>
      </c>
      <c r="F147">
        <v>0</v>
      </c>
      <c r="G147" t="s">
        <v>279</v>
      </c>
    </row>
    <row r="148" spans="1:7" hidden="1">
      <c r="A148" t="s">
        <v>55</v>
      </c>
      <c r="B148">
        <v>31.875378000000001</v>
      </c>
      <c r="C148">
        <v>-111.10035000000001</v>
      </c>
      <c r="D148" t="s">
        <v>338</v>
      </c>
      <c r="E148" t="s">
        <v>339</v>
      </c>
      <c r="F148">
        <v>9.536E-2</v>
      </c>
      <c r="G148" t="s">
        <v>279</v>
      </c>
    </row>
    <row r="149" spans="1:7" hidden="1">
      <c r="A149" t="s">
        <v>55</v>
      </c>
      <c r="B149">
        <v>31.875378000000001</v>
      </c>
      <c r="C149">
        <v>-111.10035000000001</v>
      </c>
      <c r="D149" t="s">
        <v>282</v>
      </c>
      <c r="E149" t="s">
        <v>283</v>
      </c>
      <c r="F149">
        <v>2.0000000000000002E-5</v>
      </c>
      <c r="G149" t="s">
        <v>279</v>
      </c>
    </row>
    <row r="150" spans="1:7" hidden="1">
      <c r="A150" t="s">
        <v>55</v>
      </c>
      <c r="B150">
        <v>31.875378000000001</v>
      </c>
      <c r="C150">
        <v>-111.10035000000001</v>
      </c>
      <c r="D150" t="s">
        <v>342</v>
      </c>
      <c r="E150" t="s">
        <v>343</v>
      </c>
      <c r="F150">
        <v>618.30507</v>
      </c>
      <c r="G150" t="s">
        <v>311</v>
      </c>
    </row>
    <row r="151" spans="1:7" hidden="1">
      <c r="A151" t="s">
        <v>55</v>
      </c>
      <c r="B151">
        <v>31.875378000000001</v>
      </c>
      <c r="C151">
        <v>-111.10035000000001</v>
      </c>
      <c r="D151" t="s">
        <v>438</v>
      </c>
      <c r="E151" t="s">
        <v>439</v>
      </c>
      <c r="F151">
        <v>0.48311999999999999</v>
      </c>
      <c r="G151" t="s">
        <v>279</v>
      </c>
    </row>
    <row r="152" spans="1:7" hidden="1">
      <c r="A152" t="s">
        <v>55</v>
      </c>
      <c r="B152">
        <v>31.875378000000001</v>
      </c>
      <c r="C152">
        <v>-111.10035000000001</v>
      </c>
      <c r="D152" t="s">
        <v>400</v>
      </c>
      <c r="E152" t="s">
        <v>401</v>
      </c>
      <c r="F152">
        <v>5.4899999999999997E-2</v>
      </c>
      <c r="G152" t="s">
        <v>279</v>
      </c>
    </row>
    <row r="153" spans="1:7" hidden="1">
      <c r="A153" t="s">
        <v>55</v>
      </c>
      <c r="B153">
        <v>31.875378000000001</v>
      </c>
      <c r="C153">
        <v>-111.10035000000001</v>
      </c>
      <c r="D153" t="s">
        <v>287</v>
      </c>
      <c r="E153" t="s">
        <v>288</v>
      </c>
      <c r="F153">
        <v>8.4999999999999995E-4</v>
      </c>
      <c r="G153" t="s">
        <v>279</v>
      </c>
    </row>
    <row r="154" spans="1:7" hidden="1">
      <c r="A154" t="s">
        <v>55</v>
      </c>
      <c r="B154">
        <v>31.875378000000001</v>
      </c>
      <c r="C154">
        <v>-111.10035000000001</v>
      </c>
      <c r="D154" t="s">
        <v>289</v>
      </c>
      <c r="E154" t="s">
        <v>290</v>
      </c>
      <c r="F154">
        <v>1.65E-3</v>
      </c>
      <c r="G154" t="s">
        <v>279</v>
      </c>
    </row>
    <row r="155" spans="1:7" hidden="1">
      <c r="A155" t="s">
        <v>55</v>
      </c>
      <c r="B155">
        <v>31.875378000000001</v>
      </c>
      <c r="C155">
        <v>-111.10035000000001</v>
      </c>
      <c r="D155" t="s">
        <v>344</v>
      </c>
      <c r="E155" t="s">
        <v>345</v>
      </c>
      <c r="F155">
        <v>0</v>
      </c>
      <c r="G155" t="s">
        <v>279</v>
      </c>
    </row>
    <row r="156" spans="1:7" hidden="1">
      <c r="A156" t="s">
        <v>55</v>
      </c>
      <c r="B156">
        <v>31.875378000000001</v>
      </c>
      <c r="C156">
        <v>-111.10035000000001</v>
      </c>
      <c r="D156" t="s">
        <v>346</v>
      </c>
      <c r="E156" t="s">
        <v>347</v>
      </c>
      <c r="F156">
        <v>0</v>
      </c>
      <c r="G156" t="s">
        <v>279</v>
      </c>
    </row>
    <row r="157" spans="1:7" hidden="1">
      <c r="A157" t="s">
        <v>55</v>
      </c>
      <c r="B157">
        <v>31.875378000000001</v>
      </c>
      <c r="C157">
        <v>-111.10035000000001</v>
      </c>
      <c r="D157" t="s">
        <v>291</v>
      </c>
      <c r="E157" t="s">
        <v>292</v>
      </c>
      <c r="F157">
        <v>0.49774000000000002</v>
      </c>
      <c r="G157" t="s">
        <v>293</v>
      </c>
    </row>
    <row r="158" spans="1:7" hidden="1">
      <c r="A158" t="s">
        <v>55</v>
      </c>
      <c r="B158">
        <v>31.875378000000001</v>
      </c>
      <c r="C158">
        <v>-111.10035000000001</v>
      </c>
      <c r="D158" t="s">
        <v>406</v>
      </c>
      <c r="E158" t="s">
        <v>407</v>
      </c>
      <c r="F158">
        <v>2.21048</v>
      </c>
      <c r="G158" t="s">
        <v>279</v>
      </c>
    </row>
    <row r="159" spans="1:7" hidden="1">
      <c r="A159" t="s">
        <v>55</v>
      </c>
      <c r="B159">
        <v>31.875378000000001</v>
      </c>
      <c r="C159">
        <v>-111.10035000000001</v>
      </c>
      <c r="D159" t="s">
        <v>348</v>
      </c>
      <c r="E159" t="s">
        <v>349</v>
      </c>
      <c r="F159">
        <v>0</v>
      </c>
      <c r="G159" t="s">
        <v>279</v>
      </c>
    </row>
    <row r="160" spans="1:7" hidden="1">
      <c r="A160" t="s">
        <v>55</v>
      </c>
      <c r="B160">
        <v>31.875378000000001</v>
      </c>
      <c r="C160">
        <v>-111.10035000000001</v>
      </c>
      <c r="D160" t="s">
        <v>414</v>
      </c>
      <c r="E160" t="s">
        <v>415</v>
      </c>
      <c r="F160">
        <v>0</v>
      </c>
      <c r="G160" t="s">
        <v>279</v>
      </c>
    </row>
    <row r="161" spans="1:7" hidden="1">
      <c r="A161" t="s">
        <v>55</v>
      </c>
      <c r="B161">
        <v>31.875378000000001</v>
      </c>
      <c r="C161">
        <v>-111.10035000000001</v>
      </c>
      <c r="D161" t="s">
        <v>350</v>
      </c>
      <c r="E161" t="s">
        <v>351</v>
      </c>
      <c r="F161">
        <v>7.3999999999999999E-4</v>
      </c>
      <c r="G161" t="s">
        <v>279</v>
      </c>
    </row>
    <row r="162" spans="1:7" hidden="1">
      <c r="A162" t="s">
        <v>55</v>
      </c>
      <c r="B162">
        <v>31.875378000000001</v>
      </c>
      <c r="C162">
        <v>-111.10035000000001</v>
      </c>
      <c r="D162" t="s">
        <v>352</v>
      </c>
      <c r="E162" t="s">
        <v>353</v>
      </c>
      <c r="F162">
        <v>2.0000000000000002E-5</v>
      </c>
      <c r="G162" t="s">
        <v>279</v>
      </c>
    </row>
    <row r="163" spans="1:7" hidden="1">
      <c r="A163" t="s">
        <v>55</v>
      </c>
      <c r="B163">
        <v>31.875378000000001</v>
      </c>
      <c r="C163">
        <v>-111.10035000000001</v>
      </c>
      <c r="D163" t="s">
        <v>440</v>
      </c>
      <c r="E163" t="s">
        <v>441</v>
      </c>
      <c r="F163">
        <v>0.14016000000000001</v>
      </c>
      <c r="G163" t="s">
        <v>279</v>
      </c>
    </row>
    <row r="164" spans="1:7" hidden="1">
      <c r="A164" t="s">
        <v>55</v>
      </c>
      <c r="B164">
        <v>31.875378000000001</v>
      </c>
      <c r="C164">
        <v>-111.10035000000001</v>
      </c>
      <c r="D164" t="s">
        <v>294</v>
      </c>
      <c r="E164" t="s">
        <v>295</v>
      </c>
      <c r="F164">
        <v>3.5349999999999999E-2</v>
      </c>
      <c r="G164" t="s">
        <v>296</v>
      </c>
    </row>
    <row r="165" spans="1:7" hidden="1">
      <c r="A165" t="s">
        <v>55</v>
      </c>
      <c r="B165">
        <v>31.875378000000001</v>
      </c>
      <c r="C165">
        <v>-111.10035000000001</v>
      </c>
      <c r="D165" t="s">
        <v>297</v>
      </c>
      <c r="E165" t="s">
        <v>298</v>
      </c>
      <c r="F165">
        <v>0.125</v>
      </c>
      <c r="G165" t="s">
        <v>279</v>
      </c>
    </row>
    <row r="166" spans="1:7" hidden="1">
      <c r="A166" t="s">
        <v>55</v>
      </c>
      <c r="B166">
        <v>31.875378000000001</v>
      </c>
      <c r="C166">
        <v>-111.10035000000001</v>
      </c>
      <c r="D166" t="s">
        <v>354</v>
      </c>
      <c r="E166" t="s">
        <v>355</v>
      </c>
      <c r="F166">
        <v>5.0000000000000002E-5</v>
      </c>
      <c r="G166" t="s">
        <v>279</v>
      </c>
    </row>
    <row r="167" spans="1:7" hidden="1">
      <c r="A167" t="s">
        <v>55</v>
      </c>
      <c r="B167">
        <v>31.875378000000001</v>
      </c>
      <c r="C167">
        <v>-111.10035000000001</v>
      </c>
      <c r="D167" t="s">
        <v>356</v>
      </c>
      <c r="E167" t="s">
        <v>357</v>
      </c>
      <c r="F167">
        <v>1.0000000000000001E-5</v>
      </c>
      <c r="G167" t="s">
        <v>279</v>
      </c>
    </row>
    <row r="168" spans="1:7" hidden="1">
      <c r="A168" t="s">
        <v>55</v>
      </c>
      <c r="B168">
        <v>31.875378000000001</v>
      </c>
      <c r="C168">
        <v>-111.10035000000001</v>
      </c>
      <c r="D168" t="s">
        <v>301</v>
      </c>
      <c r="E168" t="s">
        <v>302</v>
      </c>
      <c r="F168">
        <v>2.5000000000000001E-3</v>
      </c>
      <c r="G168" t="s">
        <v>279</v>
      </c>
    </row>
    <row r="169" spans="1:7" hidden="1">
      <c r="A169" t="s">
        <v>55</v>
      </c>
      <c r="B169">
        <v>31.875378000000001</v>
      </c>
      <c r="C169">
        <v>-111.10035000000001</v>
      </c>
      <c r="D169" t="s">
        <v>303</v>
      </c>
      <c r="E169" t="s">
        <v>304</v>
      </c>
      <c r="F169">
        <v>0.14293</v>
      </c>
      <c r="G169" t="s">
        <v>293</v>
      </c>
    </row>
    <row r="170" spans="1:7" hidden="1">
      <c r="A170" t="s">
        <v>55</v>
      </c>
      <c r="B170">
        <v>31.875378000000001</v>
      </c>
      <c r="C170">
        <v>-111.10035000000001</v>
      </c>
      <c r="D170" t="s">
        <v>358</v>
      </c>
      <c r="E170" t="s">
        <v>359</v>
      </c>
      <c r="F170">
        <v>162.88146</v>
      </c>
      <c r="G170" t="s">
        <v>311</v>
      </c>
    </row>
    <row r="171" spans="1:7" hidden="1">
      <c r="A171" t="s">
        <v>55</v>
      </c>
      <c r="B171">
        <v>31.875378000000001</v>
      </c>
      <c r="C171">
        <v>-111.10035000000001</v>
      </c>
      <c r="D171" t="s">
        <v>307</v>
      </c>
      <c r="E171" t="s">
        <v>308</v>
      </c>
      <c r="F171">
        <v>2.7014399999999998</v>
      </c>
      <c r="G171" t="s">
        <v>293</v>
      </c>
    </row>
    <row r="172" spans="1:7" hidden="1">
      <c r="A172" t="s">
        <v>55</v>
      </c>
      <c r="B172">
        <v>31.875378000000001</v>
      </c>
      <c r="C172">
        <v>-111.10035000000001</v>
      </c>
      <c r="D172" t="s">
        <v>426</v>
      </c>
      <c r="E172" t="s">
        <v>427</v>
      </c>
      <c r="F172">
        <v>0</v>
      </c>
      <c r="G172" t="s">
        <v>279</v>
      </c>
    </row>
    <row r="173" spans="1:7" hidden="1">
      <c r="A173" t="s">
        <v>55</v>
      </c>
      <c r="B173">
        <v>31.875378000000001</v>
      </c>
      <c r="C173">
        <v>-111.10035000000001</v>
      </c>
      <c r="D173" t="s">
        <v>309</v>
      </c>
      <c r="E173" t="s">
        <v>310</v>
      </c>
      <c r="F173">
        <v>5.1388800000000003</v>
      </c>
      <c r="G173" t="s">
        <v>311</v>
      </c>
    </row>
    <row r="174" spans="1:7" hidden="1">
      <c r="A174" t="s">
        <v>55</v>
      </c>
      <c r="B174">
        <v>31.875378000000001</v>
      </c>
      <c r="C174">
        <v>-111.10035000000001</v>
      </c>
      <c r="D174" t="s">
        <v>312</v>
      </c>
      <c r="E174" t="s">
        <v>313</v>
      </c>
      <c r="F174">
        <v>107.55474</v>
      </c>
      <c r="G174" t="s">
        <v>311</v>
      </c>
    </row>
    <row r="175" spans="1:7" hidden="1">
      <c r="A175" t="s">
        <v>55</v>
      </c>
      <c r="B175">
        <v>31.875378000000001</v>
      </c>
      <c r="C175">
        <v>-111.10035000000001</v>
      </c>
      <c r="D175" t="s">
        <v>314</v>
      </c>
      <c r="E175" t="s">
        <v>315</v>
      </c>
      <c r="F175">
        <v>112.69358</v>
      </c>
      <c r="G175" t="s">
        <v>311</v>
      </c>
    </row>
    <row r="176" spans="1:7" hidden="1">
      <c r="A176" t="s">
        <v>55</v>
      </c>
      <c r="B176">
        <v>31.875378000000001</v>
      </c>
      <c r="C176">
        <v>-111.10035000000001</v>
      </c>
      <c r="D176" t="s">
        <v>316</v>
      </c>
      <c r="E176" t="s">
        <v>317</v>
      </c>
      <c r="F176">
        <v>683.60149000000001</v>
      </c>
      <c r="G176" t="s">
        <v>311</v>
      </c>
    </row>
    <row r="177" spans="1:7" hidden="1">
      <c r="A177" t="s">
        <v>55</v>
      </c>
      <c r="B177">
        <v>31.875378000000001</v>
      </c>
      <c r="C177">
        <v>-111.10035000000001</v>
      </c>
      <c r="D177" t="s">
        <v>318</v>
      </c>
      <c r="E177" t="s">
        <v>319</v>
      </c>
      <c r="F177">
        <v>688.74017000000003</v>
      </c>
      <c r="G177" t="s">
        <v>311</v>
      </c>
    </row>
    <row r="178" spans="1:7" hidden="1">
      <c r="A178" t="s">
        <v>55</v>
      </c>
      <c r="B178">
        <v>31.875378000000001</v>
      </c>
      <c r="C178">
        <v>-111.10035000000001</v>
      </c>
      <c r="D178" t="s">
        <v>432</v>
      </c>
      <c r="E178" t="s">
        <v>433</v>
      </c>
      <c r="F178">
        <v>0</v>
      </c>
      <c r="G178" t="s">
        <v>279</v>
      </c>
    </row>
    <row r="179" spans="1:7" hidden="1">
      <c r="A179" t="s">
        <v>55</v>
      </c>
      <c r="B179">
        <v>31.875378000000001</v>
      </c>
      <c r="C179">
        <v>-111.10035000000001</v>
      </c>
      <c r="D179" t="s">
        <v>320</v>
      </c>
      <c r="E179" t="s">
        <v>321</v>
      </c>
      <c r="F179">
        <v>104.99815</v>
      </c>
      <c r="G179" t="s">
        <v>293</v>
      </c>
    </row>
    <row r="180" spans="1:7" hidden="1">
      <c r="A180" t="s">
        <v>55</v>
      </c>
      <c r="B180">
        <v>31.875378000000001</v>
      </c>
      <c r="C180">
        <v>-111.10035000000001</v>
      </c>
      <c r="D180" t="s">
        <v>324</v>
      </c>
      <c r="E180" t="s">
        <v>325</v>
      </c>
      <c r="F180">
        <v>4.3495999999999997</v>
      </c>
      <c r="G180" t="s">
        <v>293</v>
      </c>
    </row>
    <row r="181" spans="1:7" hidden="1">
      <c r="A181" t="s">
        <v>55</v>
      </c>
      <c r="B181">
        <v>31.875378000000001</v>
      </c>
      <c r="C181">
        <v>-111.10035000000001</v>
      </c>
      <c r="D181" t="s">
        <v>326</v>
      </c>
      <c r="E181" t="s">
        <v>327</v>
      </c>
      <c r="F181">
        <v>74.759820000000005</v>
      </c>
      <c r="G181" t="s">
        <v>311</v>
      </c>
    </row>
    <row r="182" spans="1:7" hidden="1">
      <c r="A182" t="s">
        <v>55</v>
      </c>
      <c r="B182">
        <v>31.875378000000001</v>
      </c>
      <c r="C182">
        <v>-111.10035000000001</v>
      </c>
      <c r="D182" t="s">
        <v>360</v>
      </c>
      <c r="E182" t="s">
        <v>361</v>
      </c>
      <c r="F182">
        <v>0.43964999999999999</v>
      </c>
      <c r="G182" t="s">
        <v>279</v>
      </c>
    </row>
    <row r="183" spans="1:7" hidden="1">
      <c r="A183" t="s">
        <v>55</v>
      </c>
      <c r="B183">
        <v>31.875378000000001</v>
      </c>
      <c r="C183">
        <v>-111.10035000000001</v>
      </c>
      <c r="D183" t="s">
        <v>328</v>
      </c>
      <c r="E183" t="s">
        <v>329</v>
      </c>
      <c r="F183">
        <v>60.54627</v>
      </c>
      <c r="G183" t="s">
        <v>311</v>
      </c>
    </row>
    <row r="184" spans="1:7" hidden="1">
      <c r="A184" t="s">
        <v>55</v>
      </c>
      <c r="B184">
        <v>31.875378000000001</v>
      </c>
      <c r="C184">
        <v>-111.10035000000001</v>
      </c>
      <c r="D184" t="s">
        <v>362</v>
      </c>
      <c r="E184" t="s">
        <v>363</v>
      </c>
      <c r="F184">
        <v>2.8808600000000002</v>
      </c>
      <c r="G184" t="s">
        <v>279</v>
      </c>
    </row>
    <row r="185" spans="1:7" hidden="1">
      <c r="A185" t="s">
        <v>7</v>
      </c>
      <c r="B185">
        <v>34.583004000000003</v>
      </c>
      <c r="C185">
        <v>-113.21388</v>
      </c>
      <c r="D185" t="s">
        <v>330</v>
      </c>
      <c r="E185" t="s">
        <v>331</v>
      </c>
      <c r="F185">
        <v>0.97499999999999998</v>
      </c>
      <c r="G185" t="s">
        <v>311</v>
      </c>
    </row>
    <row r="186" spans="1:7" hidden="1">
      <c r="A186" t="s">
        <v>7</v>
      </c>
      <c r="B186">
        <v>34.583004000000003</v>
      </c>
      <c r="C186">
        <v>-113.21388</v>
      </c>
      <c r="D186" t="s">
        <v>338</v>
      </c>
      <c r="E186" t="s">
        <v>339</v>
      </c>
      <c r="F186">
        <v>1.125</v>
      </c>
      <c r="G186" t="s">
        <v>279</v>
      </c>
    </row>
    <row r="187" spans="1:7" hidden="1">
      <c r="A187" t="s">
        <v>7</v>
      </c>
      <c r="B187">
        <v>34.583004000000003</v>
      </c>
      <c r="C187">
        <v>-113.21388</v>
      </c>
      <c r="D187" t="s">
        <v>402</v>
      </c>
      <c r="E187" t="s">
        <v>403</v>
      </c>
      <c r="F187">
        <v>0.125</v>
      </c>
      <c r="G187" t="s">
        <v>279</v>
      </c>
    </row>
    <row r="188" spans="1:7" hidden="1">
      <c r="A188" t="s">
        <v>7</v>
      </c>
      <c r="B188">
        <v>34.583004000000003</v>
      </c>
      <c r="C188">
        <v>-113.21388</v>
      </c>
      <c r="D188" t="s">
        <v>294</v>
      </c>
      <c r="E188" t="s">
        <v>295</v>
      </c>
      <c r="F188">
        <v>8.9499999999999996E-2</v>
      </c>
      <c r="G188" t="s">
        <v>296</v>
      </c>
    </row>
    <row r="189" spans="1:7" hidden="1">
      <c r="A189" t="s">
        <v>7</v>
      </c>
      <c r="B189">
        <v>34.583004000000003</v>
      </c>
      <c r="C189">
        <v>-113.21388</v>
      </c>
      <c r="D189" t="s">
        <v>297</v>
      </c>
      <c r="E189" t="s">
        <v>298</v>
      </c>
      <c r="F189">
        <v>2.5000000000000001E-3</v>
      </c>
      <c r="G189" t="s">
        <v>279</v>
      </c>
    </row>
    <row r="190" spans="1:7" hidden="1">
      <c r="A190" t="s">
        <v>7</v>
      </c>
      <c r="B190">
        <v>34.583004000000003</v>
      </c>
      <c r="C190">
        <v>-113.21388</v>
      </c>
      <c r="D190" t="s">
        <v>354</v>
      </c>
      <c r="E190" t="s">
        <v>355</v>
      </c>
      <c r="F190">
        <v>1.3500000000000001E-3</v>
      </c>
      <c r="G190" t="s">
        <v>279</v>
      </c>
    </row>
    <row r="191" spans="1:7" hidden="1">
      <c r="A191" t="s">
        <v>7</v>
      </c>
      <c r="B191">
        <v>34.583004000000003</v>
      </c>
      <c r="C191">
        <v>-113.21388</v>
      </c>
      <c r="D191" t="s">
        <v>360</v>
      </c>
      <c r="E191" t="s">
        <v>361</v>
      </c>
      <c r="F191">
        <v>0.77500000000000002</v>
      </c>
      <c r="G191" t="s">
        <v>279</v>
      </c>
    </row>
    <row r="192" spans="1:7" hidden="1">
      <c r="A192" t="s">
        <v>7</v>
      </c>
      <c r="B192">
        <v>34.583004000000003</v>
      </c>
      <c r="C192">
        <v>-113.21388</v>
      </c>
      <c r="D192" t="s">
        <v>362</v>
      </c>
      <c r="E192" t="s">
        <v>363</v>
      </c>
      <c r="F192">
        <v>0.5</v>
      </c>
      <c r="G192" t="s">
        <v>279</v>
      </c>
    </row>
    <row r="193" spans="1:7" hidden="1">
      <c r="A193" t="s">
        <v>28</v>
      </c>
      <c r="B193">
        <v>46.747399999999999</v>
      </c>
      <c r="C193">
        <v>-87.885099999999994</v>
      </c>
      <c r="D193" t="s">
        <v>334</v>
      </c>
      <c r="E193" t="s">
        <v>335</v>
      </c>
      <c r="F193">
        <v>3.0000000000000001E-5</v>
      </c>
      <c r="G193" t="s">
        <v>279</v>
      </c>
    </row>
    <row r="194" spans="1:7" hidden="1">
      <c r="A194" t="s">
        <v>28</v>
      </c>
      <c r="B194">
        <v>46.747399999999999</v>
      </c>
      <c r="C194">
        <v>-87.885099999999994</v>
      </c>
      <c r="D194" t="s">
        <v>280</v>
      </c>
      <c r="E194" t="s">
        <v>281</v>
      </c>
      <c r="F194">
        <v>0</v>
      </c>
      <c r="G194" t="s">
        <v>279</v>
      </c>
    </row>
    <row r="195" spans="1:7" hidden="1">
      <c r="A195" t="s">
        <v>28</v>
      </c>
      <c r="B195">
        <v>46.747399999999999</v>
      </c>
      <c r="C195">
        <v>-87.885099999999994</v>
      </c>
      <c r="D195" t="s">
        <v>336</v>
      </c>
      <c r="E195" t="s">
        <v>337</v>
      </c>
      <c r="F195">
        <v>0</v>
      </c>
      <c r="G195" t="s">
        <v>279</v>
      </c>
    </row>
    <row r="196" spans="1:7" hidden="1">
      <c r="A196" t="s">
        <v>28</v>
      </c>
      <c r="B196">
        <v>46.747399999999999</v>
      </c>
      <c r="C196">
        <v>-87.885099999999994</v>
      </c>
      <c r="D196" t="s">
        <v>338</v>
      </c>
      <c r="E196" t="s">
        <v>339</v>
      </c>
      <c r="F196">
        <v>3.9989999999999998E-2</v>
      </c>
      <c r="G196" t="s">
        <v>279</v>
      </c>
    </row>
    <row r="197" spans="1:7" hidden="1">
      <c r="A197" t="s">
        <v>28</v>
      </c>
      <c r="B197">
        <v>46.747399999999999</v>
      </c>
      <c r="C197">
        <v>-87.885099999999994</v>
      </c>
      <c r="D197" t="s">
        <v>388</v>
      </c>
      <c r="E197" t="s">
        <v>389</v>
      </c>
      <c r="F197">
        <v>2.0000000000000002E-5</v>
      </c>
      <c r="G197" t="s">
        <v>279</v>
      </c>
    </row>
    <row r="198" spans="1:7" hidden="1">
      <c r="A198" t="s">
        <v>28</v>
      </c>
      <c r="B198">
        <v>46.747399999999999</v>
      </c>
      <c r="C198">
        <v>-87.885099999999994</v>
      </c>
      <c r="D198" t="s">
        <v>340</v>
      </c>
      <c r="E198" t="s">
        <v>341</v>
      </c>
      <c r="F198">
        <v>0</v>
      </c>
      <c r="G198" t="s">
        <v>279</v>
      </c>
    </row>
    <row r="199" spans="1:7" hidden="1">
      <c r="A199" t="s">
        <v>28</v>
      </c>
      <c r="B199">
        <v>46.747399999999999</v>
      </c>
      <c r="C199">
        <v>-87.885099999999994</v>
      </c>
      <c r="D199" t="s">
        <v>342</v>
      </c>
      <c r="E199" t="s">
        <v>343</v>
      </c>
      <c r="F199">
        <v>1.2685</v>
      </c>
      <c r="G199" t="s">
        <v>311</v>
      </c>
    </row>
    <row r="200" spans="1:7" hidden="1">
      <c r="A200" t="s">
        <v>28</v>
      </c>
      <c r="B200">
        <v>46.747399999999999</v>
      </c>
      <c r="C200">
        <v>-87.885099999999994</v>
      </c>
      <c r="D200" t="s">
        <v>344</v>
      </c>
      <c r="E200" t="s">
        <v>345</v>
      </c>
      <c r="F200">
        <v>0</v>
      </c>
      <c r="G200" t="s">
        <v>279</v>
      </c>
    </row>
    <row r="201" spans="1:7" hidden="1">
      <c r="A201" t="s">
        <v>28</v>
      </c>
      <c r="B201">
        <v>46.747399999999999</v>
      </c>
      <c r="C201">
        <v>-87.885099999999994</v>
      </c>
      <c r="D201" t="s">
        <v>291</v>
      </c>
      <c r="E201" t="s">
        <v>292</v>
      </c>
      <c r="F201">
        <v>2.3300000000000001E-2</v>
      </c>
      <c r="G201" t="s">
        <v>293</v>
      </c>
    </row>
    <row r="202" spans="1:7" hidden="1">
      <c r="A202" t="s">
        <v>28</v>
      </c>
      <c r="B202">
        <v>46.747399999999999</v>
      </c>
      <c r="C202">
        <v>-87.885099999999994</v>
      </c>
      <c r="D202" t="s">
        <v>406</v>
      </c>
      <c r="E202" t="s">
        <v>407</v>
      </c>
      <c r="F202">
        <v>9.5E-4</v>
      </c>
      <c r="G202" t="s">
        <v>279</v>
      </c>
    </row>
    <row r="203" spans="1:7" hidden="1">
      <c r="A203" t="s">
        <v>28</v>
      </c>
      <c r="B203">
        <v>46.747399999999999</v>
      </c>
      <c r="C203">
        <v>-87.885099999999994</v>
      </c>
      <c r="D203" t="s">
        <v>348</v>
      </c>
      <c r="E203" t="s">
        <v>349</v>
      </c>
      <c r="F203">
        <v>4.0000000000000003E-5</v>
      </c>
      <c r="G203" t="s">
        <v>279</v>
      </c>
    </row>
    <row r="204" spans="1:7" hidden="1">
      <c r="A204" t="s">
        <v>28</v>
      </c>
      <c r="B204">
        <v>46.747399999999999</v>
      </c>
      <c r="C204">
        <v>-87.885099999999994</v>
      </c>
      <c r="D204" t="s">
        <v>350</v>
      </c>
      <c r="E204" t="s">
        <v>351</v>
      </c>
      <c r="F204">
        <v>2.0559999999999998E-2</v>
      </c>
      <c r="G204" t="s">
        <v>279</v>
      </c>
    </row>
    <row r="205" spans="1:7" hidden="1">
      <c r="A205" t="s">
        <v>28</v>
      </c>
      <c r="B205">
        <v>46.747399999999999</v>
      </c>
      <c r="C205">
        <v>-87.885099999999994</v>
      </c>
      <c r="D205" t="s">
        <v>294</v>
      </c>
      <c r="E205" t="s">
        <v>295</v>
      </c>
      <c r="F205">
        <v>2.3E-3</v>
      </c>
      <c r="G205" t="s">
        <v>296</v>
      </c>
    </row>
    <row r="206" spans="1:7" hidden="1">
      <c r="A206" t="s">
        <v>28</v>
      </c>
      <c r="B206">
        <v>46.747399999999999</v>
      </c>
      <c r="C206">
        <v>-87.885099999999994</v>
      </c>
      <c r="D206" t="s">
        <v>297</v>
      </c>
      <c r="E206" t="s">
        <v>298</v>
      </c>
      <c r="F206">
        <v>0</v>
      </c>
      <c r="G206" t="s">
        <v>279</v>
      </c>
    </row>
    <row r="207" spans="1:7" hidden="1">
      <c r="A207" t="s">
        <v>28</v>
      </c>
      <c r="B207">
        <v>46.747399999999999</v>
      </c>
      <c r="C207">
        <v>-87.885099999999994</v>
      </c>
      <c r="D207" t="s">
        <v>354</v>
      </c>
      <c r="E207" t="s">
        <v>355</v>
      </c>
      <c r="F207">
        <v>0</v>
      </c>
      <c r="G207" t="s">
        <v>279</v>
      </c>
    </row>
    <row r="208" spans="1:7">
      <c r="A208" t="s">
        <v>28</v>
      </c>
      <c r="B208">
        <v>46.747399999999999</v>
      </c>
      <c r="C208">
        <v>-87.885099999999994</v>
      </c>
      <c r="D208" t="s">
        <v>299</v>
      </c>
      <c r="E208" t="s">
        <v>300</v>
      </c>
      <c r="F208">
        <v>59.15</v>
      </c>
      <c r="G208" t="s">
        <v>286</v>
      </c>
    </row>
    <row r="209" spans="1:7" hidden="1">
      <c r="A209" t="s">
        <v>28</v>
      </c>
      <c r="B209">
        <v>46.747399999999999</v>
      </c>
      <c r="C209">
        <v>-87.885099999999994</v>
      </c>
      <c r="D209" t="s">
        <v>356</v>
      </c>
      <c r="E209" t="s">
        <v>357</v>
      </c>
      <c r="F209">
        <v>4.0000000000000001E-3</v>
      </c>
      <c r="G209" t="s">
        <v>279</v>
      </c>
    </row>
    <row r="210" spans="1:7" hidden="1">
      <c r="A210" t="s">
        <v>28</v>
      </c>
      <c r="B210">
        <v>46.747399999999999</v>
      </c>
      <c r="C210">
        <v>-87.885099999999994</v>
      </c>
      <c r="D210" t="s">
        <v>301</v>
      </c>
      <c r="E210" t="s">
        <v>302</v>
      </c>
      <c r="F210">
        <v>0</v>
      </c>
      <c r="G210" t="s">
        <v>279</v>
      </c>
    </row>
    <row r="211" spans="1:7" hidden="1">
      <c r="A211" t="s">
        <v>28</v>
      </c>
      <c r="B211">
        <v>46.747399999999999</v>
      </c>
      <c r="C211">
        <v>-87.885099999999994</v>
      </c>
      <c r="D211" t="s">
        <v>303</v>
      </c>
      <c r="E211" t="s">
        <v>304</v>
      </c>
      <c r="F211">
        <v>5.6499999999999996E-3</v>
      </c>
      <c r="G211" t="s">
        <v>293</v>
      </c>
    </row>
    <row r="212" spans="1:7" hidden="1">
      <c r="A212" t="s">
        <v>28</v>
      </c>
      <c r="B212">
        <v>46.747399999999999</v>
      </c>
      <c r="C212">
        <v>-87.885099999999994</v>
      </c>
      <c r="D212" t="s">
        <v>358</v>
      </c>
      <c r="E212" t="s">
        <v>359</v>
      </c>
      <c r="F212">
        <v>2.8885000000000001</v>
      </c>
      <c r="G212" t="s">
        <v>311</v>
      </c>
    </row>
    <row r="213" spans="1:7" hidden="1">
      <c r="A213" t="s">
        <v>28</v>
      </c>
      <c r="B213">
        <v>46.747399999999999</v>
      </c>
      <c r="C213">
        <v>-87.885099999999994</v>
      </c>
      <c r="D213" t="s">
        <v>307</v>
      </c>
      <c r="E213" t="s">
        <v>308</v>
      </c>
      <c r="F213">
        <v>9.5930000000000001E-2</v>
      </c>
      <c r="G213" t="s">
        <v>293</v>
      </c>
    </row>
    <row r="214" spans="1:7" hidden="1">
      <c r="A214" t="s">
        <v>28</v>
      </c>
      <c r="B214">
        <v>46.747399999999999</v>
      </c>
      <c r="C214">
        <v>-87.885099999999994</v>
      </c>
      <c r="D214" t="s">
        <v>442</v>
      </c>
      <c r="E214" t="s">
        <v>443</v>
      </c>
      <c r="F214">
        <v>1.0000000000000001E-5</v>
      </c>
      <c r="G214" t="s">
        <v>279</v>
      </c>
    </row>
    <row r="215" spans="1:7" hidden="1">
      <c r="A215" t="s">
        <v>28</v>
      </c>
      <c r="B215">
        <v>46.747399999999999</v>
      </c>
      <c r="C215">
        <v>-87.885099999999994</v>
      </c>
      <c r="D215" t="s">
        <v>309</v>
      </c>
      <c r="E215" t="s">
        <v>310</v>
      </c>
      <c r="F215">
        <v>0.14968999999999999</v>
      </c>
      <c r="G215" t="s">
        <v>311</v>
      </c>
    </row>
    <row r="216" spans="1:7" hidden="1">
      <c r="A216" t="s">
        <v>28</v>
      </c>
      <c r="B216">
        <v>46.747399999999999</v>
      </c>
      <c r="C216">
        <v>-87.885099999999994</v>
      </c>
      <c r="D216" t="s">
        <v>312</v>
      </c>
      <c r="E216" t="s">
        <v>313</v>
      </c>
      <c r="F216">
        <v>1.93866</v>
      </c>
      <c r="G216" t="s">
        <v>311</v>
      </c>
    </row>
    <row r="217" spans="1:7" hidden="1">
      <c r="A217" t="s">
        <v>28</v>
      </c>
      <c r="B217">
        <v>46.747399999999999</v>
      </c>
      <c r="C217">
        <v>-87.885099999999994</v>
      </c>
      <c r="D217" t="s">
        <v>314</v>
      </c>
      <c r="E217" t="s">
        <v>315</v>
      </c>
      <c r="F217">
        <v>2.0904600000000002</v>
      </c>
      <c r="G217" t="s">
        <v>311</v>
      </c>
    </row>
    <row r="218" spans="1:7" hidden="1">
      <c r="A218" t="s">
        <v>28</v>
      </c>
      <c r="B218">
        <v>46.747399999999999</v>
      </c>
      <c r="C218">
        <v>-87.885099999999994</v>
      </c>
      <c r="D218" t="s">
        <v>316</v>
      </c>
      <c r="E218" t="s">
        <v>317</v>
      </c>
      <c r="F218">
        <v>7.2245999999999997</v>
      </c>
      <c r="G218" t="s">
        <v>311</v>
      </c>
    </row>
    <row r="219" spans="1:7" hidden="1">
      <c r="A219" t="s">
        <v>28</v>
      </c>
      <c r="B219">
        <v>46.747399999999999</v>
      </c>
      <c r="C219">
        <v>-87.885099999999994</v>
      </c>
      <c r="D219" t="s">
        <v>318</v>
      </c>
      <c r="E219" t="s">
        <v>319</v>
      </c>
      <c r="F219">
        <v>7.3742900000000002</v>
      </c>
      <c r="G219" t="s">
        <v>311</v>
      </c>
    </row>
    <row r="220" spans="1:7" hidden="1">
      <c r="A220" t="s">
        <v>28</v>
      </c>
      <c r="B220">
        <v>46.747399999999999</v>
      </c>
      <c r="C220">
        <v>-87.885099999999994</v>
      </c>
      <c r="D220" t="s">
        <v>320</v>
      </c>
      <c r="E220" t="s">
        <v>321</v>
      </c>
      <c r="F220">
        <v>1.8372999999999999</v>
      </c>
      <c r="G220" t="s">
        <v>293</v>
      </c>
    </row>
    <row r="221" spans="1:7" hidden="1">
      <c r="A221" t="s">
        <v>28</v>
      </c>
      <c r="B221">
        <v>46.747399999999999</v>
      </c>
      <c r="C221">
        <v>-87.885099999999994</v>
      </c>
      <c r="D221" t="s">
        <v>324</v>
      </c>
      <c r="E221" t="s">
        <v>325</v>
      </c>
      <c r="F221">
        <v>0.12822</v>
      </c>
      <c r="G221" t="s">
        <v>293</v>
      </c>
    </row>
    <row r="222" spans="1:7" hidden="1">
      <c r="A222" t="s">
        <v>28</v>
      </c>
      <c r="B222">
        <v>46.747399999999999</v>
      </c>
      <c r="C222">
        <v>-87.885099999999994</v>
      </c>
      <c r="D222" t="s">
        <v>326</v>
      </c>
      <c r="E222" t="s">
        <v>327</v>
      </c>
      <c r="F222">
        <v>1.4250000000000001E-2</v>
      </c>
      <c r="G222" t="s">
        <v>311</v>
      </c>
    </row>
    <row r="223" spans="1:7" hidden="1">
      <c r="A223" t="s">
        <v>28</v>
      </c>
      <c r="B223">
        <v>46.747399999999999</v>
      </c>
      <c r="C223">
        <v>-87.885099999999994</v>
      </c>
      <c r="D223" t="s">
        <v>360</v>
      </c>
      <c r="E223" t="s">
        <v>361</v>
      </c>
      <c r="F223">
        <v>1.197E-2</v>
      </c>
      <c r="G223" t="s">
        <v>279</v>
      </c>
    </row>
    <row r="224" spans="1:7" hidden="1">
      <c r="A224" t="s">
        <v>28</v>
      </c>
      <c r="B224">
        <v>46.747399999999999</v>
      </c>
      <c r="C224">
        <v>-87.885099999999994</v>
      </c>
      <c r="D224" t="s">
        <v>328</v>
      </c>
      <c r="E224" t="s">
        <v>329</v>
      </c>
      <c r="F224">
        <v>0.1789</v>
      </c>
      <c r="G224" t="s">
        <v>311</v>
      </c>
    </row>
    <row r="225" spans="1:7" hidden="1">
      <c r="A225" t="s">
        <v>28</v>
      </c>
      <c r="B225">
        <v>46.747399999999999</v>
      </c>
      <c r="C225">
        <v>-87.885099999999994</v>
      </c>
      <c r="D225" t="s">
        <v>362</v>
      </c>
      <c r="E225" t="s">
        <v>363</v>
      </c>
      <c r="F225">
        <v>2.1199999999999999E-3</v>
      </c>
      <c r="G225" t="s">
        <v>279</v>
      </c>
    </row>
    <row r="226" spans="1:7" hidden="1">
      <c r="A226" t="s">
        <v>34</v>
      </c>
      <c r="B226">
        <v>46.485500000000002</v>
      </c>
      <c r="C226">
        <v>-87.905000000000001</v>
      </c>
      <c r="D226" t="s">
        <v>346</v>
      </c>
      <c r="E226" t="s">
        <v>347</v>
      </c>
      <c r="F226">
        <v>5.1999999999999995E-4</v>
      </c>
      <c r="G226" t="s">
        <v>279</v>
      </c>
    </row>
    <row r="227" spans="1:7" hidden="1">
      <c r="A227" t="s">
        <v>34</v>
      </c>
      <c r="B227">
        <v>46.485500000000002</v>
      </c>
      <c r="C227">
        <v>-87.905000000000001</v>
      </c>
      <c r="D227" t="s">
        <v>291</v>
      </c>
      <c r="E227" t="s">
        <v>292</v>
      </c>
      <c r="F227">
        <v>4.8999999999999998E-4</v>
      </c>
      <c r="G227" t="s">
        <v>293</v>
      </c>
    </row>
    <row r="228" spans="1:7" hidden="1">
      <c r="A228" t="s">
        <v>34</v>
      </c>
      <c r="B228">
        <v>46.485500000000002</v>
      </c>
      <c r="C228">
        <v>-87.905000000000001</v>
      </c>
      <c r="D228" t="s">
        <v>294</v>
      </c>
      <c r="E228" t="s">
        <v>295</v>
      </c>
      <c r="F228">
        <v>3.0000000000000001E-5</v>
      </c>
      <c r="G228" t="s">
        <v>296</v>
      </c>
    </row>
    <row r="229" spans="1:7" hidden="1">
      <c r="A229" t="s">
        <v>34</v>
      </c>
      <c r="B229">
        <v>46.485500000000002</v>
      </c>
      <c r="C229">
        <v>-87.905000000000001</v>
      </c>
      <c r="D229" t="s">
        <v>354</v>
      </c>
      <c r="E229" t="s">
        <v>355</v>
      </c>
      <c r="F229">
        <v>0</v>
      </c>
      <c r="G229" t="s">
        <v>279</v>
      </c>
    </row>
    <row r="230" spans="1:7" hidden="1">
      <c r="A230" t="s">
        <v>34</v>
      </c>
      <c r="B230">
        <v>46.485500000000002</v>
      </c>
      <c r="C230">
        <v>-87.905000000000001</v>
      </c>
      <c r="D230" t="s">
        <v>301</v>
      </c>
      <c r="E230" t="s">
        <v>302</v>
      </c>
      <c r="F230">
        <v>2.0400000000000001E-2</v>
      </c>
      <c r="G230" t="s">
        <v>279</v>
      </c>
    </row>
    <row r="231" spans="1:7" hidden="1">
      <c r="A231" t="s">
        <v>34</v>
      </c>
      <c r="B231">
        <v>46.485500000000002</v>
      </c>
      <c r="C231">
        <v>-87.905000000000001</v>
      </c>
      <c r="D231" t="s">
        <v>303</v>
      </c>
      <c r="E231" t="s">
        <v>304</v>
      </c>
      <c r="F231">
        <v>2.0000000000000001E-4</v>
      </c>
      <c r="G231" t="s">
        <v>293</v>
      </c>
    </row>
    <row r="232" spans="1:7" hidden="1">
      <c r="A232" t="s">
        <v>34</v>
      </c>
      <c r="B232">
        <v>46.485500000000002</v>
      </c>
      <c r="C232">
        <v>-87.905000000000001</v>
      </c>
      <c r="D232" t="s">
        <v>307</v>
      </c>
      <c r="E232" t="s">
        <v>308</v>
      </c>
      <c r="F232">
        <v>1.74E-3</v>
      </c>
      <c r="G232" t="s">
        <v>293</v>
      </c>
    </row>
    <row r="233" spans="1:7" hidden="1">
      <c r="A233" t="s">
        <v>34</v>
      </c>
      <c r="B233">
        <v>46.485500000000002</v>
      </c>
      <c r="C233">
        <v>-87.905000000000001</v>
      </c>
      <c r="D233" t="s">
        <v>309</v>
      </c>
      <c r="E233" t="s">
        <v>310</v>
      </c>
      <c r="F233">
        <v>3.6800000000000001E-3</v>
      </c>
      <c r="G233" t="s">
        <v>311</v>
      </c>
    </row>
    <row r="234" spans="1:7" hidden="1">
      <c r="A234" t="s">
        <v>34</v>
      </c>
      <c r="B234">
        <v>46.485500000000002</v>
      </c>
      <c r="C234">
        <v>-87.905000000000001</v>
      </c>
      <c r="D234" t="s">
        <v>312</v>
      </c>
      <c r="E234" t="s">
        <v>313</v>
      </c>
      <c r="F234">
        <v>0.25056</v>
      </c>
      <c r="G234" t="s">
        <v>311</v>
      </c>
    </row>
    <row r="235" spans="1:7" hidden="1">
      <c r="A235" t="s">
        <v>34</v>
      </c>
      <c r="B235">
        <v>46.485500000000002</v>
      </c>
      <c r="C235">
        <v>-87.905000000000001</v>
      </c>
      <c r="D235" t="s">
        <v>314</v>
      </c>
      <c r="E235" t="s">
        <v>315</v>
      </c>
      <c r="F235">
        <v>0.25433</v>
      </c>
      <c r="G235" t="s">
        <v>311</v>
      </c>
    </row>
    <row r="236" spans="1:7" hidden="1">
      <c r="A236" t="s">
        <v>34</v>
      </c>
      <c r="B236">
        <v>46.485500000000002</v>
      </c>
      <c r="C236">
        <v>-87.905000000000001</v>
      </c>
      <c r="D236" t="s">
        <v>316</v>
      </c>
      <c r="E236" t="s">
        <v>317</v>
      </c>
      <c r="F236">
        <v>0.82879999999999998</v>
      </c>
      <c r="G236" t="s">
        <v>311</v>
      </c>
    </row>
    <row r="237" spans="1:7" hidden="1">
      <c r="A237" t="s">
        <v>34</v>
      </c>
      <c r="B237">
        <v>46.485500000000002</v>
      </c>
      <c r="C237">
        <v>-87.905000000000001</v>
      </c>
      <c r="D237" t="s">
        <v>318</v>
      </c>
      <c r="E237" t="s">
        <v>319</v>
      </c>
      <c r="F237">
        <v>0.83248</v>
      </c>
      <c r="G237" t="s">
        <v>311</v>
      </c>
    </row>
    <row r="238" spans="1:7" hidden="1">
      <c r="A238" t="s">
        <v>34</v>
      </c>
      <c r="B238">
        <v>46.485500000000002</v>
      </c>
      <c r="C238">
        <v>-87.905000000000001</v>
      </c>
      <c r="D238" t="s">
        <v>320</v>
      </c>
      <c r="E238" t="s">
        <v>321</v>
      </c>
      <c r="F238">
        <v>0.24659</v>
      </c>
      <c r="G238" t="s">
        <v>293</v>
      </c>
    </row>
    <row r="239" spans="1:7" hidden="1">
      <c r="A239" t="s">
        <v>34</v>
      </c>
      <c r="B239">
        <v>46.485500000000002</v>
      </c>
      <c r="C239">
        <v>-87.905000000000001</v>
      </c>
      <c r="D239" t="s">
        <v>324</v>
      </c>
      <c r="E239" t="s">
        <v>325</v>
      </c>
      <c r="F239">
        <v>5.3E-3</v>
      </c>
      <c r="G239" t="s">
        <v>293</v>
      </c>
    </row>
    <row r="240" spans="1:7" hidden="1">
      <c r="A240" t="s">
        <v>24</v>
      </c>
      <c r="B240">
        <v>46.007587999999998</v>
      </c>
      <c r="C240">
        <v>-112.50170300000001</v>
      </c>
      <c r="D240" t="s">
        <v>282</v>
      </c>
      <c r="E240" t="s">
        <v>283</v>
      </c>
      <c r="F240">
        <v>8.0000000000000007E-5</v>
      </c>
      <c r="G240" t="s">
        <v>279</v>
      </c>
    </row>
    <row r="241" spans="1:7" hidden="1">
      <c r="A241" t="s">
        <v>24</v>
      </c>
      <c r="B241">
        <v>46.007587999999998</v>
      </c>
      <c r="C241">
        <v>-112.50170300000001</v>
      </c>
      <c r="D241" t="s">
        <v>342</v>
      </c>
      <c r="E241" t="s">
        <v>343</v>
      </c>
      <c r="F241">
        <v>279.75850000000003</v>
      </c>
      <c r="G241" t="s">
        <v>311</v>
      </c>
    </row>
    <row r="242" spans="1:7" hidden="1">
      <c r="A242" t="s">
        <v>24</v>
      </c>
      <c r="B242">
        <v>46.007587999999998</v>
      </c>
      <c r="C242">
        <v>-112.50170300000001</v>
      </c>
      <c r="D242" t="s">
        <v>346</v>
      </c>
      <c r="E242" t="s">
        <v>347</v>
      </c>
      <c r="F242">
        <v>1.4599999999999999E-3</v>
      </c>
      <c r="G242" t="s">
        <v>279</v>
      </c>
    </row>
    <row r="243" spans="1:7" hidden="1">
      <c r="A243" t="s">
        <v>24</v>
      </c>
      <c r="B243">
        <v>46.007587999999998</v>
      </c>
      <c r="C243">
        <v>-112.50170300000001</v>
      </c>
      <c r="D243" t="s">
        <v>291</v>
      </c>
      <c r="E243" t="s">
        <v>292</v>
      </c>
      <c r="F243">
        <v>8.9429999999999996E-2</v>
      </c>
      <c r="G243" t="s">
        <v>293</v>
      </c>
    </row>
    <row r="244" spans="1:7" hidden="1">
      <c r="A244" t="s">
        <v>24</v>
      </c>
      <c r="B244">
        <v>46.007587999999998</v>
      </c>
      <c r="C244">
        <v>-112.50170300000001</v>
      </c>
      <c r="D244" t="s">
        <v>294</v>
      </c>
      <c r="E244" t="s">
        <v>295</v>
      </c>
      <c r="F244">
        <v>0.82347000000000004</v>
      </c>
      <c r="G244" t="s">
        <v>296</v>
      </c>
    </row>
    <row r="245" spans="1:7" hidden="1">
      <c r="A245" t="s">
        <v>24</v>
      </c>
      <c r="B245">
        <v>46.007587999999998</v>
      </c>
      <c r="C245">
        <v>-112.50170300000001</v>
      </c>
      <c r="D245" t="s">
        <v>297</v>
      </c>
      <c r="E245" t="s">
        <v>298</v>
      </c>
      <c r="F245">
        <v>6.0749999999999998E-2</v>
      </c>
      <c r="G245" t="s">
        <v>279</v>
      </c>
    </row>
    <row r="246" spans="1:7" hidden="1">
      <c r="A246" t="s">
        <v>24</v>
      </c>
      <c r="B246">
        <v>46.007587999999998</v>
      </c>
      <c r="C246">
        <v>-112.50170300000001</v>
      </c>
      <c r="D246" t="s">
        <v>301</v>
      </c>
      <c r="E246" t="s">
        <v>302</v>
      </c>
      <c r="F246">
        <v>1.3799999999999999E-3</v>
      </c>
      <c r="G246" t="s">
        <v>279</v>
      </c>
    </row>
    <row r="247" spans="1:7" hidden="1">
      <c r="A247" t="s">
        <v>24</v>
      </c>
      <c r="B247">
        <v>46.007587999999998</v>
      </c>
      <c r="C247">
        <v>-112.50170300000001</v>
      </c>
      <c r="D247" t="s">
        <v>303</v>
      </c>
      <c r="E247" t="s">
        <v>304</v>
      </c>
      <c r="F247">
        <v>6.2759999999999996E-2</v>
      </c>
      <c r="G247" t="s">
        <v>293</v>
      </c>
    </row>
    <row r="248" spans="1:7" hidden="1">
      <c r="A248" t="s">
        <v>24</v>
      </c>
      <c r="B248">
        <v>46.007587999999998</v>
      </c>
      <c r="C248">
        <v>-112.50170300000001</v>
      </c>
      <c r="D248" t="s">
        <v>358</v>
      </c>
      <c r="E248" t="s">
        <v>359</v>
      </c>
      <c r="F248">
        <v>70.983500000000006</v>
      </c>
      <c r="G248" t="s">
        <v>311</v>
      </c>
    </row>
    <row r="249" spans="1:7" hidden="1">
      <c r="A249" t="s">
        <v>24</v>
      </c>
      <c r="B249">
        <v>46.007587999999998</v>
      </c>
      <c r="C249">
        <v>-112.50170300000001</v>
      </c>
      <c r="D249" t="s">
        <v>307</v>
      </c>
      <c r="E249" t="s">
        <v>308</v>
      </c>
      <c r="F249">
        <v>0.83535999999999999</v>
      </c>
      <c r="G249" t="s">
        <v>293</v>
      </c>
    </row>
    <row r="250" spans="1:7" hidden="1">
      <c r="A250" t="s">
        <v>24</v>
      </c>
      <c r="B250">
        <v>46.007587999999998</v>
      </c>
      <c r="C250">
        <v>-112.50170300000001</v>
      </c>
      <c r="D250" t="s">
        <v>309</v>
      </c>
      <c r="E250" t="s">
        <v>310</v>
      </c>
      <c r="F250">
        <v>2.4681700000000002</v>
      </c>
      <c r="G250" t="s">
        <v>311</v>
      </c>
    </row>
    <row r="251" spans="1:7" hidden="1">
      <c r="A251" t="s">
        <v>24</v>
      </c>
      <c r="B251">
        <v>46.007587999999998</v>
      </c>
      <c r="C251">
        <v>-112.50170300000001</v>
      </c>
      <c r="D251" t="s">
        <v>312</v>
      </c>
      <c r="E251" t="s">
        <v>313</v>
      </c>
      <c r="F251">
        <v>98.644350000000003</v>
      </c>
      <c r="G251" t="s">
        <v>311</v>
      </c>
    </row>
    <row r="252" spans="1:7" hidden="1">
      <c r="A252" t="s">
        <v>24</v>
      </c>
      <c r="B252">
        <v>46.007587999999998</v>
      </c>
      <c r="C252">
        <v>-112.50170300000001</v>
      </c>
      <c r="D252" t="s">
        <v>314</v>
      </c>
      <c r="E252" t="s">
        <v>315</v>
      </c>
      <c r="F252">
        <v>101.11256</v>
      </c>
      <c r="G252" t="s">
        <v>311</v>
      </c>
    </row>
    <row r="253" spans="1:7" hidden="1">
      <c r="A253" t="s">
        <v>24</v>
      </c>
      <c r="B253">
        <v>46.007587999999998</v>
      </c>
      <c r="C253">
        <v>-112.50170300000001</v>
      </c>
      <c r="D253" t="s">
        <v>316</v>
      </c>
      <c r="E253" t="s">
        <v>317</v>
      </c>
      <c r="F253">
        <v>902.1952</v>
      </c>
      <c r="G253" t="s">
        <v>311</v>
      </c>
    </row>
    <row r="254" spans="1:7" hidden="1">
      <c r="A254" t="s">
        <v>24</v>
      </c>
      <c r="B254">
        <v>46.007587999999998</v>
      </c>
      <c r="C254">
        <v>-112.50170300000001</v>
      </c>
      <c r="D254" t="s">
        <v>318</v>
      </c>
      <c r="E254" t="s">
        <v>319</v>
      </c>
      <c r="F254">
        <v>904.66327000000001</v>
      </c>
      <c r="G254" t="s">
        <v>311</v>
      </c>
    </row>
    <row r="255" spans="1:7" hidden="1">
      <c r="A255" t="s">
        <v>24</v>
      </c>
      <c r="B255">
        <v>46.007587999999998</v>
      </c>
      <c r="C255">
        <v>-112.50170300000001</v>
      </c>
      <c r="D255" t="s">
        <v>444</v>
      </c>
      <c r="E255" t="s">
        <v>445</v>
      </c>
      <c r="F255">
        <v>3.6380000000000003E-2</v>
      </c>
      <c r="G255" t="s">
        <v>279</v>
      </c>
    </row>
    <row r="256" spans="1:7" hidden="1">
      <c r="A256" t="s">
        <v>24</v>
      </c>
      <c r="B256">
        <v>46.007587999999998</v>
      </c>
      <c r="C256">
        <v>-112.50170300000001</v>
      </c>
      <c r="D256" t="s">
        <v>320</v>
      </c>
      <c r="E256" t="s">
        <v>321</v>
      </c>
      <c r="F256">
        <v>99.221149999999994</v>
      </c>
      <c r="G256" t="s">
        <v>293</v>
      </c>
    </row>
    <row r="257" spans="1:7" hidden="1">
      <c r="A257" t="s">
        <v>24</v>
      </c>
      <c r="B257">
        <v>46.007587999999998</v>
      </c>
      <c r="C257">
        <v>-112.50170300000001</v>
      </c>
      <c r="D257" t="s">
        <v>324</v>
      </c>
      <c r="E257" t="s">
        <v>325</v>
      </c>
      <c r="F257">
        <v>0.90344999999999998</v>
      </c>
      <c r="G257" t="s">
        <v>293</v>
      </c>
    </row>
    <row r="258" spans="1:7" hidden="1">
      <c r="A258" t="s">
        <v>24</v>
      </c>
      <c r="B258">
        <v>46.007587999999998</v>
      </c>
      <c r="C258">
        <v>-112.50170300000001</v>
      </c>
      <c r="D258" t="s">
        <v>326</v>
      </c>
      <c r="E258" t="s">
        <v>327</v>
      </c>
      <c r="F258">
        <v>12.252000000000001</v>
      </c>
      <c r="G258" t="s">
        <v>311</v>
      </c>
    </row>
    <row r="259" spans="1:7" hidden="1">
      <c r="A259" t="s">
        <v>24</v>
      </c>
      <c r="B259">
        <v>46.007587999999998</v>
      </c>
      <c r="C259">
        <v>-112.50170300000001</v>
      </c>
      <c r="D259" t="s">
        <v>328</v>
      </c>
      <c r="E259" t="s">
        <v>329</v>
      </c>
      <c r="F259">
        <v>1.5599999999999999E-2</v>
      </c>
      <c r="G259" t="s">
        <v>311</v>
      </c>
    </row>
    <row r="260" spans="1:7" hidden="1">
      <c r="A260" t="s">
        <v>57</v>
      </c>
      <c r="B260">
        <v>37.752459999999999</v>
      </c>
      <c r="C260">
        <v>-117.63948000000001</v>
      </c>
      <c r="D260" t="s">
        <v>334</v>
      </c>
      <c r="E260" t="s">
        <v>335</v>
      </c>
      <c r="F260">
        <v>1.4999999999999999E-4</v>
      </c>
      <c r="G260" t="s">
        <v>279</v>
      </c>
    </row>
    <row r="261" spans="1:7" hidden="1">
      <c r="A261" t="s">
        <v>57</v>
      </c>
      <c r="B261">
        <v>37.752459999999999</v>
      </c>
      <c r="C261">
        <v>-117.63948000000001</v>
      </c>
      <c r="D261" t="s">
        <v>386</v>
      </c>
      <c r="E261" t="s">
        <v>387</v>
      </c>
      <c r="F261">
        <v>0</v>
      </c>
      <c r="G261" t="s">
        <v>279</v>
      </c>
    </row>
    <row r="262" spans="1:7" hidden="1">
      <c r="A262" t="s">
        <v>57</v>
      </c>
      <c r="B262">
        <v>37.752459999999999</v>
      </c>
      <c r="C262">
        <v>-117.63948000000001</v>
      </c>
      <c r="D262" t="s">
        <v>336</v>
      </c>
      <c r="E262" t="s">
        <v>337</v>
      </c>
      <c r="F262">
        <v>0</v>
      </c>
      <c r="G262" t="s">
        <v>279</v>
      </c>
    </row>
    <row r="263" spans="1:7" hidden="1">
      <c r="A263" t="s">
        <v>57</v>
      </c>
      <c r="B263">
        <v>37.752459999999999</v>
      </c>
      <c r="C263">
        <v>-117.63948000000001</v>
      </c>
      <c r="D263" t="s">
        <v>338</v>
      </c>
      <c r="E263" t="s">
        <v>339</v>
      </c>
      <c r="F263">
        <v>1.9000000000000001E-4</v>
      </c>
      <c r="G263" t="s">
        <v>279</v>
      </c>
    </row>
    <row r="264" spans="1:7" hidden="1">
      <c r="A264" t="s">
        <v>57</v>
      </c>
      <c r="B264">
        <v>37.752459999999999</v>
      </c>
      <c r="C264">
        <v>-117.63948000000001</v>
      </c>
      <c r="D264" t="s">
        <v>342</v>
      </c>
      <c r="E264" t="s">
        <v>343</v>
      </c>
      <c r="F264">
        <v>0.18739</v>
      </c>
      <c r="G264" t="s">
        <v>311</v>
      </c>
    </row>
    <row r="265" spans="1:7" hidden="1">
      <c r="A265" t="s">
        <v>57</v>
      </c>
      <c r="B265">
        <v>37.752459999999999</v>
      </c>
      <c r="C265">
        <v>-117.63948000000001</v>
      </c>
      <c r="D265" t="s">
        <v>344</v>
      </c>
      <c r="E265" t="s">
        <v>345</v>
      </c>
      <c r="F265">
        <v>0</v>
      </c>
      <c r="G265" t="s">
        <v>279</v>
      </c>
    </row>
    <row r="266" spans="1:7" hidden="1">
      <c r="A266" t="s">
        <v>57</v>
      </c>
      <c r="B266">
        <v>37.752459999999999</v>
      </c>
      <c r="C266">
        <v>-117.63948000000001</v>
      </c>
      <c r="D266" t="s">
        <v>291</v>
      </c>
      <c r="E266" t="s">
        <v>292</v>
      </c>
      <c r="F266">
        <v>4.7200000000000002E-3</v>
      </c>
      <c r="G266" t="s">
        <v>293</v>
      </c>
    </row>
    <row r="267" spans="1:7" hidden="1">
      <c r="A267" t="s">
        <v>57</v>
      </c>
      <c r="B267">
        <v>37.752459999999999</v>
      </c>
      <c r="C267">
        <v>-117.63948000000001</v>
      </c>
      <c r="D267" t="s">
        <v>348</v>
      </c>
      <c r="E267" t="s">
        <v>349</v>
      </c>
      <c r="F267">
        <v>0</v>
      </c>
      <c r="G267" t="s">
        <v>279</v>
      </c>
    </row>
    <row r="268" spans="1:7" hidden="1">
      <c r="A268" t="s">
        <v>57</v>
      </c>
      <c r="B268">
        <v>37.752459999999999</v>
      </c>
      <c r="C268">
        <v>-117.63948000000001</v>
      </c>
      <c r="D268" t="s">
        <v>414</v>
      </c>
      <c r="E268" t="s">
        <v>415</v>
      </c>
      <c r="F268">
        <v>0</v>
      </c>
      <c r="G268" t="s">
        <v>279</v>
      </c>
    </row>
    <row r="269" spans="1:7" hidden="1">
      <c r="A269" t="s">
        <v>57</v>
      </c>
      <c r="B269">
        <v>37.752459999999999</v>
      </c>
      <c r="C269">
        <v>-117.63948000000001</v>
      </c>
      <c r="D269" t="s">
        <v>350</v>
      </c>
      <c r="E269" t="s">
        <v>351</v>
      </c>
      <c r="F269">
        <v>2.4000000000000001E-4</v>
      </c>
      <c r="G269" t="s">
        <v>279</v>
      </c>
    </row>
    <row r="270" spans="1:7" hidden="1">
      <c r="A270" t="s">
        <v>57</v>
      </c>
      <c r="B270">
        <v>37.752459999999999</v>
      </c>
      <c r="C270">
        <v>-117.63948000000001</v>
      </c>
      <c r="D270" t="s">
        <v>354</v>
      </c>
      <c r="E270" t="s">
        <v>355</v>
      </c>
      <c r="F270">
        <v>0</v>
      </c>
      <c r="G270" t="s">
        <v>279</v>
      </c>
    </row>
    <row r="271" spans="1:7" hidden="1">
      <c r="A271" t="s">
        <v>57</v>
      </c>
      <c r="B271">
        <v>37.752459999999999</v>
      </c>
      <c r="C271">
        <v>-117.63948000000001</v>
      </c>
      <c r="D271" t="s">
        <v>356</v>
      </c>
      <c r="E271" t="s">
        <v>357</v>
      </c>
      <c r="F271">
        <v>2.0000000000000002E-5</v>
      </c>
      <c r="G271" t="s">
        <v>279</v>
      </c>
    </row>
    <row r="272" spans="1:7" hidden="1">
      <c r="A272" t="s">
        <v>57</v>
      </c>
      <c r="B272">
        <v>37.752459999999999</v>
      </c>
      <c r="C272">
        <v>-117.63948000000001</v>
      </c>
      <c r="D272" t="s">
        <v>303</v>
      </c>
      <c r="E272" t="s">
        <v>304</v>
      </c>
      <c r="F272">
        <v>1.0000000000000001E-5</v>
      </c>
      <c r="G272" t="s">
        <v>293</v>
      </c>
    </row>
    <row r="273" spans="1:7" hidden="1">
      <c r="A273" t="s">
        <v>57</v>
      </c>
      <c r="B273">
        <v>37.752459999999999</v>
      </c>
      <c r="C273">
        <v>-117.63948000000001</v>
      </c>
      <c r="D273" t="s">
        <v>358</v>
      </c>
      <c r="E273" t="s">
        <v>359</v>
      </c>
      <c r="F273">
        <v>0.86987000000000003</v>
      </c>
      <c r="G273" t="s">
        <v>311</v>
      </c>
    </row>
    <row r="274" spans="1:7" hidden="1">
      <c r="A274" t="s">
        <v>57</v>
      </c>
      <c r="B274">
        <v>37.752459999999999</v>
      </c>
      <c r="C274">
        <v>-117.63948000000001</v>
      </c>
      <c r="D274" t="s">
        <v>307</v>
      </c>
      <c r="E274" t="s">
        <v>308</v>
      </c>
      <c r="F274">
        <v>1.07E-3</v>
      </c>
      <c r="G274" t="s">
        <v>293</v>
      </c>
    </row>
    <row r="275" spans="1:7" hidden="1">
      <c r="A275" t="s">
        <v>57</v>
      </c>
      <c r="B275">
        <v>37.752459999999999</v>
      </c>
      <c r="C275">
        <v>-117.63948000000001</v>
      </c>
      <c r="D275" t="s">
        <v>426</v>
      </c>
      <c r="E275" t="s">
        <v>427</v>
      </c>
      <c r="F275">
        <v>0</v>
      </c>
      <c r="G275" t="s">
        <v>279</v>
      </c>
    </row>
    <row r="276" spans="1:7" hidden="1">
      <c r="A276" t="s">
        <v>57</v>
      </c>
      <c r="B276">
        <v>37.752459999999999</v>
      </c>
      <c r="C276">
        <v>-117.63948000000001</v>
      </c>
      <c r="D276" t="s">
        <v>309</v>
      </c>
      <c r="E276" t="s">
        <v>310</v>
      </c>
      <c r="F276">
        <v>7.6999999999999996E-4</v>
      </c>
      <c r="G276" t="s">
        <v>311</v>
      </c>
    </row>
    <row r="277" spans="1:7" hidden="1">
      <c r="A277" t="s">
        <v>57</v>
      </c>
      <c r="B277">
        <v>37.752459999999999</v>
      </c>
      <c r="C277">
        <v>-117.63948000000001</v>
      </c>
      <c r="D277" t="s">
        <v>312</v>
      </c>
      <c r="E277" t="s">
        <v>313</v>
      </c>
      <c r="F277">
        <v>8.6800000000000002E-3</v>
      </c>
      <c r="G277" t="s">
        <v>311</v>
      </c>
    </row>
    <row r="278" spans="1:7" hidden="1">
      <c r="A278" t="s">
        <v>57</v>
      </c>
      <c r="B278">
        <v>37.752459999999999</v>
      </c>
      <c r="C278">
        <v>-117.63948000000001</v>
      </c>
      <c r="D278" t="s">
        <v>314</v>
      </c>
      <c r="E278" t="s">
        <v>315</v>
      </c>
      <c r="F278">
        <v>9.4500000000000001E-3</v>
      </c>
      <c r="G278" t="s">
        <v>311</v>
      </c>
    </row>
    <row r="279" spans="1:7" hidden="1">
      <c r="A279" t="s">
        <v>57</v>
      </c>
      <c r="B279">
        <v>37.752459999999999</v>
      </c>
      <c r="C279">
        <v>-117.63948000000001</v>
      </c>
      <c r="D279" t="s">
        <v>316</v>
      </c>
      <c r="E279" t="s">
        <v>317</v>
      </c>
      <c r="F279">
        <v>2.7400000000000001E-2</v>
      </c>
      <c r="G279" t="s">
        <v>311</v>
      </c>
    </row>
    <row r="280" spans="1:7" hidden="1">
      <c r="A280" t="s">
        <v>57</v>
      </c>
      <c r="B280">
        <v>37.752459999999999</v>
      </c>
      <c r="C280">
        <v>-117.63948000000001</v>
      </c>
      <c r="D280" t="s">
        <v>318</v>
      </c>
      <c r="E280" t="s">
        <v>319</v>
      </c>
      <c r="F280">
        <v>2.8170000000000001E-2</v>
      </c>
      <c r="G280" t="s">
        <v>311</v>
      </c>
    </row>
    <row r="281" spans="1:7" hidden="1">
      <c r="A281" t="s">
        <v>57</v>
      </c>
      <c r="B281">
        <v>37.752459999999999</v>
      </c>
      <c r="C281">
        <v>-117.63948000000001</v>
      </c>
      <c r="D281" t="s">
        <v>432</v>
      </c>
      <c r="E281" t="s">
        <v>433</v>
      </c>
      <c r="F281">
        <v>0</v>
      </c>
      <c r="G281" t="s">
        <v>279</v>
      </c>
    </row>
    <row r="282" spans="1:7" hidden="1">
      <c r="A282" t="s">
        <v>57</v>
      </c>
      <c r="B282">
        <v>37.752459999999999</v>
      </c>
      <c r="C282">
        <v>-117.63948000000001</v>
      </c>
      <c r="D282" t="s">
        <v>320</v>
      </c>
      <c r="E282" t="s">
        <v>321</v>
      </c>
      <c r="F282">
        <v>3.62E-3</v>
      </c>
      <c r="G282" t="s">
        <v>293</v>
      </c>
    </row>
    <row r="283" spans="1:7" hidden="1">
      <c r="A283" t="s">
        <v>57</v>
      </c>
      <c r="B283">
        <v>37.752459999999999</v>
      </c>
      <c r="C283">
        <v>-117.63948000000001</v>
      </c>
      <c r="D283" t="s">
        <v>324</v>
      </c>
      <c r="E283" t="s">
        <v>325</v>
      </c>
      <c r="F283">
        <v>3.0000000000000001E-5</v>
      </c>
      <c r="G283" t="s">
        <v>293</v>
      </c>
    </row>
    <row r="284" spans="1:7" hidden="1">
      <c r="A284" t="s">
        <v>57</v>
      </c>
      <c r="B284">
        <v>37.752459999999999</v>
      </c>
      <c r="C284">
        <v>-117.63948000000001</v>
      </c>
      <c r="D284" t="s">
        <v>326</v>
      </c>
      <c r="E284" t="s">
        <v>327</v>
      </c>
      <c r="F284">
        <v>5.7200000000000003E-3</v>
      </c>
      <c r="G284" t="s">
        <v>311</v>
      </c>
    </row>
    <row r="285" spans="1:7" hidden="1">
      <c r="A285" t="s">
        <v>57</v>
      </c>
      <c r="B285">
        <v>37.752459999999999</v>
      </c>
      <c r="C285">
        <v>-117.63948000000001</v>
      </c>
      <c r="D285" t="s">
        <v>360</v>
      </c>
      <c r="E285" t="s">
        <v>361</v>
      </c>
      <c r="F285">
        <v>8.0000000000000007E-5</v>
      </c>
      <c r="G285" t="s">
        <v>279</v>
      </c>
    </row>
    <row r="286" spans="1:7" hidden="1">
      <c r="A286" t="s">
        <v>57</v>
      </c>
      <c r="B286">
        <v>37.752459999999999</v>
      </c>
      <c r="C286">
        <v>-117.63948000000001</v>
      </c>
      <c r="D286" t="s">
        <v>328</v>
      </c>
      <c r="E286" t="s">
        <v>329</v>
      </c>
      <c r="F286">
        <v>7.1010000000000004E-2</v>
      </c>
      <c r="G286" t="s">
        <v>311</v>
      </c>
    </row>
    <row r="287" spans="1:7" hidden="1">
      <c r="A287" t="s">
        <v>57</v>
      </c>
      <c r="B287">
        <v>37.752459999999999</v>
      </c>
      <c r="C287">
        <v>-117.63948000000001</v>
      </c>
      <c r="D287" t="s">
        <v>362</v>
      </c>
      <c r="E287" t="s">
        <v>363</v>
      </c>
      <c r="F287">
        <v>6.0000000000000002E-5</v>
      </c>
      <c r="G287" t="s">
        <v>279</v>
      </c>
    </row>
    <row r="288" spans="1:7" hidden="1">
      <c r="A288" t="s">
        <v>57</v>
      </c>
      <c r="B288">
        <v>37.752459999999999</v>
      </c>
      <c r="C288">
        <v>-117.63948000000001</v>
      </c>
      <c r="D288" t="s">
        <v>334</v>
      </c>
      <c r="E288" t="s">
        <v>335</v>
      </c>
      <c r="F288">
        <v>5.5000000000000003E-4</v>
      </c>
      <c r="G288" t="s">
        <v>279</v>
      </c>
    </row>
    <row r="289" spans="1:7" hidden="1">
      <c r="A289" t="s">
        <v>57</v>
      </c>
      <c r="B289">
        <v>37.752459999999999</v>
      </c>
      <c r="C289">
        <v>-117.63948000000001</v>
      </c>
      <c r="D289" t="s">
        <v>386</v>
      </c>
      <c r="E289" t="s">
        <v>387</v>
      </c>
      <c r="F289">
        <v>1.0000000000000001E-5</v>
      </c>
      <c r="G289" t="s">
        <v>279</v>
      </c>
    </row>
    <row r="290" spans="1:7" hidden="1">
      <c r="A290" t="s">
        <v>57</v>
      </c>
      <c r="B290">
        <v>37.752459999999999</v>
      </c>
      <c r="C290">
        <v>-117.63948000000001</v>
      </c>
      <c r="D290" t="s">
        <v>336</v>
      </c>
      <c r="E290" t="s">
        <v>337</v>
      </c>
      <c r="F290">
        <v>1.0000000000000001E-5</v>
      </c>
      <c r="G290" t="s">
        <v>279</v>
      </c>
    </row>
    <row r="291" spans="1:7" hidden="1">
      <c r="A291" t="s">
        <v>57</v>
      </c>
      <c r="B291">
        <v>37.752459999999999</v>
      </c>
      <c r="C291">
        <v>-117.63948000000001</v>
      </c>
      <c r="D291" t="s">
        <v>338</v>
      </c>
      <c r="E291" t="s">
        <v>339</v>
      </c>
      <c r="F291">
        <v>6.8000000000000005E-4</v>
      </c>
      <c r="G291" t="s">
        <v>279</v>
      </c>
    </row>
    <row r="292" spans="1:7" hidden="1">
      <c r="A292" t="s">
        <v>57</v>
      </c>
      <c r="B292">
        <v>37.752459999999999</v>
      </c>
      <c r="C292">
        <v>-117.63948000000001</v>
      </c>
      <c r="D292" t="s">
        <v>342</v>
      </c>
      <c r="E292" t="s">
        <v>343</v>
      </c>
      <c r="F292">
        <v>2.8478500000000002</v>
      </c>
      <c r="G292" t="s">
        <v>311</v>
      </c>
    </row>
    <row r="293" spans="1:7" hidden="1">
      <c r="A293" t="s">
        <v>57</v>
      </c>
      <c r="B293">
        <v>37.752459999999999</v>
      </c>
      <c r="C293">
        <v>-117.63948000000001</v>
      </c>
      <c r="D293" t="s">
        <v>344</v>
      </c>
      <c r="E293" t="s">
        <v>345</v>
      </c>
      <c r="F293">
        <v>0</v>
      </c>
      <c r="G293" t="s">
        <v>279</v>
      </c>
    </row>
    <row r="294" spans="1:7" hidden="1">
      <c r="A294" t="s">
        <v>57</v>
      </c>
      <c r="B294">
        <v>37.752459999999999</v>
      </c>
      <c r="C294">
        <v>-117.63948000000001</v>
      </c>
      <c r="D294" t="s">
        <v>291</v>
      </c>
      <c r="E294" t="s">
        <v>292</v>
      </c>
      <c r="F294">
        <v>1.4940800000000001</v>
      </c>
      <c r="G294" t="s">
        <v>293</v>
      </c>
    </row>
    <row r="295" spans="1:7" hidden="1">
      <c r="A295" t="s">
        <v>57</v>
      </c>
      <c r="B295">
        <v>37.752459999999999</v>
      </c>
      <c r="C295">
        <v>-117.63948000000001</v>
      </c>
      <c r="D295" t="s">
        <v>348</v>
      </c>
      <c r="E295" t="s">
        <v>349</v>
      </c>
      <c r="F295">
        <v>4.0000000000000003E-5</v>
      </c>
      <c r="G295" t="s">
        <v>279</v>
      </c>
    </row>
    <row r="296" spans="1:7" hidden="1">
      <c r="A296" t="s">
        <v>57</v>
      </c>
      <c r="B296">
        <v>37.752459999999999</v>
      </c>
      <c r="C296">
        <v>-117.63948000000001</v>
      </c>
      <c r="D296" t="s">
        <v>414</v>
      </c>
      <c r="E296" t="s">
        <v>415</v>
      </c>
      <c r="F296">
        <v>1.7000000000000001E-4</v>
      </c>
      <c r="G296" t="s">
        <v>279</v>
      </c>
    </row>
    <row r="297" spans="1:7" hidden="1">
      <c r="A297" t="s">
        <v>57</v>
      </c>
      <c r="B297">
        <v>37.752459999999999</v>
      </c>
      <c r="C297">
        <v>-117.63948000000001</v>
      </c>
      <c r="D297" t="s">
        <v>350</v>
      </c>
      <c r="E297" t="s">
        <v>351</v>
      </c>
      <c r="F297">
        <v>8.5999999999999998E-4</v>
      </c>
      <c r="G297" t="s">
        <v>279</v>
      </c>
    </row>
    <row r="298" spans="1:7" hidden="1">
      <c r="A298" t="s">
        <v>57</v>
      </c>
      <c r="B298">
        <v>37.752459999999999</v>
      </c>
      <c r="C298">
        <v>-117.63948000000001</v>
      </c>
      <c r="D298" t="s">
        <v>354</v>
      </c>
      <c r="E298" t="s">
        <v>355</v>
      </c>
      <c r="F298">
        <v>0</v>
      </c>
      <c r="G298" t="s">
        <v>279</v>
      </c>
    </row>
    <row r="299" spans="1:7" hidden="1">
      <c r="A299" t="s">
        <v>57</v>
      </c>
      <c r="B299">
        <v>37.752459999999999</v>
      </c>
      <c r="C299">
        <v>-117.63948000000001</v>
      </c>
      <c r="D299" t="s">
        <v>356</v>
      </c>
      <c r="E299" t="s">
        <v>357</v>
      </c>
      <c r="F299">
        <v>6.0000000000000002E-5</v>
      </c>
      <c r="G299" t="s">
        <v>279</v>
      </c>
    </row>
    <row r="300" spans="1:7" hidden="1">
      <c r="A300" t="s">
        <v>57</v>
      </c>
      <c r="B300">
        <v>37.752459999999999</v>
      </c>
      <c r="C300">
        <v>-117.63948000000001</v>
      </c>
      <c r="D300" t="s">
        <v>303</v>
      </c>
      <c r="E300" t="s">
        <v>304</v>
      </c>
      <c r="F300">
        <v>2.8300000000000001E-3</v>
      </c>
      <c r="G300" t="s">
        <v>293</v>
      </c>
    </row>
    <row r="301" spans="1:7" hidden="1">
      <c r="A301" t="s">
        <v>57</v>
      </c>
      <c r="B301">
        <v>37.752459999999999</v>
      </c>
      <c r="C301">
        <v>-117.63948000000001</v>
      </c>
      <c r="D301" t="s">
        <v>358</v>
      </c>
      <c r="E301" t="s">
        <v>359</v>
      </c>
      <c r="F301">
        <v>4.9362599999999999</v>
      </c>
      <c r="G301" t="s">
        <v>311</v>
      </c>
    </row>
    <row r="302" spans="1:7" hidden="1">
      <c r="A302" t="s">
        <v>57</v>
      </c>
      <c r="B302">
        <v>37.752459999999999</v>
      </c>
      <c r="C302">
        <v>-117.63948000000001</v>
      </c>
      <c r="D302" t="s">
        <v>307</v>
      </c>
      <c r="E302" t="s">
        <v>308</v>
      </c>
      <c r="F302">
        <v>0.34938000000000002</v>
      </c>
      <c r="G302" t="s">
        <v>293</v>
      </c>
    </row>
    <row r="303" spans="1:7" hidden="1">
      <c r="A303" t="s">
        <v>57</v>
      </c>
      <c r="B303">
        <v>37.752459999999999</v>
      </c>
      <c r="C303">
        <v>-117.63948000000001</v>
      </c>
      <c r="D303" t="s">
        <v>426</v>
      </c>
      <c r="E303" t="s">
        <v>427</v>
      </c>
      <c r="F303">
        <v>1.7000000000000001E-4</v>
      </c>
      <c r="G303" t="s">
        <v>279</v>
      </c>
    </row>
    <row r="304" spans="1:7" hidden="1">
      <c r="A304" t="s">
        <v>57</v>
      </c>
      <c r="B304">
        <v>37.752459999999999</v>
      </c>
      <c r="C304">
        <v>-117.63948000000001</v>
      </c>
      <c r="D304" t="s">
        <v>309</v>
      </c>
      <c r="E304" t="s">
        <v>310</v>
      </c>
      <c r="F304">
        <v>0.19767000000000001</v>
      </c>
      <c r="G304" t="s">
        <v>311</v>
      </c>
    </row>
    <row r="305" spans="1:7" hidden="1">
      <c r="A305" t="s">
        <v>57</v>
      </c>
      <c r="B305">
        <v>37.752459999999999</v>
      </c>
      <c r="C305">
        <v>-117.63948000000001</v>
      </c>
      <c r="D305" t="s">
        <v>312</v>
      </c>
      <c r="E305" t="s">
        <v>313</v>
      </c>
      <c r="F305">
        <v>1.80179</v>
      </c>
      <c r="G305" t="s">
        <v>311</v>
      </c>
    </row>
    <row r="306" spans="1:7" hidden="1">
      <c r="A306" t="s">
        <v>57</v>
      </c>
      <c r="B306">
        <v>37.752459999999999</v>
      </c>
      <c r="C306">
        <v>-117.63948000000001</v>
      </c>
      <c r="D306" t="s">
        <v>314</v>
      </c>
      <c r="E306" t="s">
        <v>315</v>
      </c>
      <c r="F306">
        <v>1.99946</v>
      </c>
      <c r="G306" t="s">
        <v>311</v>
      </c>
    </row>
    <row r="307" spans="1:7" hidden="1">
      <c r="A307" t="s">
        <v>57</v>
      </c>
      <c r="B307">
        <v>37.752459999999999</v>
      </c>
      <c r="C307">
        <v>-117.63948000000001</v>
      </c>
      <c r="D307" t="s">
        <v>316</v>
      </c>
      <c r="E307" t="s">
        <v>317</v>
      </c>
      <c r="F307">
        <v>1.88052</v>
      </c>
      <c r="G307" t="s">
        <v>311</v>
      </c>
    </row>
    <row r="308" spans="1:7" hidden="1">
      <c r="A308" t="s">
        <v>57</v>
      </c>
      <c r="B308">
        <v>37.752459999999999</v>
      </c>
      <c r="C308">
        <v>-117.63948000000001</v>
      </c>
      <c r="D308" t="s">
        <v>318</v>
      </c>
      <c r="E308" t="s">
        <v>319</v>
      </c>
      <c r="F308">
        <v>2.0781900000000002</v>
      </c>
      <c r="G308" t="s">
        <v>311</v>
      </c>
    </row>
    <row r="309" spans="1:7" hidden="1">
      <c r="A309" t="s">
        <v>57</v>
      </c>
      <c r="B309">
        <v>37.752459999999999</v>
      </c>
      <c r="C309">
        <v>-117.63948000000001</v>
      </c>
      <c r="D309" t="s">
        <v>432</v>
      </c>
      <c r="E309" t="s">
        <v>433</v>
      </c>
      <c r="F309">
        <v>3.0000000000000001E-5</v>
      </c>
      <c r="G309" t="s">
        <v>279</v>
      </c>
    </row>
    <row r="310" spans="1:7" hidden="1">
      <c r="A310" t="s">
        <v>57</v>
      </c>
      <c r="B310">
        <v>37.752459999999999</v>
      </c>
      <c r="C310">
        <v>-117.63948000000001</v>
      </c>
      <c r="D310" t="s">
        <v>320</v>
      </c>
      <c r="E310" t="s">
        <v>321</v>
      </c>
      <c r="F310">
        <v>0.14424999999999999</v>
      </c>
      <c r="G310" t="s">
        <v>293</v>
      </c>
    </row>
    <row r="311" spans="1:7" hidden="1">
      <c r="A311" t="s">
        <v>57</v>
      </c>
      <c r="B311">
        <v>37.752459999999999</v>
      </c>
      <c r="C311">
        <v>-117.63948000000001</v>
      </c>
      <c r="D311" t="s">
        <v>324</v>
      </c>
      <c r="E311" t="s">
        <v>325</v>
      </c>
      <c r="F311">
        <v>8.8900000000000003E-3</v>
      </c>
      <c r="G311" t="s">
        <v>293</v>
      </c>
    </row>
    <row r="312" spans="1:7" hidden="1">
      <c r="A312" t="s">
        <v>57</v>
      </c>
      <c r="B312">
        <v>37.752459999999999</v>
      </c>
      <c r="C312">
        <v>-117.63948000000001</v>
      </c>
      <c r="D312" t="s">
        <v>326</v>
      </c>
      <c r="E312" t="s">
        <v>327</v>
      </c>
      <c r="F312">
        <v>5.4179999999999999E-2</v>
      </c>
      <c r="G312" t="s">
        <v>311</v>
      </c>
    </row>
    <row r="313" spans="1:7" hidden="1">
      <c r="A313" t="s">
        <v>57</v>
      </c>
      <c r="B313">
        <v>37.752459999999999</v>
      </c>
      <c r="C313">
        <v>-117.63948000000001</v>
      </c>
      <c r="D313" t="s">
        <v>360</v>
      </c>
      <c r="E313" t="s">
        <v>361</v>
      </c>
      <c r="F313">
        <v>2.9999999999999997E-4</v>
      </c>
      <c r="G313" t="s">
        <v>279</v>
      </c>
    </row>
    <row r="314" spans="1:7" hidden="1">
      <c r="A314" t="s">
        <v>57</v>
      </c>
      <c r="B314">
        <v>37.752459999999999</v>
      </c>
      <c r="C314">
        <v>-117.63948000000001</v>
      </c>
      <c r="D314" t="s">
        <v>328</v>
      </c>
      <c r="E314" t="s">
        <v>329</v>
      </c>
      <c r="F314">
        <v>0.28077000000000002</v>
      </c>
      <c r="G314" t="s">
        <v>311</v>
      </c>
    </row>
    <row r="315" spans="1:7" hidden="1">
      <c r="A315" t="s">
        <v>57</v>
      </c>
      <c r="B315">
        <v>37.752459999999999</v>
      </c>
      <c r="C315">
        <v>-117.63948000000001</v>
      </c>
      <c r="D315" t="s">
        <v>362</v>
      </c>
      <c r="E315" t="s">
        <v>363</v>
      </c>
      <c r="F315">
        <v>2.1000000000000001E-4</v>
      </c>
      <c r="G315" t="s">
        <v>279</v>
      </c>
    </row>
    <row r="316" spans="1:7" hidden="1">
      <c r="A316" t="s">
        <v>49</v>
      </c>
      <c r="B316">
        <v>39.260229000000002</v>
      </c>
      <c r="C316">
        <v>-115.01129299999999</v>
      </c>
      <c r="D316" t="s">
        <v>380</v>
      </c>
      <c r="E316" t="s">
        <v>381</v>
      </c>
      <c r="F316">
        <v>0</v>
      </c>
      <c r="G316" t="s">
        <v>279</v>
      </c>
    </row>
    <row r="317" spans="1:7" hidden="1">
      <c r="A317" t="s">
        <v>49</v>
      </c>
      <c r="B317">
        <v>39.260229000000002</v>
      </c>
      <c r="C317">
        <v>-115.01129299999999</v>
      </c>
      <c r="D317" t="s">
        <v>382</v>
      </c>
      <c r="E317" t="s">
        <v>383</v>
      </c>
      <c r="F317">
        <v>0</v>
      </c>
      <c r="G317" t="s">
        <v>279</v>
      </c>
    </row>
    <row r="318" spans="1:7" hidden="1">
      <c r="A318" t="s">
        <v>49</v>
      </c>
      <c r="B318">
        <v>39.260229000000002</v>
      </c>
      <c r="C318">
        <v>-115.01129299999999</v>
      </c>
      <c r="D318" t="s">
        <v>334</v>
      </c>
      <c r="E318" t="s">
        <v>335</v>
      </c>
      <c r="F318">
        <v>2.0000000000000002E-5</v>
      </c>
      <c r="G318" t="s">
        <v>279</v>
      </c>
    </row>
    <row r="319" spans="1:7" hidden="1">
      <c r="A319" t="s">
        <v>49</v>
      </c>
      <c r="B319">
        <v>39.260229000000002</v>
      </c>
      <c r="C319">
        <v>-115.01129299999999</v>
      </c>
      <c r="D319" t="s">
        <v>330</v>
      </c>
      <c r="E319" t="s">
        <v>331</v>
      </c>
      <c r="F319">
        <v>0.5</v>
      </c>
      <c r="G319" t="s">
        <v>311</v>
      </c>
    </row>
    <row r="320" spans="1:7" hidden="1">
      <c r="A320" t="s">
        <v>49</v>
      </c>
      <c r="B320">
        <v>39.260229000000002</v>
      </c>
      <c r="C320">
        <v>-115.01129299999999</v>
      </c>
      <c r="D320" t="s">
        <v>386</v>
      </c>
      <c r="E320" t="s">
        <v>387</v>
      </c>
      <c r="F320">
        <v>0</v>
      </c>
      <c r="G320" t="s">
        <v>279</v>
      </c>
    </row>
    <row r="321" spans="1:7" hidden="1">
      <c r="A321" t="s">
        <v>49</v>
      </c>
      <c r="B321">
        <v>39.260229000000002</v>
      </c>
      <c r="C321">
        <v>-115.01129299999999</v>
      </c>
      <c r="D321" t="s">
        <v>336</v>
      </c>
      <c r="E321" t="s">
        <v>337</v>
      </c>
      <c r="F321">
        <v>0</v>
      </c>
      <c r="G321" t="s">
        <v>279</v>
      </c>
    </row>
    <row r="322" spans="1:7" hidden="1">
      <c r="A322" t="s">
        <v>49</v>
      </c>
      <c r="B322">
        <v>39.260229000000002</v>
      </c>
      <c r="C322">
        <v>-115.01129299999999</v>
      </c>
      <c r="D322" t="s">
        <v>338</v>
      </c>
      <c r="E322" t="s">
        <v>339</v>
      </c>
      <c r="F322">
        <v>3.0000000000000001E-5</v>
      </c>
      <c r="G322" t="s">
        <v>279</v>
      </c>
    </row>
    <row r="323" spans="1:7" hidden="1">
      <c r="A323" t="s">
        <v>49</v>
      </c>
      <c r="B323">
        <v>39.260229000000002</v>
      </c>
      <c r="C323">
        <v>-115.01129299999999</v>
      </c>
      <c r="D323" t="s">
        <v>390</v>
      </c>
      <c r="E323" t="s">
        <v>391</v>
      </c>
      <c r="F323">
        <v>0</v>
      </c>
      <c r="G323" t="s">
        <v>279</v>
      </c>
    </row>
    <row r="324" spans="1:7" hidden="1">
      <c r="A324" t="s">
        <v>49</v>
      </c>
      <c r="B324">
        <v>39.260229000000002</v>
      </c>
      <c r="C324">
        <v>-115.01129299999999</v>
      </c>
      <c r="D324" t="s">
        <v>342</v>
      </c>
      <c r="E324" t="s">
        <v>343</v>
      </c>
      <c r="F324">
        <v>0.15415000000000001</v>
      </c>
      <c r="G324" t="s">
        <v>311</v>
      </c>
    </row>
    <row r="325" spans="1:7" hidden="1">
      <c r="A325" t="s">
        <v>49</v>
      </c>
      <c r="B325">
        <v>39.260229000000002</v>
      </c>
      <c r="C325">
        <v>-115.01129299999999</v>
      </c>
      <c r="D325" t="s">
        <v>344</v>
      </c>
      <c r="E325" t="s">
        <v>345</v>
      </c>
      <c r="F325">
        <v>0</v>
      </c>
      <c r="G325" t="s">
        <v>279</v>
      </c>
    </row>
    <row r="326" spans="1:7" hidden="1">
      <c r="A326" t="s">
        <v>49</v>
      </c>
      <c r="B326">
        <v>39.260229000000002</v>
      </c>
      <c r="C326">
        <v>-115.01129299999999</v>
      </c>
      <c r="D326" t="s">
        <v>291</v>
      </c>
      <c r="E326" t="s">
        <v>292</v>
      </c>
      <c r="F326">
        <v>7.3200000000000001E-3</v>
      </c>
      <c r="G326" t="s">
        <v>293</v>
      </c>
    </row>
    <row r="327" spans="1:7" hidden="1">
      <c r="A327" t="s">
        <v>49</v>
      </c>
      <c r="B327">
        <v>39.260229000000002</v>
      </c>
      <c r="C327">
        <v>-115.01129299999999</v>
      </c>
      <c r="D327" t="s">
        <v>348</v>
      </c>
      <c r="E327" t="s">
        <v>349</v>
      </c>
      <c r="F327">
        <v>0</v>
      </c>
      <c r="G327" t="s">
        <v>279</v>
      </c>
    </row>
    <row r="328" spans="1:7" hidden="1">
      <c r="A328" t="s">
        <v>49</v>
      </c>
      <c r="B328">
        <v>39.260229000000002</v>
      </c>
      <c r="C328">
        <v>-115.01129299999999</v>
      </c>
      <c r="D328" t="s">
        <v>414</v>
      </c>
      <c r="E328" t="s">
        <v>415</v>
      </c>
      <c r="F328">
        <v>0</v>
      </c>
      <c r="G328" t="s">
        <v>279</v>
      </c>
    </row>
    <row r="329" spans="1:7" hidden="1">
      <c r="A329" t="s">
        <v>49</v>
      </c>
      <c r="B329">
        <v>39.260229000000002</v>
      </c>
      <c r="C329">
        <v>-115.01129299999999</v>
      </c>
      <c r="D329" t="s">
        <v>350</v>
      </c>
      <c r="E329" t="s">
        <v>351</v>
      </c>
      <c r="F329">
        <v>3.0000000000000001E-5</v>
      </c>
      <c r="G329" t="s">
        <v>279</v>
      </c>
    </row>
    <row r="330" spans="1:7" hidden="1">
      <c r="A330" t="s">
        <v>49</v>
      </c>
      <c r="B330">
        <v>39.260229000000002</v>
      </c>
      <c r="C330">
        <v>-115.01129299999999</v>
      </c>
      <c r="D330" t="s">
        <v>294</v>
      </c>
      <c r="E330" t="s">
        <v>295</v>
      </c>
      <c r="F330">
        <v>2.9850000000000002E-2</v>
      </c>
      <c r="G330" t="s">
        <v>296</v>
      </c>
    </row>
    <row r="331" spans="1:7" hidden="1">
      <c r="A331" t="s">
        <v>49</v>
      </c>
      <c r="B331">
        <v>39.260229000000002</v>
      </c>
      <c r="C331">
        <v>-115.01129299999999</v>
      </c>
      <c r="D331" t="s">
        <v>297</v>
      </c>
      <c r="E331" t="s">
        <v>298</v>
      </c>
      <c r="F331">
        <v>2.5000000000000001E-3</v>
      </c>
      <c r="G331" t="s">
        <v>279</v>
      </c>
    </row>
    <row r="332" spans="1:7" hidden="1">
      <c r="A332" t="s">
        <v>49</v>
      </c>
      <c r="B332">
        <v>39.260229000000002</v>
      </c>
      <c r="C332">
        <v>-115.01129299999999</v>
      </c>
      <c r="D332" t="s">
        <v>354</v>
      </c>
      <c r="E332" t="s">
        <v>355</v>
      </c>
      <c r="F332">
        <v>5.0000000000000002E-5</v>
      </c>
      <c r="G332" t="s">
        <v>279</v>
      </c>
    </row>
    <row r="333" spans="1:7" hidden="1">
      <c r="A333" t="s">
        <v>49</v>
      </c>
      <c r="B333">
        <v>39.260229000000002</v>
      </c>
      <c r="C333">
        <v>-115.01129299999999</v>
      </c>
      <c r="D333" t="s">
        <v>420</v>
      </c>
      <c r="E333" t="s">
        <v>421</v>
      </c>
      <c r="F333">
        <v>7.66</v>
      </c>
      <c r="G333" t="s">
        <v>279</v>
      </c>
    </row>
    <row r="334" spans="1:7" hidden="1">
      <c r="A334" t="s">
        <v>49</v>
      </c>
      <c r="B334">
        <v>39.260229000000002</v>
      </c>
      <c r="C334">
        <v>-115.01129299999999</v>
      </c>
      <c r="D334" t="s">
        <v>356</v>
      </c>
      <c r="E334" t="s">
        <v>357</v>
      </c>
      <c r="F334">
        <v>0</v>
      </c>
      <c r="G334" t="s">
        <v>279</v>
      </c>
    </row>
    <row r="335" spans="1:7" hidden="1">
      <c r="A335" t="s">
        <v>49</v>
      </c>
      <c r="B335">
        <v>39.260229000000002</v>
      </c>
      <c r="C335">
        <v>-115.01129299999999</v>
      </c>
      <c r="D335" t="s">
        <v>303</v>
      </c>
      <c r="E335" t="s">
        <v>304</v>
      </c>
      <c r="F335">
        <v>7.1000000000000004E-3</v>
      </c>
      <c r="G335" t="s">
        <v>293</v>
      </c>
    </row>
    <row r="336" spans="1:7" hidden="1">
      <c r="A336" t="s">
        <v>49</v>
      </c>
      <c r="B336">
        <v>39.260229000000002</v>
      </c>
      <c r="C336">
        <v>-115.01129299999999</v>
      </c>
      <c r="D336" t="s">
        <v>358</v>
      </c>
      <c r="E336" t="s">
        <v>359</v>
      </c>
      <c r="F336">
        <v>0.15034</v>
      </c>
      <c r="G336" t="s">
        <v>311</v>
      </c>
    </row>
    <row r="337" spans="1:7" hidden="1">
      <c r="A337" t="s">
        <v>49</v>
      </c>
      <c r="B337">
        <v>39.260229000000002</v>
      </c>
      <c r="C337">
        <v>-115.01129299999999</v>
      </c>
      <c r="D337" t="s">
        <v>307</v>
      </c>
      <c r="E337" t="s">
        <v>308</v>
      </c>
      <c r="F337">
        <v>2.7499999999999998E-3</v>
      </c>
      <c r="G337" t="s">
        <v>293</v>
      </c>
    </row>
    <row r="338" spans="1:7" hidden="1">
      <c r="A338" t="s">
        <v>49</v>
      </c>
      <c r="B338">
        <v>39.260229000000002</v>
      </c>
      <c r="C338">
        <v>-115.01129299999999</v>
      </c>
      <c r="D338" t="s">
        <v>426</v>
      </c>
      <c r="E338" t="s">
        <v>427</v>
      </c>
      <c r="F338">
        <v>0</v>
      </c>
      <c r="G338" t="s">
        <v>279</v>
      </c>
    </row>
    <row r="339" spans="1:7" hidden="1">
      <c r="A339" t="s">
        <v>49</v>
      </c>
      <c r="B339">
        <v>39.260229000000002</v>
      </c>
      <c r="C339">
        <v>-115.01129299999999</v>
      </c>
      <c r="D339" t="s">
        <v>309</v>
      </c>
      <c r="E339" t="s">
        <v>310</v>
      </c>
      <c r="F339">
        <v>0.38899</v>
      </c>
      <c r="G339" t="s">
        <v>311</v>
      </c>
    </row>
    <row r="340" spans="1:7" hidden="1">
      <c r="A340" t="s">
        <v>49</v>
      </c>
      <c r="B340">
        <v>39.260229000000002</v>
      </c>
      <c r="C340">
        <v>-115.01129299999999</v>
      </c>
      <c r="D340" t="s">
        <v>312</v>
      </c>
      <c r="E340" t="s">
        <v>313</v>
      </c>
      <c r="F340">
        <v>13.045769999999999</v>
      </c>
      <c r="G340" t="s">
        <v>311</v>
      </c>
    </row>
    <row r="341" spans="1:7" hidden="1">
      <c r="A341" t="s">
        <v>49</v>
      </c>
      <c r="B341">
        <v>39.260229000000002</v>
      </c>
      <c r="C341">
        <v>-115.01129299999999</v>
      </c>
      <c r="D341" t="s">
        <v>314</v>
      </c>
      <c r="E341" t="s">
        <v>315</v>
      </c>
      <c r="F341">
        <v>13.434760000000001</v>
      </c>
      <c r="G341" t="s">
        <v>311</v>
      </c>
    </row>
    <row r="342" spans="1:7" hidden="1">
      <c r="A342" t="s">
        <v>49</v>
      </c>
      <c r="B342">
        <v>39.260229000000002</v>
      </c>
      <c r="C342">
        <v>-115.01129299999999</v>
      </c>
      <c r="D342" t="s">
        <v>316</v>
      </c>
      <c r="E342" t="s">
        <v>317</v>
      </c>
      <c r="F342">
        <v>32.12547</v>
      </c>
      <c r="G342" t="s">
        <v>311</v>
      </c>
    </row>
    <row r="343" spans="1:7" hidden="1">
      <c r="A343" t="s">
        <v>49</v>
      </c>
      <c r="B343">
        <v>39.260229000000002</v>
      </c>
      <c r="C343">
        <v>-115.01129299999999</v>
      </c>
      <c r="D343" t="s">
        <v>318</v>
      </c>
      <c r="E343" t="s">
        <v>319</v>
      </c>
      <c r="F343">
        <v>32.514470000000003</v>
      </c>
      <c r="G343" t="s">
        <v>311</v>
      </c>
    </row>
    <row r="344" spans="1:7" hidden="1">
      <c r="A344" t="s">
        <v>49</v>
      </c>
      <c r="B344">
        <v>39.260229000000002</v>
      </c>
      <c r="C344">
        <v>-115.01129299999999</v>
      </c>
      <c r="D344" t="s">
        <v>432</v>
      </c>
      <c r="E344" t="s">
        <v>433</v>
      </c>
      <c r="F344">
        <v>0</v>
      </c>
      <c r="G344" t="s">
        <v>279</v>
      </c>
    </row>
    <row r="345" spans="1:7" hidden="1">
      <c r="A345" t="s">
        <v>49</v>
      </c>
      <c r="B345">
        <v>39.260229000000002</v>
      </c>
      <c r="C345">
        <v>-115.01129299999999</v>
      </c>
      <c r="D345" t="s">
        <v>320</v>
      </c>
      <c r="E345" t="s">
        <v>321</v>
      </c>
      <c r="F345">
        <v>13.378270000000001</v>
      </c>
      <c r="G345" t="s">
        <v>293</v>
      </c>
    </row>
    <row r="346" spans="1:7" hidden="1">
      <c r="A346" t="s">
        <v>49</v>
      </c>
      <c r="B346">
        <v>39.260229000000002</v>
      </c>
      <c r="C346">
        <v>-115.01129299999999</v>
      </c>
      <c r="D346" t="s">
        <v>324</v>
      </c>
      <c r="E346" t="s">
        <v>325</v>
      </c>
      <c r="F346">
        <v>3.9489999999999997E-2</v>
      </c>
      <c r="G346" t="s">
        <v>293</v>
      </c>
    </row>
    <row r="347" spans="1:7" hidden="1">
      <c r="A347" t="s">
        <v>49</v>
      </c>
      <c r="B347">
        <v>39.260229000000002</v>
      </c>
      <c r="C347">
        <v>-115.01129299999999</v>
      </c>
      <c r="D347" t="s">
        <v>326</v>
      </c>
      <c r="E347" t="s">
        <v>327</v>
      </c>
      <c r="F347">
        <v>7.9399999999999991E-3</v>
      </c>
      <c r="G347" t="s">
        <v>311</v>
      </c>
    </row>
    <row r="348" spans="1:7" hidden="1">
      <c r="A348" t="s">
        <v>49</v>
      </c>
      <c r="B348">
        <v>39.260229000000002</v>
      </c>
      <c r="C348">
        <v>-115.01129299999999</v>
      </c>
      <c r="D348" t="s">
        <v>360</v>
      </c>
      <c r="E348" t="s">
        <v>361</v>
      </c>
      <c r="F348">
        <v>1.0000000000000001E-5</v>
      </c>
      <c r="G348" t="s">
        <v>279</v>
      </c>
    </row>
    <row r="349" spans="1:7" hidden="1">
      <c r="A349" t="s">
        <v>49</v>
      </c>
      <c r="B349">
        <v>39.260229000000002</v>
      </c>
      <c r="C349">
        <v>-115.01129299999999</v>
      </c>
      <c r="D349" t="s">
        <v>328</v>
      </c>
      <c r="E349" t="s">
        <v>329</v>
      </c>
      <c r="F349">
        <v>1.2197499999999999</v>
      </c>
      <c r="G349" t="s">
        <v>311</v>
      </c>
    </row>
    <row r="350" spans="1:7" hidden="1">
      <c r="A350" t="s">
        <v>49</v>
      </c>
      <c r="B350">
        <v>39.260229000000002</v>
      </c>
      <c r="C350">
        <v>-115.01129299999999</v>
      </c>
      <c r="D350" t="s">
        <v>362</v>
      </c>
      <c r="E350" t="s">
        <v>363</v>
      </c>
      <c r="F350">
        <v>1.0000000000000001E-5</v>
      </c>
      <c r="G350" t="s">
        <v>279</v>
      </c>
    </row>
    <row r="351" spans="1:7" hidden="1">
      <c r="A351" t="s">
        <v>21</v>
      </c>
      <c r="B351">
        <v>32.789700000000003</v>
      </c>
      <c r="C351">
        <v>-108.0682</v>
      </c>
      <c r="D351" t="s">
        <v>334</v>
      </c>
      <c r="E351" t="s">
        <v>335</v>
      </c>
      <c r="F351">
        <v>4.45E-3</v>
      </c>
      <c r="G351" t="s">
        <v>279</v>
      </c>
    </row>
    <row r="352" spans="1:7" hidden="1">
      <c r="A352" t="s">
        <v>21</v>
      </c>
      <c r="B352">
        <v>32.789700000000003</v>
      </c>
      <c r="C352">
        <v>-108.0682</v>
      </c>
      <c r="D352" t="s">
        <v>384</v>
      </c>
      <c r="E352" t="s">
        <v>385</v>
      </c>
      <c r="F352">
        <v>6.9999999999999999E-4</v>
      </c>
      <c r="G352" t="s">
        <v>279</v>
      </c>
    </row>
    <row r="353" spans="1:7" hidden="1">
      <c r="A353" t="s">
        <v>21</v>
      </c>
      <c r="B353">
        <v>32.789700000000003</v>
      </c>
      <c r="C353">
        <v>-108.0682</v>
      </c>
      <c r="D353" t="s">
        <v>386</v>
      </c>
      <c r="E353" t="s">
        <v>387</v>
      </c>
      <c r="F353">
        <v>0</v>
      </c>
      <c r="G353" t="s">
        <v>279</v>
      </c>
    </row>
    <row r="354" spans="1:7" hidden="1">
      <c r="A354" t="s">
        <v>21</v>
      </c>
      <c r="B354">
        <v>32.789700000000003</v>
      </c>
      <c r="C354">
        <v>-108.0682</v>
      </c>
      <c r="D354" t="s">
        <v>336</v>
      </c>
      <c r="E354" t="s">
        <v>337</v>
      </c>
      <c r="F354">
        <v>0</v>
      </c>
      <c r="G354" t="s">
        <v>279</v>
      </c>
    </row>
    <row r="355" spans="1:7" hidden="1">
      <c r="A355" t="s">
        <v>21</v>
      </c>
      <c r="B355">
        <v>32.789700000000003</v>
      </c>
      <c r="C355">
        <v>-108.0682</v>
      </c>
      <c r="D355" t="s">
        <v>338</v>
      </c>
      <c r="E355" t="s">
        <v>339</v>
      </c>
      <c r="F355">
        <v>1.39E-3</v>
      </c>
      <c r="G355" t="s">
        <v>279</v>
      </c>
    </row>
    <row r="356" spans="1:7">
      <c r="A356" t="s">
        <v>21</v>
      </c>
      <c r="B356">
        <v>32.789700000000003</v>
      </c>
      <c r="C356">
        <v>-108.0682</v>
      </c>
      <c r="D356" t="s">
        <v>284</v>
      </c>
      <c r="E356" t="s">
        <v>285</v>
      </c>
      <c r="F356">
        <v>12481.600700000001</v>
      </c>
      <c r="G356" t="s">
        <v>286</v>
      </c>
    </row>
    <row r="357" spans="1:7" hidden="1">
      <c r="A357" t="s">
        <v>21</v>
      </c>
      <c r="B357">
        <v>32.789700000000003</v>
      </c>
      <c r="C357">
        <v>-108.0682</v>
      </c>
      <c r="D357" t="s">
        <v>342</v>
      </c>
      <c r="E357" t="s">
        <v>343</v>
      </c>
      <c r="F357">
        <v>73.203999999999994</v>
      </c>
      <c r="G357" t="s">
        <v>311</v>
      </c>
    </row>
    <row r="358" spans="1:7" hidden="1">
      <c r="A358" t="s">
        <v>21</v>
      </c>
      <c r="B358">
        <v>32.789700000000003</v>
      </c>
      <c r="C358">
        <v>-108.0682</v>
      </c>
      <c r="D358" t="s">
        <v>344</v>
      </c>
      <c r="E358" t="s">
        <v>345</v>
      </c>
      <c r="F358">
        <v>0</v>
      </c>
      <c r="G358" t="s">
        <v>279</v>
      </c>
    </row>
    <row r="359" spans="1:7" hidden="1">
      <c r="A359" t="s">
        <v>21</v>
      </c>
      <c r="B359">
        <v>32.789700000000003</v>
      </c>
      <c r="C359">
        <v>-108.0682</v>
      </c>
      <c r="D359" t="s">
        <v>291</v>
      </c>
      <c r="E359" t="s">
        <v>292</v>
      </c>
      <c r="F359">
        <v>7.7719999999999997E-2</v>
      </c>
      <c r="G359" t="s">
        <v>293</v>
      </c>
    </row>
    <row r="360" spans="1:7" hidden="1">
      <c r="A360" t="s">
        <v>21</v>
      </c>
      <c r="B360">
        <v>32.789700000000003</v>
      </c>
      <c r="C360">
        <v>-108.0682</v>
      </c>
      <c r="D360" t="s">
        <v>406</v>
      </c>
      <c r="E360" t="s">
        <v>407</v>
      </c>
      <c r="F360">
        <v>3.5000000000000001E-3</v>
      </c>
      <c r="G360" t="s">
        <v>279</v>
      </c>
    </row>
    <row r="361" spans="1:7" hidden="1">
      <c r="A361" t="s">
        <v>21</v>
      </c>
      <c r="B361">
        <v>32.789700000000003</v>
      </c>
      <c r="C361">
        <v>-108.0682</v>
      </c>
      <c r="D361" t="s">
        <v>348</v>
      </c>
      <c r="E361" t="s">
        <v>349</v>
      </c>
      <c r="F361">
        <v>0</v>
      </c>
      <c r="G361" t="s">
        <v>279</v>
      </c>
    </row>
    <row r="362" spans="1:7" hidden="1">
      <c r="A362" t="s">
        <v>21</v>
      </c>
      <c r="B362">
        <v>32.789700000000003</v>
      </c>
      <c r="C362">
        <v>-108.0682</v>
      </c>
      <c r="D362" t="s">
        <v>414</v>
      </c>
      <c r="E362" t="s">
        <v>415</v>
      </c>
      <c r="F362">
        <v>0</v>
      </c>
      <c r="G362" t="s">
        <v>279</v>
      </c>
    </row>
    <row r="363" spans="1:7" hidden="1">
      <c r="A363" t="s">
        <v>21</v>
      </c>
      <c r="B363">
        <v>32.789700000000003</v>
      </c>
      <c r="C363">
        <v>-108.0682</v>
      </c>
      <c r="D363" t="s">
        <v>350</v>
      </c>
      <c r="E363" t="s">
        <v>351</v>
      </c>
      <c r="F363">
        <v>7.7859999999999999E-2</v>
      </c>
      <c r="G363" t="s">
        <v>279</v>
      </c>
    </row>
    <row r="364" spans="1:7" hidden="1">
      <c r="A364" t="s">
        <v>21</v>
      </c>
      <c r="B364">
        <v>32.789700000000003</v>
      </c>
      <c r="C364">
        <v>-108.0682</v>
      </c>
      <c r="D364" t="s">
        <v>294</v>
      </c>
      <c r="E364" t="s">
        <v>295</v>
      </c>
      <c r="F364">
        <v>4.0550000000000003E-2</v>
      </c>
      <c r="G364" t="s">
        <v>296</v>
      </c>
    </row>
    <row r="365" spans="1:7" hidden="1">
      <c r="A365" t="s">
        <v>21</v>
      </c>
      <c r="B365">
        <v>32.789700000000003</v>
      </c>
      <c r="C365">
        <v>-108.0682</v>
      </c>
      <c r="D365" t="s">
        <v>297</v>
      </c>
      <c r="E365" t="s">
        <v>298</v>
      </c>
      <c r="F365">
        <v>3.0000000000000001E-3</v>
      </c>
      <c r="G365" t="s">
        <v>279</v>
      </c>
    </row>
    <row r="366" spans="1:7" hidden="1">
      <c r="A366" t="s">
        <v>21</v>
      </c>
      <c r="B366">
        <v>32.789700000000003</v>
      </c>
      <c r="C366">
        <v>-108.0682</v>
      </c>
      <c r="D366" t="s">
        <v>354</v>
      </c>
      <c r="E366" t="s">
        <v>355</v>
      </c>
      <c r="F366">
        <v>0</v>
      </c>
      <c r="G366" t="s">
        <v>279</v>
      </c>
    </row>
    <row r="367" spans="1:7">
      <c r="A367" t="s">
        <v>21</v>
      </c>
      <c r="B367">
        <v>32.789700000000003</v>
      </c>
      <c r="C367">
        <v>-108.0682</v>
      </c>
      <c r="D367" t="s">
        <v>299</v>
      </c>
      <c r="E367" t="s">
        <v>300</v>
      </c>
      <c r="F367">
        <v>0.24030000000000001</v>
      </c>
      <c r="G367" t="s">
        <v>286</v>
      </c>
    </row>
    <row r="368" spans="1:7" hidden="1">
      <c r="A368" t="s">
        <v>21</v>
      </c>
      <c r="B368">
        <v>32.789700000000003</v>
      </c>
      <c r="C368">
        <v>-108.0682</v>
      </c>
      <c r="D368" t="s">
        <v>356</v>
      </c>
      <c r="E368" t="s">
        <v>357</v>
      </c>
      <c r="F368">
        <v>1.4999999999999999E-4</v>
      </c>
      <c r="G368" t="s">
        <v>279</v>
      </c>
    </row>
    <row r="369" spans="1:7" hidden="1">
      <c r="A369" t="s">
        <v>21</v>
      </c>
      <c r="B369">
        <v>32.789700000000003</v>
      </c>
      <c r="C369">
        <v>-108.0682</v>
      </c>
      <c r="D369" t="s">
        <v>303</v>
      </c>
      <c r="E369" t="s">
        <v>304</v>
      </c>
      <c r="F369">
        <v>3.8460000000000001E-2</v>
      </c>
      <c r="G369" t="s">
        <v>293</v>
      </c>
    </row>
    <row r="370" spans="1:7" hidden="1">
      <c r="A370" t="s">
        <v>21</v>
      </c>
      <c r="B370">
        <v>32.789700000000003</v>
      </c>
      <c r="C370">
        <v>-108.0682</v>
      </c>
      <c r="D370" t="s">
        <v>358</v>
      </c>
      <c r="E370" t="s">
        <v>359</v>
      </c>
      <c r="F370">
        <v>10.180999999999999</v>
      </c>
      <c r="G370" t="s">
        <v>311</v>
      </c>
    </row>
    <row r="371" spans="1:7">
      <c r="A371" t="s">
        <v>21</v>
      </c>
      <c r="B371">
        <v>32.789700000000003</v>
      </c>
      <c r="C371">
        <v>-108.0682</v>
      </c>
      <c r="D371" t="s">
        <v>305</v>
      </c>
      <c r="E371" t="s">
        <v>306</v>
      </c>
      <c r="F371">
        <v>2.5350000000000001E-2</v>
      </c>
      <c r="G371" t="s">
        <v>286</v>
      </c>
    </row>
    <row r="372" spans="1:7" hidden="1">
      <c r="A372" t="s">
        <v>21</v>
      </c>
      <c r="B372">
        <v>32.789700000000003</v>
      </c>
      <c r="C372">
        <v>-108.0682</v>
      </c>
      <c r="D372" t="s">
        <v>307</v>
      </c>
      <c r="E372" t="s">
        <v>308</v>
      </c>
      <c r="F372">
        <v>0.23929</v>
      </c>
      <c r="G372" t="s">
        <v>293</v>
      </c>
    </row>
    <row r="373" spans="1:7" hidden="1">
      <c r="A373" t="s">
        <v>21</v>
      </c>
      <c r="B373">
        <v>32.789700000000003</v>
      </c>
      <c r="C373">
        <v>-108.0682</v>
      </c>
      <c r="D373" t="s">
        <v>426</v>
      </c>
      <c r="E373" t="s">
        <v>427</v>
      </c>
      <c r="F373">
        <v>0</v>
      </c>
      <c r="G373" t="s">
        <v>279</v>
      </c>
    </row>
    <row r="374" spans="1:7" hidden="1">
      <c r="A374" t="s">
        <v>21</v>
      </c>
      <c r="B374">
        <v>32.789700000000003</v>
      </c>
      <c r="C374">
        <v>-108.0682</v>
      </c>
      <c r="D374" t="s">
        <v>309</v>
      </c>
      <c r="E374" t="s">
        <v>310</v>
      </c>
      <c r="F374">
        <v>0.56203999999999998</v>
      </c>
      <c r="G374" t="s">
        <v>311</v>
      </c>
    </row>
    <row r="375" spans="1:7" hidden="1">
      <c r="A375" t="s">
        <v>21</v>
      </c>
      <c r="B375">
        <v>32.789700000000003</v>
      </c>
      <c r="C375">
        <v>-108.0682</v>
      </c>
      <c r="D375" t="s">
        <v>312</v>
      </c>
      <c r="E375" t="s">
        <v>313</v>
      </c>
      <c r="F375">
        <v>53.896349999999998</v>
      </c>
      <c r="G375" t="s">
        <v>311</v>
      </c>
    </row>
    <row r="376" spans="1:7" hidden="1">
      <c r="A376" t="s">
        <v>21</v>
      </c>
      <c r="B376">
        <v>32.789700000000003</v>
      </c>
      <c r="C376">
        <v>-108.0682</v>
      </c>
      <c r="D376" t="s">
        <v>314</v>
      </c>
      <c r="E376" t="s">
        <v>315</v>
      </c>
      <c r="F376">
        <v>54.458390000000001</v>
      </c>
      <c r="G376" t="s">
        <v>311</v>
      </c>
    </row>
    <row r="377" spans="1:7" hidden="1">
      <c r="A377" t="s">
        <v>21</v>
      </c>
      <c r="B377">
        <v>32.789700000000003</v>
      </c>
      <c r="C377">
        <v>-108.0682</v>
      </c>
      <c r="D377" t="s">
        <v>316</v>
      </c>
      <c r="E377" t="s">
        <v>317</v>
      </c>
      <c r="F377">
        <v>489.21496000000002</v>
      </c>
      <c r="G377" t="s">
        <v>311</v>
      </c>
    </row>
    <row r="378" spans="1:7" hidden="1">
      <c r="A378" t="s">
        <v>21</v>
      </c>
      <c r="B378">
        <v>32.789700000000003</v>
      </c>
      <c r="C378">
        <v>-108.0682</v>
      </c>
      <c r="D378" t="s">
        <v>318</v>
      </c>
      <c r="E378" t="s">
        <v>319</v>
      </c>
      <c r="F378">
        <v>489.77699999999999</v>
      </c>
      <c r="G378" t="s">
        <v>311</v>
      </c>
    </row>
    <row r="379" spans="1:7" hidden="1">
      <c r="A379" t="s">
        <v>21</v>
      </c>
      <c r="B379">
        <v>32.789700000000003</v>
      </c>
      <c r="C379">
        <v>-108.0682</v>
      </c>
      <c r="D379" t="s">
        <v>432</v>
      </c>
      <c r="E379" t="s">
        <v>433</v>
      </c>
      <c r="F379">
        <v>0</v>
      </c>
      <c r="G379" t="s">
        <v>279</v>
      </c>
    </row>
    <row r="380" spans="1:7" hidden="1">
      <c r="A380" t="s">
        <v>21</v>
      </c>
      <c r="B380">
        <v>32.789700000000003</v>
      </c>
      <c r="C380">
        <v>-108.0682</v>
      </c>
      <c r="D380" t="s">
        <v>320</v>
      </c>
      <c r="E380" t="s">
        <v>321</v>
      </c>
      <c r="F380">
        <v>53.479880000000001</v>
      </c>
      <c r="G380" t="s">
        <v>293</v>
      </c>
    </row>
    <row r="381" spans="1:7" hidden="1">
      <c r="A381" t="s">
        <v>21</v>
      </c>
      <c r="B381">
        <v>32.789700000000003</v>
      </c>
      <c r="C381">
        <v>-108.0682</v>
      </c>
      <c r="D381" t="s">
        <v>324</v>
      </c>
      <c r="E381" t="s">
        <v>325</v>
      </c>
      <c r="F381">
        <v>0.62339</v>
      </c>
      <c r="G381" t="s">
        <v>293</v>
      </c>
    </row>
    <row r="382" spans="1:7" hidden="1">
      <c r="A382" t="s">
        <v>21</v>
      </c>
      <c r="B382">
        <v>32.789700000000003</v>
      </c>
      <c r="C382">
        <v>-108.0682</v>
      </c>
      <c r="D382" t="s">
        <v>326</v>
      </c>
      <c r="E382" t="s">
        <v>327</v>
      </c>
      <c r="F382">
        <v>6.2E-2</v>
      </c>
      <c r="G382" t="s">
        <v>311</v>
      </c>
    </row>
    <row r="383" spans="1:7" hidden="1">
      <c r="A383" t="s">
        <v>21</v>
      </c>
      <c r="B383">
        <v>32.789700000000003</v>
      </c>
      <c r="C383">
        <v>-108.0682</v>
      </c>
      <c r="D383" t="s">
        <v>360</v>
      </c>
      <c r="E383" t="s">
        <v>361</v>
      </c>
      <c r="F383">
        <v>1.427E-2</v>
      </c>
      <c r="G383" t="s">
        <v>279</v>
      </c>
    </row>
    <row r="384" spans="1:7" hidden="1">
      <c r="A384" t="s">
        <v>21</v>
      </c>
      <c r="B384">
        <v>32.789700000000003</v>
      </c>
      <c r="C384">
        <v>-108.0682</v>
      </c>
      <c r="D384" t="s">
        <v>328</v>
      </c>
      <c r="E384" t="s">
        <v>329</v>
      </c>
      <c r="F384">
        <v>0.89500000000000002</v>
      </c>
      <c r="G384" t="s">
        <v>311</v>
      </c>
    </row>
    <row r="385" spans="1:7" hidden="1">
      <c r="A385" t="s">
        <v>21</v>
      </c>
      <c r="B385">
        <v>32.789700000000003</v>
      </c>
      <c r="C385">
        <v>-108.0682</v>
      </c>
      <c r="D385" t="s">
        <v>362</v>
      </c>
      <c r="E385" t="s">
        <v>363</v>
      </c>
      <c r="F385">
        <v>7.0299999999999998E-3</v>
      </c>
      <c r="G385" t="s">
        <v>279</v>
      </c>
    </row>
    <row r="386" spans="1:7" hidden="1">
      <c r="A386" t="s">
        <v>60</v>
      </c>
      <c r="B386">
        <v>32.650832999999999</v>
      </c>
      <c r="C386">
        <v>-108.36750000000001</v>
      </c>
      <c r="D386" t="s">
        <v>334</v>
      </c>
      <c r="E386" t="s">
        <v>335</v>
      </c>
      <c r="F386">
        <v>2.5300000000000001E-3</v>
      </c>
      <c r="G386" t="s">
        <v>279</v>
      </c>
    </row>
    <row r="387" spans="1:7" hidden="1">
      <c r="A387" t="s">
        <v>60</v>
      </c>
      <c r="B387">
        <v>32.650832999999999</v>
      </c>
      <c r="C387">
        <v>-108.36750000000001</v>
      </c>
      <c r="D387" t="s">
        <v>386</v>
      </c>
      <c r="E387" t="s">
        <v>387</v>
      </c>
      <c r="F387">
        <v>0</v>
      </c>
      <c r="G387" t="s">
        <v>279</v>
      </c>
    </row>
    <row r="388" spans="1:7" hidden="1">
      <c r="A388" t="s">
        <v>60</v>
      </c>
      <c r="B388">
        <v>32.650832999999999</v>
      </c>
      <c r="C388">
        <v>-108.36750000000001</v>
      </c>
      <c r="D388" t="s">
        <v>336</v>
      </c>
      <c r="E388" t="s">
        <v>337</v>
      </c>
      <c r="F388">
        <v>0</v>
      </c>
      <c r="G388" t="s">
        <v>279</v>
      </c>
    </row>
    <row r="389" spans="1:7" hidden="1">
      <c r="A389" t="s">
        <v>60</v>
      </c>
      <c r="B389">
        <v>32.650832999999999</v>
      </c>
      <c r="C389">
        <v>-108.36750000000001</v>
      </c>
      <c r="D389" t="s">
        <v>338</v>
      </c>
      <c r="E389" t="s">
        <v>339</v>
      </c>
      <c r="F389">
        <v>8.7999999999999995E-2</v>
      </c>
      <c r="G389" t="s">
        <v>279</v>
      </c>
    </row>
    <row r="390" spans="1:7">
      <c r="A390" t="s">
        <v>60</v>
      </c>
      <c r="B390">
        <v>32.650832999999999</v>
      </c>
      <c r="C390">
        <v>-108.36750000000001</v>
      </c>
      <c r="D390" t="s">
        <v>284</v>
      </c>
      <c r="E390" t="s">
        <v>285</v>
      </c>
      <c r="F390">
        <v>3033.8472900000002</v>
      </c>
      <c r="G390" t="s">
        <v>286</v>
      </c>
    </row>
    <row r="391" spans="1:7" hidden="1">
      <c r="A391" t="s">
        <v>60</v>
      </c>
      <c r="B391">
        <v>32.650832999999999</v>
      </c>
      <c r="C391">
        <v>-108.36750000000001</v>
      </c>
      <c r="D391" t="s">
        <v>342</v>
      </c>
      <c r="E391" t="s">
        <v>343</v>
      </c>
      <c r="F391">
        <v>106.45099999999999</v>
      </c>
      <c r="G391" t="s">
        <v>311</v>
      </c>
    </row>
    <row r="392" spans="1:7" hidden="1">
      <c r="A392" t="s">
        <v>60</v>
      </c>
      <c r="B392">
        <v>32.650832999999999</v>
      </c>
      <c r="C392">
        <v>-108.36750000000001</v>
      </c>
      <c r="D392" t="s">
        <v>344</v>
      </c>
      <c r="E392" t="s">
        <v>345</v>
      </c>
      <c r="F392">
        <v>0</v>
      </c>
      <c r="G392" t="s">
        <v>279</v>
      </c>
    </row>
    <row r="393" spans="1:7" hidden="1">
      <c r="A393" t="s">
        <v>60</v>
      </c>
      <c r="B393">
        <v>32.650832999999999</v>
      </c>
      <c r="C393">
        <v>-108.36750000000001</v>
      </c>
      <c r="D393" t="s">
        <v>291</v>
      </c>
      <c r="E393" t="s">
        <v>292</v>
      </c>
      <c r="F393">
        <v>0.81972999999999996</v>
      </c>
      <c r="G393" t="s">
        <v>293</v>
      </c>
    </row>
    <row r="394" spans="1:7" hidden="1">
      <c r="A394" t="s">
        <v>60</v>
      </c>
      <c r="B394">
        <v>32.650832999999999</v>
      </c>
      <c r="C394">
        <v>-108.36750000000001</v>
      </c>
      <c r="D394" t="s">
        <v>406</v>
      </c>
      <c r="E394" t="s">
        <v>407</v>
      </c>
      <c r="F394">
        <v>9.6000000000000002E-2</v>
      </c>
      <c r="G394" t="s">
        <v>279</v>
      </c>
    </row>
    <row r="395" spans="1:7" hidden="1">
      <c r="A395" t="s">
        <v>60</v>
      </c>
      <c r="B395">
        <v>32.650832999999999</v>
      </c>
      <c r="C395">
        <v>-108.36750000000001</v>
      </c>
      <c r="D395" t="s">
        <v>348</v>
      </c>
      <c r="E395" t="s">
        <v>349</v>
      </c>
      <c r="F395">
        <v>2.0000000000000002E-5</v>
      </c>
      <c r="G395" t="s">
        <v>279</v>
      </c>
    </row>
    <row r="396" spans="1:7" hidden="1">
      <c r="A396" t="s">
        <v>60</v>
      </c>
      <c r="B396">
        <v>32.650832999999999</v>
      </c>
      <c r="C396">
        <v>-108.36750000000001</v>
      </c>
      <c r="D396" t="s">
        <v>414</v>
      </c>
      <c r="E396" t="s">
        <v>415</v>
      </c>
      <c r="F396">
        <v>6.0000000000000002E-5</v>
      </c>
      <c r="G396" t="s">
        <v>279</v>
      </c>
    </row>
    <row r="397" spans="1:7" hidden="1">
      <c r="A397" t="s">
        <v>60</v>
      </c>
      <c r="B397">
        <v>32.650832999999999</v>
      </c>
      <c r="C397">
        <v>-108.36750000000001</v>
      </c>
      <c r="D397" t="s">
        <v>350</v>
      </c>
      <c r="E397" t="s">
        <v>351</v>
      </c>
      <c r="F397">
        <v>3.9100000000000003E-3</v>
      </c>
      <c r="G397" t="s">
        <v>279</v>
      </c>
    </row>
    <row r="398" spans="1:7" hidden="1">
      <c r="A398" t="s">
        <v>60</v>
      </c>
      <c r="B398">
        <v>32.650832999999999</v>
      </c>
      <c r="C398">
        <v>-108.36750000000001</v>
      </c>
      <c r="D398" t="s">
        <v>294</v>
      </c>
      <c r="E398" t="s">
        <v>295</v>
      </c>
      <c r="F398">
        <v>1.0800000000000001E-2</v>
      </c>
      <c r="G398" t="s">
        <v>296</v>
      </c>
    </row>
    <row r="399" spans="1:7" hidden="1">
      <c r="A399" t="s">
        <v>60</v>
      </c>
      <c r="B399">
        <v>32.650832999999999</v>
      </c>
      <c r="C399">
        <v>-108.36750000000001</v>
      </c>
      <c r="D399" t="s">
        <v>354</v>
      </c>
      <c r="E399" t="s">
        <v>355</v>
      </c>
      <c r="F399">
        <v>0</v>
      </c>
      <c r="G399" t="s">
        <v>279</v>
      </c>
    </row>
    <row r="400" spans="1:7">
      <c r="A400" t="s">
        <v>60</v>
      </c>
      <c r="B400">
        <v>32.650832999999999</v>
      </c>
      <c r="C400">
        <v>-108.36750000000001</v>
      </c>
      <c r="D400" t="s">
        <v>299</v>
      </c>
      <c r="E400" t="s">
        <v>300</v>
      </c>
      <c r="F400">
        <v>0.11685</v>
      </c>
      <c r="G400" t="s">
        <v>286</v>
      </c>
    </row>
    <row r="401" spans="1:7" hidden="1">
      <c r="A401" t="s">
        <v>60</v>
      </c>
      <c r="B401">
        <v>32.650832999999999</v>
      </c>
      <c r="C401">
        <v>-108.36750000000001</v>
      </c>
      <c r="D401" t="s">
        <v>356</v>
      </c>
      <c r="E401" t="s">
        <v>357</v>
      </c>
      <c r="F401">
        <v>2.7999999999999998E-4</v>
      </c>
      <c r="G401" t="s">
        <v>279</v>
      </c>
    </row>
    <row r="402" spans="1:7" hidden="1">
      <c r="A402" t="s">
        <v>60</v>
      </c>
      <c r="B402">
        <v>32.650832999999999</v>
      </c>
      <c r="C402">
        <v>-108.36750000000001</v>
      </c>
      <c r="D402" t="s">
        <v>303</v>
      </c>
      <c r="E402" t="s">
        <v>304</v>
      </c>
      <c r="F402">
        <v>8.2699999999999996E-3</v>
      </c>
      <c r="G402" t="s">
        <v>293</v>
      </c>
    </row>
    <row r="403" spans="1:7" hidden="1">
      <c r="A403" t="s">
        <v>60</v>
      </c>
      <c r="B403">
        <v>32.650832999999999</v>
      </c>
      <c r="C403">
        <v>-108.36750000000001</v>
      </c>
      <c r="D403" t="s">
        <v>358</v>
      </c>
      <c r="E403" t="s">
        <v>359</v>
      </c>
      <c r="F403">
        <v>23.061</v>
      </c>
      <c r="G403" t="s">
        <v>311</v>
      </c>
    </row>
    <row r="404" spans="1:7">
      <c r="A404" t="s">
        <v>60</v>
      </c>
      <c r="B404">
        <v>32.650832999999999</v>
      </c>
      <c r="C404">
        <v>-108.36750000000001</v>
      </c>
      <c r="D404" t="s">
        <v>305</v>
      </c>
      <c r="E404" t="s">
        <v>306</v>
      </c>
      <c r="F404">
        <v>2.315E-2</v>
      </c>
      <c r="G404" t="s">
        <v>286</v>
      </c>
    </row>
    <row r="405" spans="1:7" hidden="1">
      <c r="A405" t="s">
        <v>60</v>
      </c>
      <c r="B405">
        <v>32.650832999999999</v>
      </c>
      <c r="C405">
        <v>-108.36750000000001</v>
      </c>
      <c r="D405" t="s">
        <v>307</v>
      </c>
      <c r="E405" t="s">
        <v>308</v>
      </c>
      <c r="F405">
        <v>0.28985</v>
      </c>
      <c r="G405" t="s">
        <v>293</v>
      </c>
    </row>
    <row r="406" spans="1:7" hidden="1">
      <c r="A406" t="s">
        <v>60</v>
      </c>
      <c r="B406">
        <v>32.650832999999999</v>
      </c>
      <c r="C406">
        <v>-108.36750000000001</v>
      </c>
      <c r="D406" t="s">
        <v>426</v>
      </c>
      <c r="E406" t="s">
        <v>427</v>
      </c>
      <c r="F406">
        <v>6.0000000000000002E-5</v>
      </c>
      <c r="G406" t="s">
        <v>279</v>
      </c>
    </row>
    <row r="407" spans="1:7" hidden="1">
      <c r="A407" t="s">
        <v>60</v>
      </c>
      <c r="B407">
        <v>32.650832999999999</v>
      </c>
      <c r="C407">
        <v>-108.36750000000001</v>
      </c>
      <c r="D407" t="s">
        <v>309</v>
      </c>
      <c r="E407" t="s">
        <v>310</v>
      </c>
      <c r="F407">
        <v>0.36480000000000001</v>
      </c>
      <c r="G407" t="s">
        <v>311</v>
      </c>
    </row>
    <row r="408" spans="1:7" hidden="1">
      <c r="A408" t="s">
        <v>60</v>
      </c>
      <c r="B408">
        <v>32.650832999999999</v>
      </c>
      <c r="C408">
        <v>-108.36750000000001</v>
      </c>
      <c r="D408" t="s">
        <v>312</v>
      </c>
      <c r="E408" t="s">
        <v>313</v>
      </c>
      <c r="F408">
        <v>7.5306899999999999</v>
      </c>
      <c r="G408" t="s">
        <v>311</v>
      </c>
    </row>
    <row r="409" spans="1:7" hidden="1">
      <c r="A409" t="s">
        <v>60</v>
      </c>
      <c r="B409">
        <v>32.650832999999999</v>
      </c>
      <c r="C409">
        <v>-108.36750000000001</v>
      </c>
      <c r="D409" t="s">
        <v>314</v>
      </c>
      <c r="E409" t="s">
        <v>315</v>
      </c>
      <c r="F409">
        <v>7.8954800000000001</v>
      </c>
      <c r="G409" t="s">
        <v>311</v>
      </c>
    </row>
    <row r="410" spans="1:7" hidden="1">
      <c r="A410" t="s">
        <v>60</v>
      </c>
      <c r="B410">
        <v>32.650832999999999</v>
      </c>
      <c r="C410">
        <v>-108.36750000000001</v>
      </c>
      <c r="D410" t="s">
        <v>316</v>
      </c>
      <c r="E410" t="s">
        <v>317</v>
      </c>
      <c r="F410">
        <v>66.446190000000001</v>
      </c>
      <c r="G410" t="s">
        <v>311</v>
      </c>
    </row>
    <row r="411" spans="1:7" hidden="1">
      <c r="A411" t="s">
        <v>60</v>
      </c>
      <c r="B411">
        <v>32.650832999999999</v>
      </c>
      <c r="C411">
        <v>-108.36750000000001</v>
      </c>
      <c r="D411" t="s">
        <v>318</v>
      </c>
      <c r="E411" t="s">
        <v>319</v>
      </c>
      <c r="F411">
        <v>66.811000000000007</v>
      </c>
      <c r="G411" t="s">
        <v>311</v>
      </c>
    </row>
    <row r="412" spans="1:7" hidden="1">
      <c r="A412" t="s">
        <v>60</v>
      </c>
      <c r="B412">
        <v>32.650832999999999</v>
      </c>
      <c r="C412">
        <v>-108.36750000000001</v>
      </c>
      <c r="D412" t="s">
        <v>432</v>
      </c>
      <c r="E412" t="s">
        <v>433</v>
      </c>
      <c r="F412">
        <v>1.0000000000000001E-5</v>
      </c>
      <c r="G412" t="s">
        <v>279</v>
      </c>
    </row>
    <row r="413" spans="1:7" hidden="1">
      <c r="A413" t="s">
        <v>60</v>
      </c>
      <c r="B413">
        <v>32.650832999999999</v>
      </c>
      <c r="C413">
        <v>-108.36750000000001</v>
      </c>
      <c r="D413" t="s">
        <v>320</v>
      </c>
      <c r="E413" t="s">
        <v>321</v>
      </c>
      <c r="F413">
        <v>6.5383899999999997</v>
      </c>
      <c r="G413" t="s">
        <v>293</v>
      </c>
    </row>
    <row r="414" spans="1:7" hidden="1">
      <c r="A414" t="s">
        <v>60</v>
      </c>
      <c r="B414">
        <v>32.650832999999999</v>
      </c>
      <c r="C414">
        <v>-108.36750000000001</v>
      </c>
      <c r="D414" t="s">
        <v>324</v>
      </c>
      <c r="E414" t="s">
        <v>325</v>
      </c>
      <c r="F414">
        <v>0.23916999999999999</v>
      </c>
      <c r="G414" t="s">
        <v>293</v>
      </c>
    </row>
    <row r="415" spans="1:7" hidden="1">
      <c r="A415" t="s">
        <v>60</v>
      </c>
      <c r="B415">
        <v>32.650832999999999</v>
      </c>
      <c r="C415">
        <v>-108.36750000000001</v>
      </c>
      <c r="D415" t="s">
        <v>326</v>
      </c>
      <c r="E415" t="s">
        <v>327</v>
      </c>
      <c r="F415">
        <v>3.605</v>
      </c>
      <c r="G415" t="s">
        <v>311</v>
      </c>
    </row>
    <row r="416" spans="1:7" hidden="1">
      <c r="A416" t="s">
        <v>60</v>
      </c>
      <c r="B416">
        <v>32.650832999999999</v>
      </c>
      <c r="C416">
        <v>-108.36750000000001</v>
      </c>
      <c r="D416" t="s">
        <v>360</v>
      </c>
      <c r="E416" t="s">
        <v>361</v>
      </c>
      <c r="F416">
        <v>1.014</v>
      </c>
      <c r="G416" t="s">
        <v>279</v>
      </c>
    </row>
    <row r="417" spans="1:7" hidden="1">
      <c r="A417" t="s">
        <v>60</v>
      </c>
      <c r="B417">
        <v>32.650832999999999</v>
      </c>
      <c r="C417">
        <v>-108.36750000000001</v>
      </c>
      <c r="D417" t="s">
        <v>328</v>
      </c>
      <c r="E417" t="s">
        <v>329</v>
      </c>
      <c r="F417">
        <v>7.91</v>
      </c>
      <c r="G417" t="s">
        <v>311</v>
      </c>
    </row>
    <row r="418" spans="1:7" hidden="1">
      <c r="A418" t="s">
        <v>60</v>
      </c>
      <c r="B418">
        <v>32.650832999999999</v>
      </c>
      <c r="C418">
        <v>-108.36750000000001</v>
      </c>
      <c r="D418" t="s">
        <v>362</v>
      </c>
      <c r="E418" t="s">
        <v>363</v>
      </c>
      <c r="F418">
        <v>9.9000000000000005E-2</v>
      </c>
      <c r="G418" t="s">
        <v>279</v>
      </c>
    </row>
    <row r="419" spans="1:7" hidden="1">
      <c r="A419" t="s">
        <v>42</v>
      </c>
      <c r="B419">
        <v>32.00179</v>
      </c>
      <c r="C419">
        <v>-111.0566</v>
      </c>
      <c r="D419" t="s">
        <v>330</v>
      </c>
      <c r="E419" t="s">
        <v>331</v>
      </c>
      <c r="F419">
        <v>0.22434000000000001</v>
      </c>
      <c r="G419" t="s">
        <v>311</v>
      </c>
    </row>
    <row r="420" spans="1:7" hidden="1">
      <c r="A420" t="s">
        <v>42</v>
      </c>
      <c r="B420">
        <v>32.00179</v>
      </c>
      <c r="C420">
        <v>-111.0566</v>
      </c>
      <c r="D420" t="s">
        <v>280</v>
      </c>
      <c r="E420" t="s">
        <v>281</v>
      </c>
      <c r="F420">
        <v>3.1E-4</v>
      </c>
      <c r="G420" t="s">
        <v>279</v>
      </c>
    </row>
    <row r="421" spans="1:7" hidden="1">
      <c r="A421" t="s">
        <v>42</v>
      </c>
      <c r="B421">
        <v>32.00179</v>
      </c>
      <c r="C421">
        <v>-111.0566</v>
      </c>
      <c r="D421" t="s">
        <v>287</v>
      </c>
      <c r="E421" t="s">
        <v>288</v>
      </c>
      <c r="F421">
        <v>3.0000000000000001E-5</v>
      </c>
      <c r="G421" t="s">
        <v>279</v>
      </c>
    </row>
    <row r="422" spans="1:7" hidden="1">
      <c r="A422" t="s">
        <v>42</v>
      </c>
      <c r="B422">
        <v>32.00179</v>
      </c>
      <c r="C422">
        <v>-111.0566</v>
      </c>
      <c r="D422" t="s">
        <v>289</v>
      </c>
      <c r="E422" t="s">
        <v>290</v>
      </c>
      <c r="F422">
        <v>5.0000000000000002E-5</v>
      </c>
      <c r="G422" t="s">
        <v>279</v>
      </c>
    </row>
    <row r="423" spans="1:7" hidden="1">
      <c r="A423" t="s">
        <v>42</v>
      </c>
      <c r="B423">
        <v>32.00179</v>
      </c>
      <c r="C423">
        <v>-111.0566</v>
      </c>
      <c r="D423" t="s">
        <v>346</v>
      </c>
      <c r="E423" t="s">
        <v>347</v>
      </c>
      <c r="F423">
        <v>2.4000000000000001E-4</v>
      </c>
      <c r="G423" t="s">
        <v>279</v>
      </c>
    </row>
    <row r="424" spans="1:7" hidden="1">
      <c r="A424" t="s">
        <v>42</v>
      </c>
      <c r="B424">
        <v>32.00179</v>
      </c>
      <c r="C424">
        <v>-111.0566</v>
      </c>
      <c r="D424" t="s">
        <v>294</v>
      </c>
      <c r="E424" t="s">
        <v>295</v>
      </c>
      <c r="F424">
        <v>4.8199999999999996E-3</v>
      </c>
      <c r="G424" t="s">
        <v>296</v>
      </c>
    </row>
    <row r="425" spans="1:7" hidden="1">
      <c r="A425" t="s">
        <v>42</v>
      </c>
      <c r="B425">
        <v>32.00179</v>
      </c>
      <c r="C425">
        <v>-111.0566</v>
      </c>
      <c r="D425" t="s">
        <v>297</v>
      </c>
      <c r="E425" t="s">
        <v>298</v>
      </c>
      <c r="F425">
        <v>2.2499999999999998E-3</v>
      </c>
      <c r="G425" t="s">
        <v>279</v>
      </c>
    </row>
    <row r="426" spans="1:7" hidden="1">
      <c r="A426" t="s">
        <v>42</v>
      </c>
      <c r="B426">
        <v>32.00179</v>
      </c>
      <c r="C426">
        <v>-111.0566</v>
      </c>
      <c r="D426" t="s">
        <v>354</v>
      </c>
      <c r="E426" t="s">
        <v>355</v>
      </c>
      <c r="F426">
        <v>0</v>
      </c>
      <c r="G426" t="s">
        <v>279</v>
      </c>
    </row>
    <row r="427" spans="1:7" hidden="1">
      <c r="A427" t="s">
        <v>42</v>
      </c>
      <c r="B427">
        <v>32.00179</v>
      </c>
      <c r="C427">
        <v>-111.0566</v>
      </c>
      <c r="D427" t="s">
        <v>301</v>
      </c>
      <c r="E427" t="s">
        <v>302</v>
      </c>
      <c r="F427">
        <v>3.0000000000000001E-5</v>
      </c>
      <c r="G427" t="s">
        <v>279</v>
      </c>
    </row>
    <row r="428" spans="1:7" hidden="1">
      <c r="A428" t="s">
        <v>16</v>
      </c>
      <c r="B428">
        <v>40.723260000000003</v>
      </c>
      <c r="C428">
        <v>-112.19786000000001</v>
      </c>
      <c r="D428" t="s">
        <v>334</v>
      </c>
      <c r="E428" t="s">
        <v>335</v>
      </c>
      <c r="F428">
        <v>6.2500000000000003E-3</v>
      </c>
      <c r="G428" t="s">
        <v>279</v>
      </c>
    </row>
    <row r="429" spans="1:7" hidden="1">
      <c r="A429" t="s">
        <v>16</v>
      </c>
      <c r="B429">
        <v>40.723260000000003</v>
      </c>
      <c r="C429">
        <v>-112.19786000000001</v>
      </c>
      <c r="D429" t="s">
        <v>384</v>
      </c>
      <c r="E429" t="s">
        <v>385</v>
      </c>
      <c r="F429">
        <v>9.7999999999999997E-4</v>
      </c>
      <c r="G429" t="s">
        <v>279</v>
      </c>
    </row>
    <row r="430" spans="1:7" hidden="1">
      <c r="A430" t="s">
        <v>16</v>
      </c>
      <c r="B430">
        <v>40.723260000000003</v>
      </c>
      <c r="C430">
        <v>-112.19786000000001</v>
      </c>
      <c r="D430" t="s">
        <v>330</v>
      </c>
      <c r="E430" t="s">
        <v>331</v>
      </c>
      <c r="F430">
        <v>3.3638300000000001</v>
      </c>
      <c r="G430" t="s">
        <v>311</v>
      </c>
    </row>
    <row r="431" spans="1:7" hidden="1">
      <c r="A431" t="s">
        <v>16</v>
      </c>
      <c r="B431">
        <v>40.723260000000003</v>
      </c>
      <c r="C431">
        <v>-112.19786000000001</v>
      </c>
      <c r="D431" t="s">
        <v>277</v>
      </c>
      <c r="E431" t="s">
        <v>278</v>
      </c>
      <c r="F431">
        <v>5.1360000000000003E-2</v>
      </c>
      <c r="G431" t="s">
        <v>279</v>
      </c>
    </row>
    <row r="432" spans="1:7" hidden="1">
      <c r="A432" t="s">
        <v>16</v>
      </c>
      <c r="B432">
        <v>40.723260000000003</v>
      </c>
      <c r="C432">
        <v>-112.19786000000001</v>
      </c>
      <c r="D432" t="s">
        <v>280</v>
      </c>
      <c r="E432" t="s">
        <v>281</v>
      </c>
      <c r="F432">
        <v>1.607</v>
      </c>
      <c r="G432" t="s">
        <v>279</v>
      </c>
    </row>
    <row r="433" spans="1:7" hidden="1">
      <c r="A433" t="s">
        <v>16</v>
      </c>
      <c r="B433">
        <v>40.723260000000003</v>
      </c>
      <c r="C433">
        <v>-112.19786000000001</v>
      </c>
      <c r="D433" t="s">
        <v>338</v>
      </c>
      <c r="E433" t="s">
        <v>339</v>
      </c>
      <c r="F433">
        <v>3.13E-3</v>
      </c>
      <c r="G433" t="s">
        <v>279</v>
      </c>
    </row>
    <row r="434" spans="1:7" hidden="1">
      <c r="A434" t="s">
        <v>16</v>
      </c>
      <c r="B434">
        <v>40.723260000000003</v>
      </c>
      <c r="C434">
        <v>-112.19786000000001</v>
      </c>
      <c r="D434" t="s">
        <v>340</v>
      </c>
      <c r="E434" t="s">
        <v>341</v>
      </c>
      <c r="F434">
        <v>2.2799999999999999E-3</v>
      </c>
      <c r="G434" t="s">
        <v>279</v>
      </c>
    </row>
    <row r="435" spans="1:7" hidden="1">
      <c r="A435" t="s">
        <v>16</v>
      </c>
      <c r="B435">
        <v>40.723260000000003</v>
      </c>
      <c r="C435">
        <v>-112.19786000000001</v>
      </c>
      <c r="D435" t="s">
        <v>282</v>
      </c>
      <c r="E435" t="s">
        <v>283</v>
      </c>
      <c r="F435">
        <v>0.12157</v>
      </c>
      <c r="G435" t="s">
        <v>279</v>
      </c>
    </row>
    <row r="436" spans="1:7" hidden="1">
      <c r="A436" t="s">
        <v>16</v>
      </c>
      <c r="B436">
        <v>40.723260000000003</v>
      </c>
      <c r="C436">
        <v>-112.19786000000001</v>
      </c>
      <c r="D436" t="s">
        <v>342</v>
      </c>
      <c r="E436" t="s">
        <v>343</v>
      </c>
      <c r="F436">
        <v>33.743040000000001</v>
      </c>
      <c r="G436" t="s">
        <v>311</v>
      </c>
    </row>
    <row r="437" spans="1:7" hidden="1">
      <c r="A437" t="s">
        <v>16</v>
      </c>
      <c r="B437">
        <v>40.723260000000003</v>
      </c>
      <c r="C437">
        <v>-112.19786000000001</v>
      </c>
      <c r="D437" t="s">
        <v>287</v>
      </c>
      <c r="E437" t="s">
        <v>288</v>
      </c>
      <c r="F437">
        <v>1.99E-3</v>
      </c>
      <c r="G437" t="s">
        <v>279</v>
      </c>
    </row>
    <row r="438" spans="1:7" hidden="1">
      <c r="A438" t="s">
        <v>16</v>
      </c>
      <c r="B438">
        <v>40.723260000000003</v>
      </c>
      <c r="C438">
        <v>-112.19786000000001</v>
      </c>
      <c r="D438" t="s">
        <v>289</v>
      </c>
      <c r="E438" t="s">
        <v>290</v>
      </c>
      <c r="F438">
        <v>6.4009999999999997E-2</v>
      </c>
      <c r="G438" t="s">
        <v>279</v>
      </c>
    </row>
    <row r="439" spans="1:7" hidden="1">
      <c r="A439" t="s">
        <v>16</v>
      </c>
      <c r="B439">
        <v>40.723260000000003</v>
      </c>
      <c r="C439">
        <v>-112.19786000000001</v>
      </c>
      <c r="D439" t="s">
        <v>346</v>
      </c>
      <c r="E439" t="s">
        <v>347</v>
      </c>
      <c r="F439">
        <v>7.3150000000000007E-2</v>
      </c>
      <c r="G439" t="s">
        <v>279</v>
      </c>
    </row>
    <row r="440" spans="1:7" hidden="1">
      <c r="A440" t="s">
        <v>16</v>
      </c>
      <c r="B440">
        <v>40.723260000000003</v>
      </c>
      <c r="C440">
        <v>-112.19786000000001</v>
      </c>
      <c r="D440" t="s">
        <v>291</v>
      </c>
      <c r="E440" t="s">
        <v>292</v>
      </c>
      <c r="F440">
        <v>0.80134000000000005</v>
      </c>
      <c r="G440" t="s">
        <v>293</v>
      </c>
    </row>
    <row r="441" spans="1:7" hidden="1">
      <c r="A441" t="s">
        <v>16</v>
      </c>
      <c r="B441">
        <v>40.723260000000003</v>
      </c>
      <c r="C441">
        <v>-112.19786000000001</v>
      </c>
      <c r="D441" t="s">
        <v>406</v>
      </c>
      <c r="E441" t="s">
        <v>407</v>
      </c>
      <c r="F441">
        <v>4.8900000000000002E-3</v>
      </c>
      <c r="G441" t="s">
        <v>279</v>
      </c>
    </row>
    <row r="442" spans="1:7" hidden="1">
      <c r="A442" t="s">
        <v>16</v>
      </c>
      <c r="B442">
        <v>40.723260000000003</v>
      </c>
      <c r="C442">
        <v>-112.19786000000001</v>
      </c>
      <c r="D442" t="s">
        <v>350</v>
      </c>
      <c r="E442" t="s">
        <v>351</v>
      </c>
      <c r="F442">
        <v>0.17133999999999999</v>
      </c>
      <c r="G442" t="s">
        <v>279</v>
      </c>
    </row>
    <row r="443" spans="1:7" hidden="1">
      <c r="A443" t="s">
        <v>16</v>
      </c>
      <c r="B443">
        <v>40.723260000000003</v>
      </c>
      <c r="C443">
        <v>-112.19786000000001</v>
      </c>
      <c r="D443" t="s">
        <v>352</v>
      </c>
      <c r="E443" t="s">
        <v>353</v>
      </c>
      <c r="F443">
        <v>0.97243000000000002</v>
      </c>
      <c r="G443" t="s">
        <v>279</v>
      </c>
    </row>
    <row r="444" spans="1:7" hidden="1">
      <c r="A444" t="s">
        <v>16</v>
      </c>
      <c r="B444">
        <v>40.723260000000003</v>
      </c>
      <c r="C444">
        <v>-112.19786000000001</v>
      </c>
      <c r="D444" t="s">
        <v>440</v>
      </c>
      <c r="E444" t="s">
        <v>441</v>
      </c>
      <c r="F444">
        <v>0.75</v>
      </c>
      <c r="G444" t="s">
        <v>279</v>
      </c>
    </row>
    <row r="445" spans="1:7" hidden="1">
      <c r="A445" t="s">
        <v>16</v>
      </c>
      <c r="B445">
        <v>40.723260000000003</v>
      </c>
      <c r="C445">
        <v>-112.19786000000001</v>
      </c>
      <c r="D445" t="s">
        <v>294</v>
      </c>
      <c r="E445" t="s">
        <v>295</v>
      </c>
      <c r="F445">
        <v>2.7312400000000001</v>
      </c>
      <c r="G445" t="s">
        <v>296</v>
      </c>
    </row>
    <row r="446" spans="1:7" hidden="1">
      <c r="A446" t="s">
        <v>16</v>
      </c>
      <c r="B446">
        <v>40.723260000000003</v>
      </c>
      <c r="C446">
        <v>-112.19786000000001</v>
      </c>
      <c r="D446" t="s">
        <v>297</v>
      </c>
      <c r="E446" t="s">
        <v>298</v>
      </c>
      <c r="F446">
        <v>5.1799999999999999E-2</v>
      </c>
      <c r="G446" t="s">
        <v>279</v>
      </c>
    </row>
    <row r="447" spans="1:7" hidden="1">
      <c r="A447" t="s">
        <v>16</v>
      </c>
      <c r="B447">
        <v>40.723260000000003</v>
      </c>
      <c r="C447">
        <v>-112.19786000000001</v>
      </c>
      <c r="D447" t="s">
        <v>354</v>
      </c>
      <c r="E447" t="s">
        <v>355</v>
      </c>
      <c r="F447">
        <v>3.4499999999999999E-3</v>
      </c>
      <c r="G447" t="s">
        <v>279</v>
      </c>
    </row>
    <row r="448" spans="1:7" hidden="1">
      <c r="A448" t="s">
        <v>16</v>
      </c>
      <c r="B448">
        <v>40.723260000000003</v>
      </c>
      <c r="C448">
        <v>-112.19786000000001</v>
      </c>
      <c r="D448" t="s">
        <v>356</v>
      </c>
      <c r="E448" t="s">
        <v>357</v>
      </c>
      <c r="F448">
        <v>5.4000000000000001E-4</v>
      </c>
      <c r="G448" t="s">
        <v>279</v>
      </c>
    </row>
    <row r="449" spans="1:7" hidden="1">
      <c r="A449" t="s">
        <v>16</v>
      </c>
      <c r="B449">
        <v>40.723260000000003</v>
      </c>
      <c r="C449">
        <v>-112.19786000000001</v>
      </c>
      <c r="D449" t="s">
        <v>301</v>
      </c>
      <c r="E449" t="s">
        <v>302</v>
      </c>
      <c r="F449">
        <v>0.11168</v>
      </c>
      <c r="G449" t="s">
        <v>279</v>
      </c>
    </row>
    <row r="450" spans="1:7" hidden="1">
      <c r="A450" t="s">
        <v>16</v>
      </c>
      <c r="B450">
        <v>40.723260000000003</v>
      </c>
      <c r="C450">
        <v>-112.19786000000001</v>
      </c>
      <c r="D450" t="s">
        <v>303</v>
      </c>
      <c r="E450" t="s">
        <v>304</v>
      </c>
      <c r="F450">
        <v>0.25284000000000001</v>
      </c>
      <c r="G450" t="s">
        <v>293</v>
      </c>
    </row>
    <row r="451" spans="1:7" hidden="1">
      <c r="A451" t="s">
        <v>16</v>
      </c>
      <c r="B451">
        <v>40.723260000000003</v>
      </c>
      <c r="C451">
        <v>-112.19786000000001</v>
      </c>
      <c r="D451" t="s">
        <v>358</v>
      </c>
      <c r="E451" t="s">
        <v>359</v>
      </c>
      <c r="F451">
        <v>140.24661</v>
      </c>
      <c r="G451" t="s">
        <v>311</v>
      </c>
    </row>
    <row r="452" spans="1:7" hidden="1">
      <c r="A452" t="s">
        <v>16</v>
      </c>
      <c r="B452">
        <v>40.723260000000003</v>
      </c>
      <c r="C452">
        <v>-112.19786000000001</v>
      </c>
      <c r="D452" t="s">
        <v>307</v>
      </c>
      <c r="E452" t="s">
        <v>308</v>
      </c>
      <c r="F452">
        <v>5.6238700000000001</v>
      </c>
      <c r="G452" t="s">
        <v>293</v>
      </c>
    </row>
    <row r="453" spans="1:7" hidden="1">
      <c r="A453" t="s">
        <v>16</v>
      </c>
      <c r="B453">
        <v>40.723260000000003</v>
      </c>
      <c r="C453">
        <v>-112.19786000000001</v>
      </c>
      <c r="D453" t="s">
        <v>446</v>
      </c>
      <c r="E453" t="s">
        <v>447</v>
      </c>
      <c r="F453">
        <v>1.1E-4</v>
      </c>
      <c r="G453" t="s">
        <v>279</v>
      </c>
    </row>
    <row r="454" spans="1:7" hidden="1">
      <c r="A454" t="s">
        <v>16</v>
      </c>
      <c r="B454">
        <v>40.723260000000003</v>
      </c>
      <c r="C454">
        <v>-112.19786000000001</v>
      </c>
      <c r="D454" t="s">
        <v>309</v>
      </c>
      <c r="E454" t="s">
        <v>310</v>
      </c>
      <c r="F454">
        <v>178.34907999999999</v>
      </c>
      <c r="G454" t="s">
        <v>311</v>
      </c>
    </row>
    <row r="455" spans="1:7" hidden="1">
      <c r="A455" t="s">
        <v>16</v>
      </c>
      <c r="B455">
        <v>40.723260000000003</v>
      </c>
      <c r="C455">
        <v>-112.19786000000001</v>
      </c>
      <c r="D455" t="s">
        <v>312</v>
      </c>
      <c r="E455" t="s">
        <v>313</v>
      </c>
      <c r="F455">
        <v>78.686089999999993</v>
      </c>
      <c r="G455" t="s">
        <v>311</v>
      </c>
    </row>
    <row r="456" spans="1:7" hidden="1">
      <c r="A456" t="s">
        <v>16</v>
      </c>
      <c r="B456">
        <v>40.723260000000003</v>
      </c>
      <c r="C456">
        <v>-112.19786000000001</v>
      </c>
      <c r="D456" t="s">
        <v>314</v>
      </c>
      <c r="E456" t="s">
        <v>315</v>
      </c>
      <c r="F456">
        <v>257.03532000000001</v>
      </c>
      <c r="G456" t="s">
        <v>311</v>
      </c>
    </row>
    <row r="457" spans="1:7" hidden="1">
      <c r="A457" t="s">
        <v>16</v>
      </c>
      <c r="B457">
        <v>40.723260000000003</v>
      </c>
      <c r="C457">
        <v>-112.19786000000001</v>
      </c>
      <c r="D457" t="s">
        <v>316</v>
      </c>
      <c r="E457" t="s">
        <v>317</v>
      </c>
      <c r="F457">
        <v>190.71589</v>
      </c>
      <c r="G457" t="s">
        <v>311</v>
      </c>
    </row>
    <row r="458" spans="1:7" hidden="1">
      <c r="A458" t="s">
        <v>16</v>
      </c>
      <c r="B458">
        <v>40.723260000000003</v>
      </c>
      <c r="C458">
        <v>-112.19786000000001</v>
      </c>
      <c r="D458" t="s">
        <v>318</v>
      </c>
      <c r="E458" t="s">
        <v>319</v>
      </c>
      <c r="F458">
        <v>369.06432000000001</v>
      </c>
      <c r="G458" t="s">
        <v>311</v>
      </c>
    </row>
    <row r="459" spans="1:7" hidden="1">
      <c r="A459" t="s">
        <v>16</v>
      </c>
      <c r="B459">
        <v>40.723260000000003</v>
      </c>
      <c r="C459">
        <v>-112.19786000000001</v>
      </c>
      <c r="D459" t="s">
        <v>320</v>
      </c>
      <c r="E459" t="s">
        <v>321</v>
      </c>
      <c r="F459">
        <v>245.29915</v>
      </c>
      <c r="G459" t="s">
        <v>293</v>
      </c>
    </row>
    <row r="460" spans="1:7" hidden="1">
      <c r="A460" t="s">
        <v>16</v>
      </c>
      <c r="B460">
        <v>40.723260000000003</v>
      </c>
      <c r="C460">
        <v>-112.19786000000001</v>
      </c>
      <c r="D460" t="s">
        <v>322</v>
      </c>
      <c r="E460" t="s">
        <v>323</v>
      </c>
      <c r="F460">
        <v>0.18318000000000001</v>
      </c>
      <c r="G460" t="s">
        <v>279</v>
      </c>
    </row>
    <row r="461" spans="1:7" hidden="1">
      <c r="A461" t="s">
        <v>16</v>
      </c>
      <c r="B461">
        <v>40.723260000000003</v>
      </c>
      <c r="C461">
        <v>-112.19786000000001</v>
      </c>
      <c r="D461" t="s">
        <v>324</v>
      </c>
      <c r="E461" t="s">
        <v>325</v>
      </c>
      <c r="F461">
        <v>5.0628500000000001</v>
      </c>
      <c r="G461" t="s">
        <v>293</v>
      </c>
    </row>
    <row r="462" spans="1:7" hidden="1">
      <c r="A462" t="s">
        <v>16</v>
      </c>
      <c r="B462">
        <v>40.723260000000003</v>
      </c>
      <c r="C462">
        <v>-112.19786000000001</v>
      </c>
      <c r="D462" t="s">
        <v>326</v>
      </c>
      <c r="E462" t="s">
        <v>327</v>
      </c>
      <c r="F462">
        <v>428.86565999999999</v>
      </c>
      <c r="G462" t="s">
        <v>311</v>
      </c>
    </row>
    <row r="463" spans="1:7" hidden="1">
      <c r="A463" t="s">
        <v>16</v>
      </c>
      <c r="B463">
        <v>40.723260000000003</v>
      </c>
      <c r="C463">
        <v>-112.19786000000001</v>
      </c>
      <c r="D463" t="s">
        <v>360</v>
      </c>
      <c r="E463" t="s">
        <v>361</v>
      </c>
      <c r="F463">
        <v>2.1780000000000001E-2</v>
      </c>
      <c r="G463" t="s">
        <v>279</v>
      </c>
    </row>
    <row r="464" spans="1:7" hidden="1">
      <c r="A464" t="s">
        <v>16</v>
      </c>
      <c r="B464">
        <v>40.723260000000003</v>
      </c>
      <c r="C464">
        <v>-112.19786000000001</v>
      </c>
      <c r="D464" t="s">
        <v>328</v>
      </c>
      <c r="E464" t="s">
        <v>329</v>
      </c>
      <c r="F464">
        <v>3.6669499999999999</v>
      </c>
      <c r="G464" t="s">
        <v>311</v>
      </c>
    </row>
    <row r="465" spans="1:7" hidden="1">
      <c r="A465" t="s">
        <v>16</v>
      </c>
      <c r="B465">
        <v>40.723260000000003</v>
      </c>
      <c r="C465">
        <v>-112.19786000000001</v>
      </c>
      <c r="D465" t="s">
        <v>362</v>
      </c>
      <c r="E465" t="s">
        <v>363</v>
      </c>
      <c r="F465">
        <v>9.8300000000000002E-3</v>
      </c>
      <c r="G465" t="s">
        <v>279</v>
      </c>
    </row>
    <row r="466" spans="1:7" hidden="1">
      <c r="A466" t="s">
        <v>12</v>
      </c>
      <c r="B466">
        <v>40.582599999999999</v>
      </c>
      <c r="C466">
        <v>-112.0993</v>
      </c>
      <c r="D466" t="s">
        <v>334</v>
      </c>
      <c r="E466" t="s">
        <v>335</v>
      </c>
      <c r="F466">
        <v>5.5000000000000003E-4</v>
      </c>
      <c r="G466" t="s">
        <v>279</v>
      </c>
    </row>
    <row r="467" spans="1:7" hidden="1">
      <c r="A467" t="s">
        <v>12</v>
      </c>
      <c r="B467">
        <v>40.582599999999999</v>
      </c>
      <c r="C467">
        <v>-112.0993</v>
      </c>
      <c r="D467" t="s">
        <v>330</v>
      </c>
      <c r="E467" t="s">
        <v>331</v>
      </c>
      <c r="F467">
        <v>1.8004899999999999</v>
      </c>
      <c r="G467" t="s">
        <v>311</v>
      </c>
    </row>
    <row r="468" spans="1:7" hidden="1">
      <c r="A468" t="s">
        <v>12</v>
      </c>
      <c r="B468">
        <v>40.582599999999999</v>
      </c>
      <c r="C468">
        <v>-112.0993</v>
      </c>
      <c r="D468" t="s">
        <v>280</v>
      </c>
      <c r="E468" t="s">
        <v>281</v>
      </c>
      <c r="F468">
        <v>6.0589999999999998E-2</v>
      </c>
      <c r="G468" t="s">
        <v>279</v>
      </c>
    </row>
    <row r="469" spans="1:7" hidden="1">
      <c r="A469" t="s">
        <v>12</v>
      </c>
      <c r="B469">
        <v>40.582599999999999</v>
      </c>
      <c r="C469">
        <v>-112.0993</v>
      </c>
      <c r="D469" t="s">
        <v>338</v>
      </c>
      <c r="E469" t="s">
        <v>339</v>
      </c>
      <c r="F469">
        <v>7.2999999999999996E-4</v>
      </c>
      <c r="G469" t="s">
        <v>279</v>
      </c>
    </row>
    <row r="470" spans="1:7" hidden="1">
      <c r="A470" t="s">
        <v>12</v>
      </c>
      <c r="B470">
        <v>40.582599999999999</v>
      </c>
      <c r="C470">
        <v>-112.0993</v>
      </c>
      <c r="D470" t="s">
        <v>340</v>
      </c>
      <c r="E470" t="s">
        <v>341</v>
      </c>
      <c r="F470">
        <v>3.0400000000000002E-3</v>
      </c>
      <c r="G470" t="s">
        <v>279</v>
      </c>
    </row>
    <row r="471" spans="1:7" hidden="1">
      <c r="A471" t="s">
        <v>12</v>
      </c>
      <c r="B471">
        <v>40.582599999999999</v>
      </c>
      <c r="C471">
        <v>-112.0993</v>
      </c>
      <c r="D471" t="s">
        <v>282</v>
      </c>
      <c r="E471" t="s">
        <v>283</v>
      </c>
      <c r="F471">
        <v>3.2000000000000002E-3</v>
      </c>
      <c r="G471" t="s">
        <v>279</v>
      </c>
    </row>
    <row r="472" spans="1:7" hidden="1">
      <c r="A472" t="s">
        <v>12</v>
      </c>
      <c r="B472">
        <v>40.582599999999999</v>
      </c>
      <c r="C472">
        <v>-112.0993</v>
      </c>
      <c r="D472" t="s">
        <v>342</v>
      </c>
      <c r="E472" t="s">
        <v>343</v>
      </c>
      <c r="F472">
        <v>8.3523499999999995</v>
      </c>
      <c r="G472" t="s">
        <v>311</v>
      </c>
    </row>
    <row r="473" spans="1:7" hidden="1">
      <c r="A473" t="s">
        <v>12</v>
      </c>
      <c r="B473">
        <v>40.582599999999999</v>
      </c>
      <c r="C473">
        <v>-112.0993</v>
      </c>
      <c r="D473" t="s">
        <v>287</v>
      </c>
      <c r="E473" t="s">
        <v>288</v>
      </c>
      <c r="F473">
        <v>4.0099999999999997E-3</v>
      </c>
      <c r="G473" t="s">
        <v>279</v>
      </c>
    </row>
    <row r="474" spans="1:7" hidden="1">
      <c r="A474" t="s">
        <v>12</v>
      </c>
      <c r="B474">
        <v>40.582599999999999</v>
      </c>
      <c r="C474">
        <v>-112.0993</v>
      </c>
      <c r="D474" t="s">
        <v>289</v>
      </c>
      <c r="E474" t="s">
        <v>290</v>
      </c>
      <c r="F474">
        <v>8.8599999999999998E-3</v>
      </c>
      <c r="G474" t="s">
        <v>279</v>
      </c>
    </row>
    <row r="475" spans="1:7" hidden="1">
      <c r="A475" t="s">
        <v>12</v>
      </c>
      <c r="B475">
        <v>40.582599999999999</v>
      </c>
      <c r="C475">
        <v>-112.0993</v>
      </c>
      <c r="D475" t="s">
        <v>346</v>
      </c>
      <c r="E475" t="s">
        <v>347</v>
      </c>
      <c r="F475">
        <v>5.45E-3</v>
      </c>
      <c r="G475" t="s">
        <v>279</v>
      </c>
    </row>
    <row r="476" spans="1:7" hidden="1">
      <c r="A476" t="s">
        <v>12</v>
      </c>
      <c r="B476">
        <v>40.582599999999999</v>
      </c>
      <c r="C476">
        <v>-112.0993</v>
      </c>
      <c r="D476" t="s">
        <v>448</v>
      </c>
      <c r="E476" t="s">
        <v>449</v>
      </c>
      <c r="F476">
        <v>0.125</v>
      </c>
      <c r="G476" t="s">
        <v>279</v>
      </c>
    </row>
    <row r="477" spans="1:7" hidden="1">
      <c r="A477" t="s">
        <v>12</v>
      </c>
      <c r="B477">
        <v>40.582599999999999</v>
      </c>
      <c r="C477">
        <v>-112.0993</v>
      </c>
      <c r="D477" t="s">
        <v>450</v>
      </c>
      <c r="E477" t="s">
        <v>451</v>
      </c>
      <c r="F477">
        <v>0.67400000000000004</v>
      </c>
      <c r="G477" t="s">
        <v>279</v>
      </c>
    </row>
    <row r="478" spans="1:7" hidden="1">
      <c r="A478" t="s">
        <v>12</v>
      </c>
      <c r="B478">
        <v>40.582599999999999</v>
      </c>
      <c r="C478">
        <v>-112.0993</v>
      </c>
      <c r="D478" t="s">
        <v>291</v>
      </c>
      <c r="E478" t="s">
        <v>292</v>
      </c>
      <c r="F478">
        <v>0.31351000000000001</v>
      </c>
      <c r="G478" t="s">
        <v>293</v>
      </c>
    </row>
    <row r="479" spans="1:7" hidden="1">
      <c r="A479" t="s">
        <v>12</v>
      </c>
      <c r="B479">
        <v>40.582599999999999</v>
      </c>
      <c r="C479">
        <v>-112.0993</v>
      </c>
      <c r="D479" t="s">
        <v>350</v>
      </c>
      <c r="E479" t="s">
        <v>351</v>
      </c>
      <c r="F479">
        <v>0.20466000000000001</v>
      </c>
      <c r="G479" t="s">
        <v>279</v>
      </c>
    </row>
    <row r="480" spans="1:7" hidden="1">
      <c r="A480" t="s">
        <v>12</v>
      </c>
      <c r="B480">
        <v>40.582599999999999</v>
      </c>
      <c r="C480">
        <v>-112.0993</v>
      </c>
      <c r="D480" t="s">
        <v>352</v>
      </c>
      <c r="E480" t="s">
        <v>353</v>
      </c>
      <c r="F480">
        <v>4.8379999999999999E-2</v>
      </c>
      <c r="G480" t="s">
        <v>279</v>
      </c>
    </row>
    <row r="481" spans="1:7" hidden="1">
      <c r="A481" t="s">
        <v>12</v>
      </c>
      <c r="B481">
        <v>40.582599999999999</v>
      </c>
      <c r="C481">
        <v>-112.0993</v>
      </c>
      <c r="D481" t="s">
        <v>294</v>
      </c>
      <c r="E481" t="s">
        <v>295</v>
      </c>
      <c r="F481">
        <v>0.22921</v>
      </c>
      <c r="G481" t="s">
        <v>296</v>
      </c>
    </row>
    <row r="482" spans="1:7" hidden="1">
      <c r="A482" t="s">
        <v>12</v>
      </c>
      <c r="B482">
        <v>40.582599999999999</v>
      </c>
      <c r="C482">
        <v>-112.0993</v>
      </c>
      <c r="D482" t="s">
        <v>297</v>
      </c>
      <c r="E482" t="s">
        <v>298</v>
      </c>
      <c r="F482">
        <v>0.13564000000000001</v>
      </c>
      <c r="G482" t="s">
        <v>279</v>
      </c>
    </row>
    <row r="483" spans="1:7" hidden="1">
      <c r="A483" t="s">
        <v>12</v>
      </c>
      <c r="B483">
        <v>40.582599999999999</v>
      </c>
      <c r="C483">
        <v>-112.0993</v>
      </c>
      <c r="D483" t="s">
        <v>354</v>
      </c>
      <c r="E483" t="s">
        <v>355</v>
      </c>
      <c r="F483">
        <v>2.2899999999999999E-3</v>
      </c>
      <c r="G483" t="s">
        <v>279</v>
      </c>
    </row>
    <row r="484" spans="1:7" hidden="1">
      <c r="A484" t="s">
        <v>12</v>
      </c>
      <c r="B484">
        <v>40.582599999999999</v>
      </c>
      <c r="C484">
        <v>-112.0993</v>
      </c>
      <c r="D484" t="s">
        <v>356</v>
      </c>
      <c r="E484" t="s">
        <v>357</v>
      </c>
      <c r="F484">
        <v>4.9509999999999998E-2</v>
      </c>
      <c r="G484" t="s">
        <v>279</v>
      </c>
    </row>
    <row r="485" spans="1:7" hidden="1">
      <c r="A485" t="s">
        <v>12</v>
      </c>
      <c r="B485">
        <v>40.582599999999999</v>
      </c>
      <c r="C485">
        <v>-112.0993</v>
      </c>
      <c r="D485" t="s">
        <v>301</v>
      </c>
      <c r="E485" t="s">
        <v>302</v>
      </c>
      <c r="F485">
        <v>1.5570000000000001E-2</v>
      </c>
      <c r="G485" t="s">
        <v>279</v>
      </c>
    </row>
    <row r="486" spans="1:7" hidden="1">
      <c r="A486" t="s">
        <v>12</v>
      </c>
      <c r="B486">
        <v>40.582599999999999</v>
      </c>
      <c r="C486">
        <v>-112.0993</v>
      </c>
      <c r="D486" t="s">
        <v>303</v>
      </c>
      <c r="E486" t="s">
        <v>304</v>
      </c>
      <c r="F486">
        <v>0.10680000000000001</v>
      </c>
      <c r="G486" t="s">
        <v>293</v>
      </c>
    </row>
    <row r="487" spans="1:7" hidden="1">
      <c r="A487" t="s">
        <v>12</v>
      </c>
      <c r="B487">
        <v>40.582599999999999</v>
      </c>
      <c r="C487">
        <v>-112.0993</v>
      </c>
      <c r="D487" t="s">
        <v>358</v>
      </c>
      <c r="E487" t="s">
        <v>359</v>
      </c>
      <c r="F487">
        <v>7.2799800000000001</v>
      </c>
      <c r="G487" t="s">
        <v>311</v>
      </c>
    </row>
    <row r="488" spans="1:7" hidden="1">
      <c r="A488" t="s">
        <v>12</v>
      </c>
      <c r="B488">
        <v>40.582599999999999</v>
      </c>
      <c r="C488">
        <v>-112.0993</v>
      </c>
      <c r="D488" t="s">
        <v>307</v>
      </c>
      <c r="E488" t="s">
        <v>308</v>
      </c>
      <c r="F488">
        <v>4.1853699999999998</v>
      </c>
      <c r="G488" t="s">
        <v>293</v>
      </c>
    </row>
    <row r="489" spans="1:7" hidden="1">
      <c r="A489" t="s">
        <v>12</v>
      </c>
      <c r="B489">
        <v>40.582599999999999</v>
      </c>
      <c r="C489">
        <v>-112.0993</v>
      </c>
      <c r="D489" t="s">
        <v>446</v>
      </c>
      <c r="E489" t="s">
        <v>447</v>
      </c>
      <c r="F489">
        <v>0</v>
      </c>
      <c r="G489" t="s">
        <v>279</v>
      </c>
    </row>
    <row r="490" spans="1:7" hidden="1">
      <c r="A490" t="s">
        <v>12</v>
      </c>
      <c r="B490">
        <v>40.582599999999999</v>
      </c>
      <c r="C490">
        <v>-112.0993</v>
      </c>
      <c r="D490" t="s">
        <v>309</v>
      </c>
      <c r="E490" t="s">
        <v>310</v>
      </c>
      <c r="F490">
        <v>1.63331</v>
      </c>
      <c r="G490" t="s">
        <v>311</v>
      </c>
    </row>
    <row r="491" spans="1:7" hidden="1">
      <c r="A491" t="s">
        <v>12</v>
      </c>
      <c r="B491">
        <v>40.582599999999999</v>
      </c>
      <c r="C491">
        <v>-112.0993</v>
      </c>
      <c r="D491" t="s">
        <v>312</v>
      </c>
      <c r="E491" t="s">
        <v>313</v>
      </c>
      <c r="F491">
        <v>83.300020000000004</v>
      </c>
      <c r="G491" t="s">
        <v>311</v>
      </c>
    </row>
    <row r="492" spans="1:7" hidden="1">
      <c r="A492" t="s">
        <v>12</v>
      </c>
      <c r="B492">
        <v>40.582599999999999</v>
      </c>
      <c r="C492">
        <v>-112.0993</v>
      </c>
      <c r="D492" t="s">
        <v>314</v>
      </c>
      <c r="E492" t="s">
        <v>315</v>
      </c>
      <c r="F492">
        <v>84.813029999999998</v>
      </c>
      <c r="G492" t="s">
        <v>311</v>
      </c>
    </row>
    <row r="493" spans="1:7" hidden="1">
      <c r="A493" t="s">
        <v>12</v>
      </c>
      <c r="B493">
        <v>40.582599999999999</v>
      </c>
      <c r="C493">
        <v>-112.0993</v>
      </c>
      <c r="D493" t="s">
        <v>316</v>
      </c>
      <c r="E493" t="s">
        <v>317</v>
      </c>
      <c r="F493">
        <v>718.76061000000004</v>
      </c>
      <c r="G493" t="s">
        <v>311</v>
      </c>
    </row>
    <row r="494" spans="1:7" hidden="1">
      <c r="A494" t="s">
        <v>12</v>
      </c>
      <c r="B494">
        <v>40.582599999999999</v>
      </c>
      <c r="C494">
        <v>-112.0993</v>
      </c>
      <c r="D494" t="s">
        <v>318</v>
      </c>
      <c r="E494" t="s">
        <v>319</v>
      </c>
      <c r="F494">
        <v>720.39351999999997</v>
      </c>
      <c r="G494" t="s">
        <v>311</v>
      </c>
    </row>
    <row r="495" spans="1:7" hidden="1">
      <c r="A495" t="s">
        <v>12</v>
      </c>
      <c r="B495">
        <v>40.582599999999999</v>
      </c>
      <c r="C495">
        <v>-112.0993</v>
      </c>
      <c r="D495" t="s">
        <v>320</v>
      </c>
      <c r="E495" t="s">
        <v>321</v>
      </c>
      <c r="F495">
        <v>78.662549999999996</v>
      </c>
      <c r="G495" t="s">
        <v>293</v>
      </c>
    </row>
    <row r="496" spans="1:7" hidden="1">
      <c r="A496" t="s">
        <v>12</v>
      </c>
      <c r="B496">
        <v>40.582599999999999</v>
      </c>
      <c r="C496">
        <v>-112.0993</v>
      </c>
      <c r="D496" t="s">
        <v>322</v>
      </c>
      <c r="E496" t="s">
        <v>323</v>
      </c>
      <c r="F496">
        <v>1.2359999999999999E-2</v>
      </c>
      <c r="G496" t="s">
        <v>279</v>
      </c>
    </row>
    <row r="497" spans="1:7" hidden="1">
      <c r="A497" t="s">
        <v>12</v>
      </c>
      <c r="B497">
        <v>40.582599999999999</v>
      </c>
      <c r="C497">
        <v>-112.0993</v>
      </c>
      <c r="D497" t="s">
        <v>324</v>
      </c>
      <c r="E497" t="s">
        <v>325</v>
      </c>
      <c r="F497">
        <v>1.53752</v>
      </c>
      <c r="G497" t="s">
        <v>293</v>
      </c>
    </row>
    <row r="498" spans="1:7" hidden="1">
      <c r="A498" t="s">
        <v>12</v>
      </c>
      <c r="B498">
        <v>40.582599999999999</v>
      </c>
      <c r="C498">
        <v>-112.0993</v>
      </c>
      <c r="D498" t="s">
        <v>326</v>
      </c>
      <c r="E498" t="s">
        <v>327</v>
      </c>
      <c r="F498">
        <v>2.6530000000000001E-2</v>
      </c>
      <c r="G498" t="s">
        <v>311</v>
      </c>
    </row>
    <row r="499" spans="1:7" hidden="1">
      <c r="A499" t="s">
        <v>12</v>
      </c>
      <c r="B499">
        <v>40.582599999999999</v>
      </c>
      <c r="C499">
        <v>-112.0993</v>
      </c>
      <c r="D499" t="s">
        <v>360</v>
      </c>
      <c r="E499" t="s">
        <v>361</v>
      </c>
      <c r="F499">
        <v>3.8999999999999999E-4</v>
      </c>
      <c r="G499" t="s">
        <v>279</v>
      </c>
    </row>
    <row r="500" spans="1:7" hidden="1">
      <c r="A500" t="s">
        <v>12</v>
      </c>
      <c r="B500">
        <v>40.582599999999999</v>
      </c>
      <c r="C500">
        <v>-112.0993</v>
      </c>
      <c r="D500" t="s">
        <v>328</v>
      </c>
      <c r="E500" t="s">
        <v>329</v>
      </c>
      <c r="F500">
        <v>4.5361500000000001</v>
      </c>
      <c r="G500" t="s">
        <v>311</v>
      </c>
    </row>
    <row r="501" spans="1:7" hidden="1">
      <c r="A501" t="s">
        <v>12</v>
      </c>
      <c r="B501">
        <v>40.582599999999999</v>
      </c>
      <c r="C501">
        <v>-112.0993</v>
      </c>
      <c r="D501" t="s">
        <v>362</v>
      </c>
      <c r="E501" t="s">
        <v>363</v>
      </c>
      <c r="F501">
        <v>2.1000000000000001E-4</v>
      </c>
      <c r="G501" t="s">
        <v>279</v>
      </c>
    </row>
    <row r="502" spans="1:7" hidden="1">
      <c r="A502" t="s">
        <v>61</v>
      </c>
      <c r="B502">
        <v>28.979199999999999</v>
      </c>
      <c r="C502">
        <v>-95.354900000000001</v>
      </c>
      <c r="D502" t="s">
        <v>364</v>
      </c>
      <c r="E502" t="str">
        <f>UPPER(D502)</f>
        <v>1,1,2-TRICHLOROETHANE</v>
      </c>
      <c r="F502">
        <v>1.5599999999999999E-2</v>
      </c>
      <c r="G502" t="s">
        <v>279</v>
      </c>
    </row>
    <row r="503" spans="1:7" hidden="1">
      <c r="A503" t="s">
        <v>61</v>
      </c>
      <c r="B503">
        <v>28.979199999999999</v>
      </c>
      <c r="C503">
        <v>-95.354900000000001</v>
      </c>
      <c r="D503" t="s">
        <v>366</v>
      </c>
      <c r="E503" t="str">
        <f t="shared" ref="E503:E566" si="0">UPPER(D503)</f>
        <v>1,1,2,2-TETRACHLOROETHANE</v>
      </c>
      <c r="F503">
        <v>1.6E-2</v>
      </c>
      <c r="G503" t="s">
        <v>279</v>
      </c>
    </row>
    <row r="504" spans="1:7" hidden="1">
      <c r="A504" t="s">
        <v>61</v>
      </c>
      <c r="B504">
        <v>28.979199999999999</v>
      </c>
      <c r="C504">
        <v>-95.354900000000001</v>
      </c>
      <c r="D504" t="s">
        <v>452</v>
      </c>
      <c r="E504" t="str">
        <f t="shared" si="0"/>
        <v>1,2-EPOXYBUTANE</v>
      </c>
      <c r="F504">
        <v>0.1104</v>
      </c>
      <c r="G504" t="s">
        <v>279</v>
      </c>
    </row>
    <row r="505" spans="1:7" hidden="1">
      <c r="A505" t="s">
        <v>61</v>
      </c>
      <c r="B505">
        <v>28.979199999999999</v>
      </c>
      <c r="C505">
        <v>-95.354900000000001</v>
      </c>
      <c r="D505" t="s">
        <v>368</v>
      </c>
      <c r="E505" t="str">
        <f t="shared" si="0"/>
        <v>1,3-BUTADIENE</v>
      </c>
      <c r="F505">
        <v>2.0386000000000002</v>
      </c>
      <c r="G505" t="s">
        <v>279</v>
      </c>
    </row>
    <row r="506" spans="1:7" hidden="1">
      <c r="A506" t="s">
        <v>61</v>
      </c>
      <c r="B506">
        <v>28.979199999999999</v>
      </c>
      <c r="C506">
        <v>-95.354900000000001</v>
      </c>
      <c r="D506" t="s">
        <v>370</v>
      </c>
      <c r="E506" t="str">
        <f t="shared" si="0"/>
        <v>1,3-DICHLOROPROPENE</v>
      </c>
      <c r="F506">
        <v>0.68400000000000005</v>
      </c>
      <c r="G506" t="s">
        <v>279</v>
      </c>
    </row>
    <row r="507" spans="1:7" hidden="1">
      <c r="A507" t="s">
        <v>61</v>
      </c>
      <c r="B507">
        <v>28.979199999999999</v>
      </c>
      <c r="C507">
        <v>-95.354900000000001</v>
      </c>
      <c r="D507" t="s">
        <v>372</v>
      </c>
      <c r="E507" t="str">
        <f t="shared" si="0"/>
        <v>2-METHYLNAPHTHALENE</v>
      </c>
      <c r="F507">
        <v>2.0000000000000001E-4</v>
      </c>
      <c r="G507" t="s">
        <v>279</v>
      </c>
    </row>
    <row r="508" spans="1:7" hidden="1">
      <c r="A508" t="s">
        <v>61</v>
      </c>
      <c r="B508">
        <v>28.979199999999999</v>
      </c>
      <c r="C508">
        <v>-95.354900000000001</v>
      </c>
      <c r="D508" t="s">
        <v>453</v>
      </c>
      <c r="E508" t="str">
        <f t="shared" si="0"/>
        <v>2,4-TOLUENE DIISOCYANATE</v>
      </c>
      <c r="F508">
        <v>2.0000000000000001E-4</v>
      </c>
      <c r="G508" t="s">
        <v>279</v>
      </c>
    </row>
    <row r="509" spans="1:7" hidden="1">
      <c r="A509" t="s">
        <v>61</v>
      </c>
      <c r="B509">
        <v>28.979199999999999</v>
      </c>
      <c r="C509">
        <v>-95.354900000000001</v>
      </c>
      <c r="D509" t="s">
        <v>454</v>
      </c>
      <c r="E509" t="str">
        <f t="shared" si="0"/>
        <v>2,4,6-TRICHLOROPHENOL</v>
      </c>
      <c r="F509">
        <v>7.3899999999999993E-2</v>
      </c>
      <c r="G509" t="s">
        <v>279</v>
      </c>
    </row>
    <row r="510" spans="1:7" hidden="1">
      <c r="A510" t="s">
        <v>61</v>
      </c>
      <c r="B510">
        <v>28.979199999999999</v>
      </c>
      <c r="C510">
        <v>-95.354900000000001</v>
      </c>
      <c r="D510" t="s">
        <v>455</v>
      </c>
      <c r="E510" t="str">
        <f t="shared" si="0"/>
        <v>4,4'-METHYLENEDIANILINE</v>
      </c>
      <c r="F510">
        <v>1.7600000000000001E-2</v>
      </c>
      <c r="G510" t="s">
        <v>279</v>
      </c>
    </row>
    <row r="511" spans="1:7" hidden="1">
      <c r="A511" t="s">
        <v>61</v>
      </c>
      <c r="B511">
        <v>28.979199999999999</v>
      </c>
      <c r="C511">
        <v>-95.354900000000001</v>
      </c>
      <c r="D511" t="s">
        <v>456</v>
      </c>
      <c r="E511" t="str">
        <f t="shared" si="0"/>
        <v>4,4'-METHYLENEDIPHENYL DIISOCYANATE</v>
      </c>
      <c r="F511">
        <v>1.6999999999999999E-3</v>
      </c>
      <c r="G511" t="s">
        <v>279</v>
      </c>
    </row>
    <row r="512" spans="1:7" hidden="1">
      <c r="A512" t="s">
        <v>61</v>
      </c>
      <c r="B512">
        <v>28.979199999999999</v>
      </c>
      <c r="C512">
        <v>-95.354900000000001</v>
      </c>
      <c r="D512" t="s">
        <v>334</v>
      </c>
      <c r="E512" t="str">
        <f t="shared" si="0"/>
        <v>ACETALDEHYDE</v>
      </c>
      <c r="F512">
        <v>3.1800000000000002E-2</v>
      </c>
      <c r="G512" t="s">
        <v>279</v>
      </c>
    </row>
    <row r="513" spans="1:7" hidden="1">
      <c r="A513" t="s">
        <v>61</v>
      </c>
      <c r="B513">
        <v>28.979199999999999</v>
      </c>
      <c r="C513">
        <v>-95.354900000000001</v>
      </c>
      <c r="D513" t="s">
        <v>457</v>
      </c>
      <c r="E513" t="str">
        <f t="shared" si="0"/>
        <v>ACETOPHENONE</v>
      </c>
      <c r="F513">
        <v>1.0000000000000001E-5</v>
      </c>
      <c r="G513" t="s">
        <v>279</v>
      </c>
    </row>
    <row r="514" spans="1:7" hidden="1">
      <c r="A514" t="s">
        <v>61</v>
      </c>
      <c r="B514">
        <v>28.979199999999999</v>
      </c>
      <c r="C514">
        <v>-95.354900000000001</v>
      </c>
      <c r="D514" t="s">
        <v>384</v>
      </c>
      <c r="E514" t="str">
        <f t="shared" si="0"/>
        <v>ACROLEIN</v>
      </c>
      <c r="F514">
        <v>4.4999999999999997E-3</v>
      </c>
      <c r="G514" t="s">
        <v>279</v>
      </c>
    </row>
    <row r="515" spans="1:7" hidden="1">
      <c r="A515" t="s">
        <v>61</v>
      </c>
      <c r="B515">
        <v>28.979199999999999</v>
      </c>
      <c r="C515">
        <v>-95.354900000000001</v>
      </c>
      <c r="D515" t="s">
        <v>458</v>
      </c>
      <c r="E515" t="str">
        <f t="shared" si="0"/>
        <v>ACRYLIC ACID</v>
      </c>
      <c r="F515">
        <v>5.1900000000000002E-2</v>
      </c>
      <c r="G515" t="s">
        <v>279</v>
      </c>
    </row>
    <row r="516" spans="1:7" hidden="1">
      <c r="A516" t="s">
        <v>61</v>
      </c>
      <c r="B516">
        <v>28.979199999999999</v>
      </c>
      <c r="C516">
        <v>-95.354900000000001</v>
      </c>
      <c r="D516" t="s">
        <v>459</v>
      </c>
      <c r="E516" t="str">
        <f t="shared" si="0"/>
        <v>ACRYLONITRILE</v>
      </c>
      <c r="F516">
        <v>0.2082</v>
      </c>
      <c r="G516" t="s">
        <v>279</v>
      </c>
    </row>
    <row r="517" spans="1:7" hidden="1">
      <c r="A517" t="s">
        <v>61</v>
      </c>
      <c r="B517">
        <v>28.979199999999999</v>
      </c>
      <c r="C517">
        <v>-95.354900000000001</v>
      </c>
      <c r="D517" t="s">
        <v>460</v>
      </c>
      <c r="E517" t="str">
        <f t="shared" si="0"/>
        <v>ALLYL CHLORIDE</v>
      </c>
      <c r="F517">
        <v>4.3099999999999999E-2</v>
      </c>
      <c r="G517" t="s">
        <v>279</v>
      </c>
    </row>
    <row r="518" spans="1:7" hidden="1">
      <c r="A518" t="s">
        <v>61</v>
      </c>
      <c r="B518">
        <v>28.979199999999999</v>
      </c>
      <c r="C518">
        <v>-95.354900000000001</v>
      </c>
      <c r="D518" t="s">
        <v>330</v>
      </c>
      <c r="E518" t="str">
        <f t="shared" si="0"/>
        <v>AMMONIA</v>
      </c>
      <c r="F518">
        <v>55.844000000000001</v>
      </c>
      <c r="G518" t="s">
        <v>311</v>
      </c>
    </row>
    <row r="519" spans="1:7" hidden="1">
      <c r="A519" t="s">
        <v>61</v>
      </c>
      <c r="B519">
        <v>28.979199999999999</v>
      </c>
      <c r="C519">
        <v>-95.354900000000001</v>
      </c>
      <c r="D519" t="s">
        <v>461</v>
      </c>
      <c r="E519" t="str">
        <f t="shared" si="0"/>
        <v>ANILINE</v>
      </c>
      <c r="F519">
        <v>0.224</v>
      </c>
      <c r="G519" t="s">
        <v>279</v>
      </c>
    </row>
    <row r="520" spans="1:7" hidden="1">
      <c r="A520" t="s">
        <v>61</v>
      </c>
      <c r="B520">
        <v>28.979199999999999</v>
      </c>
      <c r="C520">
        <v>-95.354900000000001</v>
      </c>
      <c r="D520" t="s">
        <v>386</v>
      </c>
      <c r="E520" t="str">
        <f t="shared" si="0"/>
        <v>ANTHRACENE</v>
      </c>
      <c r="F520">
        <v>3.3E-4</v>
      </c>
      <c r="G520" t="s">
        <v>279</v>
      </c>
    </row>
    <row r="521" spans="1:7" hidden="1">
      <c r="A521" t="s">
        <v>61</v>
      </c>
      <c r="B521">
        <v>28.979199999999999</v>
      </c>
      <c r="C521">
        <v>-95.354900000000001</v>
      </c>
      <c r="D521" t="s">
        <v>280</v>
      </c>
      <c r="E521" t="str">
        <f t="shared" si="0"/>
        <v>ARSENIC</v>
      </c>
      <c r="F521">
        <v>1.66E-3</v>
      </c>
      <c r="G521" t="s">
        <v>279</v>
      </c>
    </row>
    <row r="522" spans="1:7" hidden="1">
      <c r="A522" t="s">
        <v>61</v>
      </c>
      <c r="B522">
        <v>28.979199999999999</v>
      </c>
      <c r="C522">
        <v>-95.354900000000001</v>
      </c>
      <c r="D522" t="s">
        <v>336</v>
      </c>
      <c r="E522" t="str">
        <f t="shared" si="0"/>
        <v>BENZ[A]ANTHRACENE</v>
      </c>
      <c r="F522">
        <v>2.9E-4</v>
      </c>
      <c r="G522" t="s">
        <v>279</v>
      </c>
    </row>
    <row r="523" spans="1:7" hidden="1">
      <c r="A523" t="s">
        <v>61</v>
      </c>
      <c r="B523">
        <v>28.979199999999999</v>
      </c>
      <c r="C523">
        <v>-95.354900000000001</v>
      </c>
      <c r="D523" t="s">
        <v>338</v>
      </c>
      <c r="E523" t="str">
        <f t="shared" si="0"/>
        <v>BENZENE</v>
      </c>
      <c r="F523">
        <v>12.351000000000001</v>
      </c>
      <c r="G523" t="s">
        <v>279</v>
      </c>
    </row>
    <row r="524" spans="1:7" hidden="1">
      <c r="A524" t="s">
        <v>61</v>
      </c>
      <c r="B524">
        <v>28.979199999999999</v>
      </c>
      <c r="C524">
        <v>-95.354900000000001</v>
      </c>
      <c r="D524" t="s">
        <v>462</v>
      </c>
      <c r="E524" t="str">
        <f t="shared" si="0"/>
        <v>BIPHENYL</v>
      </c>
      <c r="F524">
        <v>8.3000000000000001E-3</v>
      </c>
      <c r="G524" t="s">
        <v>279</v>
      </c>
    </row>
    <row r="525" spans="1:7" hidden="1">
      <c r="A525" t="s">
        <v>61</v>
      </c>
      <c r="B525">
        <v>28.979199999999999</v>
      </c>
      <c r="C525">
        <v>-95.354900000000001</v>
      </c>
      <c r="D525" t="s">
        <v>282</v>
      </c>
      <c r="E525" t="str">
        <f t="shared" si="0"/>
        <v>CADMIUM</v>
      </c>
      <c r="F525">
        <v>9.1199999999999996E-3</v>
      </c>
      <c r="G525" t="s">
        <v>279</v>
      </c>
    </row>
    <row r="526" spans="1:7">
      <c r="A526" t="s">
        <v>61</v>
      </c>
      <c r="B526">
        <v>28.979199999999999</v>
      </c>
      <c r="C526">
        <v>-95.354900000000001</v>
      </c>
      <c r="D526" t="s">
        <v>284</v>
      </c>
      <c r="E526" t="str">
        <f t="shared" si="0"/>
        <v>CARBON DIOXIDE</v>
      </c>
      <c r="F526">
        <v>4999671.5971900001</v>
      </c>
      <c r="G526" t="s">
        <v>286</v>
      </c>
    </row>
    <row r="527" spans="1:7" hidden="1">
      <c r="A527" t="s">
        <v>61</v>
      </c>
      <c r="B527">
        <v>28.979199999999999</v>
      </c>
      <c r="C527">
        <v>-95.354900000000001</v>
      </c>
      <c r="D527" t="s">
        <v>463</v>
      </c>
      <c r="E527" t="str">
        <f t="shared" si="0"/>
        <v>CARBON DISULFIDE</v>
      </c>
      <c r="F527">
        <v>2.0000000000000001E-4</v>
      </c>
      <c r="G527" t="s">
        <v>279</v>
      </c>
    </row>
    <row r="528" spans="1:7" hidden="1">
      <c r="A528" t="s">
        <v>61</v>
      </c>
      <c r="B528">
        <v>28.979199999999999</v>
      </c>
      <c r="C528">
        <v>-95.354900000000001</v>
      </c>
      <c r="D528" t="s">
        <v>342</v>
      </c>
      <c r="E528" t="str">
        <f t="shared" si="0"/>
        <v>CARBON MONOXIDE</v>
      </c>
      <c r="F528">
        <v>902.60519999999997</v>
      </c>
      <c r="G528" t="s">
        <v>311</v>
      </c>
    </row>
    <row r="529" spans="1:7" hidden="1">
      <c r="A529" t="s">
        <v>61</v>
      </c>
      <c r="B529">
        <v>28.979199999999999</v>
      </c>
      <c r="C529">
        <v>-95.354900000000001</v>
      </c>
      <c r="D529" t="s">
        <v>396</v>
      </c>
      <c r="E529" t="str">
        <f t="shared" si="0"/>
        <v>CARBON TETRACHLORIDE</v>
      </c>
      <c r="F529">
        <v>2.9700000000000001E-2</v>
      </c>
      <c r="G529" t="s">
        <v>279</v>
      </c>
    </row>
    <row r="530" spans="1:7" hidden="1">
      <c r="A530" t="s">
        <v>61</v>
      </c>
      <c r="B530">
        <v>28.979199999999999</v>
      </c>
      <c r="C530">
        <v>-95.354900000000001</v>
      </c>
      <c r="D530" t="s">
        <v>438</v>
      </c>
      <c r="E530" t="str">
        <f t="shared" si="0"/>
        <v>CHLORINE</v>
      </c>
      <c r="F530">
        <v>2.3218000000000001</v>
      </c>
      <c r="G530" t="s">
        <v>279</v>
      </c>
    </row>
    <row r="531" spans="1:7" hidden="1">
      <c r="A531" t="s">
        <v>61</v>
      </c>
      <c r="B531">
        <v>28.979199999999999</v>
      </c>
      <c r="C531">
        <v>-95.354900000000001</v>
      </c>
      <c r="D531" t="s">
        <v>398</v>
      </c>
      <c r="E531" t="str">
        <f t="shared" si="0"/>
        <v>CHLOROBENZENE</v>
      </c>
      <c r="F531">
        <v>0.97209999999999996</v>
      </c>
      <c r="G531" t="s">
        <v>279</v>
      </c>
    </row>
    <row r="532" spans="1:7" hidden="1">
      <c r="A532" t="s">
        <v>61</v>
      </c>
      <c r="B532">
        <v>28.979199999999999</v>
      </c>
      <c r="C532">
        <v>-95.354900000000001</v>
      </c>
      <c r="D532" t="s">
        <v>400</v>
      </c>
      <c r="E532" t="str">
        <f t="shared" si="0"/>
        <v>CHLOROFORM</v>
      </c>
      <c r="F532">
        <v>1.6299999999999999E-2</v>
      </c>
      <c r="G532" t="s">
        <v>279</v>
      </c>
    </row>
    <row r="533" spans="1:7" hidden="1">
      <c r="A533" t="s">
        <v>61</v>
      </c>
      <c r="B533">
        <v>28.979199999999999</v>
      </c>
      <c r="C533">
        <v>-95.354900000000001</v>
      </c>
      <c r="D533" t="s">
        <v>287</v>
      </c>
      <c r="E533" t="str">
        <f t="shared" si="0"/>
        <v>CHROMIUM (VI)</v>
      </c>
      <c r="F533">
        <v>4.6000000000000001E-4</v>
      </c>
      <c r="G533" t="s">
        <v>279</v>
      </c>
    </row>
    <row r="534" spans="1:7" hidden="1">
      <c r="A534" t="s">
        <v>61</v>
      </c>
      <c r="B534">
        <v>28.979199999999999</v>
      </c>
      <c r="C534">
        <v>-95.354900000000001</v>
      </c>
      <c r="D534" t="s">
        <v>289</v>
      </c>
      <c r="E534" t="str">
        <f t="shared" si="0"/>
        <v>CHROMIUM III</v>
      </c>
      <c r="F534">
        <v>1.1140000000000001E-2</v>
      </c>
      <c r="G534" t="s">
        <v>279</v>
      </c>
    </row>
    <row r="535" spans="1:7" hidden="1">
      <c r="A535" t="s">
        <v>61</v>
      </c>
      <c r="B535">
        <v>28.979199999999999</v>
      </c>
      <c r="C535">
        <v>-95.354900000000001</v>
      </c>
      <c r="D535" t="s">
        <v>344</v>
      </c>
      <c r="E535" t="str">
        <f t="shared" si="0"/>
        <v>CHRYSENE</v>
      </c>
      <c r="F535">
        <v>6.0000000000000002E-5</v>
      </c>
      <c r="G535" t="s">
        <v>279</v>
      </c>
    </row>
    <row r="536" spans="1:7" hidden="1">
      <c r="A536" t="s">
        <v>61</v>
      </c>
      <c r="B536">
        <v>28.979199999999999</v>
      </c>
      <c r="C536">
        <v>-95.354900000000001</v>
      </c>
      <c r="D536" t="s">
        <v>464</v>
      </c>
      <c r="E536" t="str">
        <f t="shared" si="0"/>
        <v>COAL TAR</v>
      </c>
      <c r="F536">
        <v>3.5343</v>
      </c>
      <c r="G536" t="s">
        <v>279</v>
      </c>
    </row>
    <row r="537" spans="1:7" hidden="1">
      <c r="A537" t="s">
        <v>61</v>
      </c>
      <c r="B537">
        <v>28.979199999999999</v>
      </c>
      <c r="C537">
        <v>-95.354900000000001</v>
      </c>
      <c r="D537" t="s">
        <v>346</v>
      </c>
      <c r="E537" t="str">
        <f t="shared" si="0"/>
        <v>COBALT</v>
      </c>
      <c r="F537">
        <v>6.9999999999999999E-4</v>
      </c>
      <c r="G537" t="s">
        <v>279</v>
      </c>
    </row>
    <row r="538" spans="1:7" hidden="1">
      <c r="A538" t="s">
        <v>61</v>
      </c>
      <c r="B538">
        <v>28.979199999999999</v>
      </c>
      <c r="C538">
        <v>-95.354900000000001</v>
      </c>
      <c r="D538" t="s">
        <v>402</v>
      </c>
      <c r="E538" t="str">
        <f t="shared" si="0"/>
        <v>CUMENE</v>
      </c>
      <c r="F538">
        <v>5.2900000000000003E-2</v>
      </c>
      <c r="G538" t="s">
        <v>279</v>
      </c>
    </row>
    <row r="539" spans="1:7" hidden="1">
      <c r="A539" t="s">
        <v>61</v>
      </c>
      <c r="B539">
        <v>28.979199999999999</v>
      </c>
      <c r="C539">
        <v>-95.354900000000001</v>
      </c>
      <c r="D539" t="s">
        <v>465</v>
      </c>
      <c r="E539" t="str">
        <f t="shared" si="0"/>
        <v>DIETHANOLAMINE</v>
      </c>
      <c r="F539">
        <v>3.2599999999999997E-2</v>
      </c>
      <c r="G539" t="s">
        <v>279</v>
      </c>
    </row>
    <row r="540" spans="1:7" hidden="1">
      <c r="A540" t="s">
        <v>61</v>
      </c>
      <c r="B540">
        <v>28.979199999999999</v>
      </c>
      <c r="C540">
        <v>-95.354900000000001</v>
      </c>
      <c r="D540" t="s">
        <v>291</v>
      </c>
      <c r="E540" t="str">
        <f t="shared" si="0"/>
        <v>ELEMENTAL CARBON PORTION OF PM2.5-PRI</v>
      </c>
      <c r="F540">
        <v>64.706370000000007</v>
      </c>
      <c r="G540" t="s">
        <v>293</v>
      </c>
    </row>
    <row r="541" spans="1:7" hidden="1">
      <c r="A541" t="s">
        <v>61</v>
      </c>
      <c r="B541">
        <v>28.979199999999999</v>
      </c>
      <c r="C541">
        <v>-95.354900000000001</v>
      </c>
      <c r="D541" t="s">
        <v>466</v>
      </c>
      <c r="E541" t="str">
        <f t="shared" si="0"/>
        <v>EPICHLOROHYDRIN</v>
      </c>
      <c r="F541">
        <v>1.5866</v>
      </c>
      <c r="G541" t="s">
        <v>279</v>
      </c>
    </row>
    <row r="542" spans="1:7" hidden="1">
      <c r="A542" t="s">
        <v>61</v>
      </c>
      <c r="B542">
        <v>28.979199999999999</v>
      </c>
      <c r="C542">
        <v>-95.354900000000001</v>
      </c>
      <c r="D542" t="s">
        <v>406</v>
      </c>
      <c r="E542" t="str">
        <f t="shared" si="0"/>
        <v>ETHYL BENZENE</v>
      </c>
      <c r="F542">
        <v>0.93230000000000002</v>
      </c>
      <c r="G542" t="s">
        <v>279</v>
      </c>
    </row>
    <row r="543" spans="1:7" hidden="1">
      <c r="A543" t="s">
        <v>61</v>
      </c>
      <c r="B543">
        <v>28.979199999999999</v>
      </c>
      <c r="C543">
        <v>-95.354900000000001</v>
      </c>
      <c r="D543" t="s">
        <v>467</v>
      </c>
      <c r="E543" t="str">
        <f t="shared" si="0"/>
        <v>ETHYL CARBAMATE</v>
      </c>
      <c r="F543">
        <v>5.0000000000000001E-4</v>
      </c>
      <c r="G543" t="s">
        <v>279</v>
      </c>
    </row>
    <row r="544" spans="1:7" hidden="1">
      <c r="A544" t="s">
        <v>61</v>
      </c>
      <c r="B544">
        <v>28.979199999999999</v>
      </c>
      <c r="C544">
        <v>-95.354900000000001</v>
      </c>
      <c r="D544" t="s">
        <v>468</v>
      </c>
      <c r="E544" t="str">
        <f t="shared" si="0"/>
        <v>ETHYL CHLORIDE</v>
      </c>
      <c r="F544">
        <v>2.8999999999999998E-3</v>
      </c>
      <c r="G544" t="s">
        <v>279</v>
      </c>
    </row>
    <row r="545" spans="1:7" hidden="1">
      <c r="A545" t="s">
        <v>61</v>
      </c>
      <c r="B545">
        <v>28.979199999999999</v>
      </c>
      <c r="C545">
        <v>-95.354900000000001</v>
      </c>
      <c r="D545" t="s">
        <v>410</v>
      </c>
      <c r="E545" t="str">
        <f t="shared" si="0"/>
        <v>ETHYLENE DICHLORIDE</v>
      </c>
      <c r="F545">
        <v>5.7099999999999998E-2</v>
      </c>
      <c r="G545" t="s">
        <v>279</v>
      </c>
    </row>
    <row r="546" spans="1:7" hidden="1">
      <c r="A546" t="s">
        <v>61</v>
      </c>
      <c r="B546">
        <v>28.979199999999999</v>
      </c>
      <c r="C546">
        <v>-95.354900000000001</v>
      </c>
      <c r="D546" t="s">
        <v>469</v>
      </c>
      <c r="E546" t="str">
        <f t="shared" si="0"/>
        <v>ETHYLENE GLYCOL</v>
      </c>
      <c r="F546">
        <v>1.23E-2</v>
      </c>
      <c r="G546" t="s">
        <v>279</v>
      </c>
    </row>
    <row r="547" spans="1:7" hidden="1">
      <c r="A547" t="s">
        <v>61</v>
      </c>
      <c r="B547">
        <v>28.979199999999999</v>
      </c>
      <c r="C547">
        <v>-95.354900000000001</v>
      </c>
      <c r="D547" t="s">
        <v>470</v>
      </c>
      <c r="E547" t="str">
        <f t="shared" si="0"/>
        <v>ETHYLENE OXIDE</v>
      </c>
      <c r="F547">
        <v>0.53800000000000003</v>
      </c>
      <c r="G547" t="s">
        <v>279</v>
      </c>
    </row>
    <row r="548" spans="1:7" hidden="1">
      <c r="A548" t="s">
        <v>61</v>
      </c>
      <c r="B548">
        <v>28.979199999999999</v>
      </c>
      <c r="C548">
        <v>-95.354900000000001</v>
      </c>
      <c r="D548" t="s">
        <v>412</v>
      </c>
      <c r="E548" t="str">
        <f t="shared" si="0"/>
        <v>ETHYLIDENE DICHLORIDE</v>
      </c>
      <c r="F548">
        <v>1E-4</v>
      </c>
      <c r="G548" t="s">
        <v>279</v>
      </c>
    </row>
    <row r="549" spans="1:7" hidden="1">
      <c r="A549" t="s">
        <v>61</v>
      </c>
      <c r="B549">
        <v>28.979199999999999</v>
      </c>
      <c r="C549">
        <v>-95.354900000000001</v>
      </c>
      <c r="D549" t="s">
        <v>348</v>
      </c>
      <c r="E549" t="str">
        <f t="shared" si="0"/>
        <v>FLUORANTHENE</v>
      </c>
      <c r="F549">
        <v>1.3600000000000001E-3</v>
      </c>
      <c r="G549" t="s">
        <v>279</v>
      </c>
    </row>
    <row r="550" spans="1:7" hidden="1">
      <c r="A550" t="s">
        <v>61</v>
      </c>
      <c r="B550">
        <v>28.979199999999999</v>
      </c>
      <c r="C550">
        <v>-95.354900000000001</v>
      </c>
      <c r="D550" t="s">
        <v>414</v>
      </c>
      <c r="E550" t="str">
        <f t="shared" si="0"/>
        <v>FLUORENE</v>
      </c>
      <c r="F550">
        <v>5.1500000000000001E-3</v>
      </c>
      <c r="G550" t="s">
        <v>279</v>
      </c>
    </row>
    <row r="551" spans="1:7" hidden="1">
      <c r="A551" t="s">
        <v>61</v>
      </c>
      <c r="B551">
        <v>28.979199999999999</v>
      </c>
      <c r="C551">
        <v>-95.354900000000001</v>
      </c>
      <c r="D551" t="s">
        <v>350</v>
      </c>
      <c r="E551" t="str">
        <f t="shared" si="0"/>
        <v>FORMALDEHYDE</v>
      </c>
      <c r="F551">
        <v>0.93</v>
      </c>
      <c r="G551" t="s">
        <v>279</v>
      </c>
    </row>
    <row r="552" spans="1:7" hidden="1">
      <c r="A552" t="s">
        <v>61</v>
      </c>
      <c r="B552">
        <v>28.979199999999999</v>
      </c>
      <c r="C552">
        <v>-95.354900000000001</v>
      </c>
      <c r="D552" t="s">
        <v>471</v>
      </c>
      <c r="E552" t="str">
        <f t="shared" si="0"/>
        <v>GLYCOL ETHERS</v>
      </c>
      <c r="F552">
        <v>0.1467</v>
      </c>
      <c r="G552" t="s">
        <v>279</v>
      </c>
    </row>
    <row r="553" spans="1:7" hidden="1">
      <c r="A553" t="s">
        <v>61</v>
      </c>
      <c r="B553">
        <v>28.979199999999999</v>
      </c>
      <c r="C553">
        <v>-95.354900000000001</v>
      </c>
      <c r="D553" t="s">
        <v>472</v>
      </c>
      <c r="E553" t="str">
        <f t="shared" si="0"/>
        <v>HEXACHLOROBENZENE</v>
      </c>
      <c r="F553">
        <v>1.55E-2</v>
      </c>
      <c r="G553" t="s">
        <v>279</v>
      </c>
    </row>
    <row r="554" spans="1:7" hidden="1">
      <c r="A554" t="s">
        <v>61</v>
      </c>
      <c r="B554">
        <v>28.979199999999999</v>
      </c>
      <c r="C554">
        <v>-95.354900000000001</v>
      </c>
      <c r="D554" t="s">
        <v>473</v>
      </c>
      <c r="E554" t="str">
        <f t="shared" si="0"/>
        <v>HEXACHLOROBUTADIENE</v>
      </c>
      <c r="F554">
        <v>4.3E-3</v>
      </c>
      <c r="G554" t="s">
        <v>279</v>
      </c>
    </row>
    <row r="555" spans="1:7" hidden="1">
      <c r="A555" t="s">
        <v>61</v>
      </c>
      <c r="B555">
        <v>28.979199999999999</v>
      </c>
      <c r="C555">
        <v>-95.354900000000001</v>
      </c>
      <c r="D555" t="s">
        <v>474</v>
      </c>
      <c r="E555" t="str">
        <f t="shared" si="0"/>
        <v>HEXACHLOROETHANE</v>
      </c>
      <c r="F555">
        <v>1.9E-3</v>
      </c>
      <c r="G555" t="s">
        <v>279</v>
      </c>
    </row>
    <row r="556" spans="1:7" hidden="1">
      <c r="A556" t="s">
        <v>61</v>
      </c>
      <c r="B556">
        <v>28.979199999999999</v>
      </c>
      <c r="C556">
        <v>-95.354900000000001</v>
      </c>
      <c r="D556" t="s">
        <v>352</v>
      </c>
      <c r="E556" t="str">
        <f t="shared" si="0"/>
        <v>HEXANE</v>
      </c>
      <c r="F556">
        <v>1.6457999999999999</v>
      </c>
      <c r="G556" t="s">
        <v>279</v>
      </c>
    </row>
    <row r="557" spans="1:7" hidden="1">
      <c r="A557" t="s">
        <v>61</v>
      </c>
      <c r="B557">
        <v>28.979199999999999</v>
      </c>
      <c r="C557">
        <v>-95.354900000000001</v>
      </c>
      <c r="D557" t="s">
        <v>440</v>
      </c>
      <c r="E557" t="str">
        <f t="shared" si="0"/>
        <v>HYDROCHLORIC ACID</v>
      </c>
      <c r="F557">
        <v>23.9147</v>
      </c>
      <c r="G557" t="s">
        <v>279</v>
      </c>
    </row>
    <row r="558" spans="1:7" hidden="1">
      <c r="A558" t="s">
        <v>61</v>
      </c>
      <c r="B558">
        <v>28.979199999999999</v>
      </c>
      <c r="C558">
        <v>-95.354900000000001</v>
      </c>
      <c r="D558" t="s">
        <v>475</v>
      </c>
      <c r="E558" t="str">
        <f t="shared" si="0"/>
        <v>HYDROGEN CYANIDE</v>
      </c>
      <c r="F558">
        <v>6.5500000000000003E-2</v>
      </c>
      <c r="G558" t="s">
        <v>279</v>
      </c>
    </row>
    <row r="559" spans="1:7" hidden="1">
      <c r="A559" t="s">
        <v>61</v>
      </c>
      <c r="B559">
        <v>28.979199999999999</v>
      </c>
      <c r="C559">
        <v>-95.354900000000001</v>
      </c>
      <c r="D559" t="s">
        <v>476</v>
      </c>
      <c r="E559" t="str">
        <f t="shared" si="0"/>
        <v>HYDROQUINONE</v>
      </c>
      <c r="F559">
        <v>1.1000000000000001E-3</v>
      </c>
      <c r="G559" t="s">
        <v>279</v>
      </c>
    </row>
    <row r="560" spans="1:7" hidden="1">
      <c r="A560" t="s">
        <v>61</v>
      </c>
      <c r="B560">
        <v>28.979199999999999</v>
      </c>
      <c r="C560">
        <v>-95.354900000000001</v>
      </c>
      <c r="D560" t="s">
        <v>294</v>
      </c>
      <c r="E560" t="str">
        <f t="shared" si="0"/>
        <v>LEAD</v>
      </c>
      <c r="F560">
        <v>7.1999999999999998E-3</v>
      </c>
      <c r="G560" t="s">
        <v>296</v>
      </c>
    </row>
    <row r="561" spans="1:7" hidden="1">
      <c r="A561" t="s">
        <v>61</v>
      </c>
      <c r="B561">
        <v>28.979199999999999</v>
      </c>
      <c r="C561">
        <v>-95.354900000000001</v>
      </c>
      <c r="D561" t="s">
        <v>297</v>
      </c>
      <c r="E561" t="str">
        <f t="shared" si="0"/>
        <v>MANGANESE</v>
      </c>
      <c r="F561">
        <v>3.15E-3</v>
      </c>
      <c r="G561" t="s">
        <v>279</v>
      </c>
    </row>
    <row r="562" spans="1:7" hidden="1">
      <c r="A562" t="s">
        <v>61</v>
      </c>
      <c r="B562">
        <v>28.979199999999999</v>
      </c>
      <c r="C562">
        <v>-95.354900000000001</v>
      </c>
      <c r="D562" t="s">
        <v>354</v>
      </c>
      <c r="E562" t="str">
        <f t="shared" si="0"/>
        <v>MERCURY</v>
      </c>
      <c r="F562">
        <v>3.7000000000000002E-3</v>
      </c>
      <c r="G562" t="s">
        <v>279</v>
      </c>
    </row>
    <row r="563" spans="1:7">
      <c r="A563" t="s">
        <v>61</v>
      </c>
      <c r="B563">
        <v>28.979199999999999</v>
      </c>
      <c r="C563">
        <v>-95.354900000000001</v>
      </c>
      <c r="D563" t="s">
        <v>299</v>
      </c>
      <c r="E563" t="str">
        <f t="shared" si="0"/>
        <v>METHANE</v>
      </c>
      <c r="F563">
        <v>5823.1809599999997</v>
      </c>
      <c r="G563" t="s">
        <v>286</v>
      </c>
    </row>
    <row r="564" spans="1:7" hidden="1">
      <c r="A564" t="s">
        <v>61</v>
      </c>
      <c r="B564">
        <v>28.979199999999999</v>
      </c>
      <c r="C564">
        <v>-95.354900000000001</v>
      </c>
      <c r="D564" t="s">
        <v>420</v>
      </c>
      <c r="E564" t="str">
        <f t="shared" si="0"/>
        <v>METHANOL</v>
      </c>
      <c r="F564">
        <v>1.5704</v>
      </c>
      <c r="G564" t="s">
        <v>279</v>
      </c>
    </row>
    <row r="565" spans="1:7" hidden="1">
      <c r="A565" t="s">
        <v>61</v>
      </c>
      <c r="B565">
        <v>28.979199999999999</v>
      </c>
      <c r="C565">
        <v>-95.354900000000001</v>
      </c>
      <c r="D565" t="s">
        <v>477</v>
      </c>
      <c r="E565" t="str">
        <f t="shared" si="0"/>
        <v>METHYL CHLORIDE</v>
      </c>
      <c r="F565">
        <v>5.9999999999999995E-4</v>
      </c>
      <c r="G565" t="s">
        <v>279</v>
      </c>
    </row>
    <row r="566" spans="1:7" hidden="1">
      <c r="A566" t="s">
        <v>61</v>
      </c>
      <c r="B566">
        <v>28.979199999999999</v>
      </c>
      <c r="C566">
        <v>-95.354900000000001</v>
      </c>
      <c r="D566" t="s">
        <v>478</v>
      </c>
      <c r="E566" t="str">
        <f t="shared" si="0"/>
        <v>METHYL CHLOROFORM</v>
      </c>
      <c r="F566">
        <v>1E-4</v>
      </c>
      <c r="G566" t="s">
        <v>279</v>
      </c>
    </row>
    <row r="567" spans="1:7" hidden="1">
      <c r="A567" t="s">
        <v>61</v>
      </c>
      <c r="B567">
        <v>28.979199999999999</v>
      </c>
      <c r="C567">
        <v>-95.354900000000001</v>
      </c>
      <c r="D567" t="s">
        <v>479</v>
      </c>
      <c r="E567" t="str">
        <f t="shared" ref="E567:E603" si="1">UPPER(D567)</f>
        <v>METHYL ISOBUTYL KETONE</v>
      </c>
      <c r="F567">
        <v>7.6600000000000001E-2</v>
      </c>
      <c r="G567" t="s">
        <v>279</v>
      </c>
    </row>
    <row r="568" spans="1:7" hidden="1">
      <c r="A568" t="s">
        <v>61</v>
      </c>
      <c r="B568">
        <v>28.979199999999999</v>
      </c>
      <c r="C568">
        <v>-95.354900000000001</v>
      </c>
      <c r="D568" t="s">
        <v>480</v>
      </c>
      <c r="E568" t="str">
        <f t="shared" si="1"/>
        <v>METHYL METHACRYLATE</v>
      </c>
      <c r="F568">
        <v>6.9999999999999999E-4</v>
      </c>
      <c r="G568" t="s">
        <v>279</v>
      </c>
    </row>
    <row r="569" spans="1:7" hidden="1">
      <c r="A569" t="s">
        <v>61</v>
      </c>
      <c r="B569">
        <v>28.979199999999999</v>
      </c>
      <c r="C569">
        <v>-95.354900000000001</v>
      </c>
      <c r="D569" t="s">
        <v>481</v>
      </c>
      <c r="E569" t="str">
        <f t="shared" si="1"/>
        <v>METHYL TERT-BUTYL ETHER</v>
      </c>
      <c r="F569">
        <v>0.1037</v>
      </c>
      <c r="G569" t="s">
        <v>279</v>
      </c>
    </row>
    <row r="570" spans="1:7" hidden="1">
      <c r="A570" t="s">
        <v>61</v>
      </c>
      <c r="B570">
        <v>28.979199999999999</v>
      </c>
      <c r="C570">
        <v>-95.354900000000001</v>
      </c>
      <c r="D570" t="s">
        <v>422</v>
      </c>
      <c r="E570" t="str">
        <f t="shared" si="1"/>
        <v>METHYLENE CHLORIDE</v>
      </c>
      <c r="F570">
        <v>0.26939999999999997</v>
      </c>
      <c r="G570" t="s">
        <v>279</v>
      </c>
    </row>
    <row r="571" spans="1:7" hidden="1">
      <c r="A571" t="s">
        <v>61</v>
      </c>
      <c r="B571">
        <v>28.979199999999999</v>
      </c>
      <c r="C571">
        <v>-95.354900000000001</v>
      </c>
      <c r="D571" t="s">
        <v>356</v>
      </c>
      <c r="E571" t="str">
        <f t="shared" si="1"/>
        <v>NAPHTHALENE</v>
      </c>
      <c r="F571">
        <v>9.01E-2</v>
      </c>
      <c r="G571" t="s">
        <v>279</v>
      </c>
    </row>
    <row r="572" spans="1:7" hidden="1">
      <c r="A572" t="s">
        <v>61</v>
      </c>
      <c r="B572">
        <v>28.979199999999999</v>
      </c>
      <c r="C572">
        <v>-95.354900000000001</v>
      </c>
      <c r="D572" t="s">
        <v>301</v>
      </c>
      <c r="E572" t="str">
        <f t="shared" si="1"/>
        <v>NICKEL</v>
      </c>
      <c r="F572">
        <v>1.7409999999999998E-2</v>
      </c>
      <c r="G572" t="s">
        <v>279</v>
      </c>
    </row>
    <row r="573" spans="1:7" hidden="1">
      <c r="A573" t="s">
        <v>61</v>
      </c>
      <c r="B573">
        <v>28.979199999999999</v>
      </c>
      <c r="C573">
        <v>-95.354900000000001</v>
      </c>
      <c r="D573" t="s">
        <v>303</v>
      </c>
      <c r="E573" t="str">
        <f t="shared" si="1"/>
        <v>NITRATE PORTION OF PM2.5-PRI</v>
      </c>
      <c r="F573">
        <v>6.3735099999999996</v>
      </c>
      <c r="G573" t="s">
        <v>293</v>
      </c>
    </row>
    <row r="574" spans="1:7" hidden="1">
      <c r="A574" t="s">
        <v>61</v>
      </c>
      <c r="B574">
        <v>28.979199999999999</v>
      </c>
      <c r="C574">
        <v>-95.354900000000001</v>
      </c>
      <c r="D574" t="s">
        <v>358</v>
      </c>
      <c r="E574" t="str">
        <f t="shared" si="1"/>
        <v>NITROGEN OXIDES</v>
      </c>
      <c r="F574">
        <v>1497.9621999999999</v>
      </c>
      <c r="G574" t="s">
        <v>311</v>
      </c>
    </row>
    <row r="575" spans="1:7">
      <c r="A575" t="s">
        <v>61</v>
      </c>
      <c r="B575">
        <v>28.979199999999999</v>
      </c>
      <c r="C575">
        <v>-95.354900000000001</v>
      </c>
      <c r="D575" t="s">
        <v>305</v>
      </c>
      <c r="E575" t="str">
        <f t="shared" si="1"/>
        <v>NITROUS OXIDE</v>
      </c>
      <c r="F575">
        <v>9.0995799999999996</v>
      </c>
      <c r="G575" t="s">
        <v>286</v>
      </c>
    </row>
    <row r="576" spans="1:7" hidden="1">
      <c r="A576" t="s">
        <v>61</v>
      </c>
      <c r="B576">
        <v>28.979199999999999</v>
      </c>
      <c r="C576">
        <v>-95.354900000000001</v>
      </c>
      <c r="D576" t="s">
        <v>307</v>
      </c>
      <c r="E576" t="str">
        <f t="shared" si="1"/>
        <v>ORGANIC CARBON PORTION OF PM2.5-PRI</v>
      </c>
      <c r="F576">
        <v>127.55918</v>
      </c>
      <c r="G576" t="s">
        <v>293</v>
      </c>
    </row>
    <row r="577" spans="1:7" hidden="1">
      <c r="A577" t="s">
        <v>61</v>
      </c>
      <c r="B577">
        <v>28.979199999999999</v>
      </c>
      <c r="C577">
        <v>-95.354900000000001</v>
      </c>
      <c r="D577" t="s">
        <v>482</v>
      </c>
      <c r="E577" t="str">
        <f t="shared" si="1"/>
        <v>P-DIOXANE</v>
      </c>
      <c r="F577">
        <v>5.9999999999999995E-4</v>
      </c>
      <c r="G577" t="s">
        <v>279</v>
      </c>
    </row>
    <row r="578" spans="1:7" hidden="1">
      <c r="A578" t="s">
        <v>61</v>
      </c>
      <c r="B578">
        <v>28.979199999999999</v>
      </c>
      <c r="C578">
        <v>-95.354900000000001</v>
      </c>
      <c r="D578" t="s">
        <v>426</v>
      </c>
      <c r="E578" t="str">
        <f t="shared" si="1"/>
        <v>PHENANTHRENE</v>
      </c>
      <c r="F578">
        <v>5.3E-3</v>
      </c>
      <c r="G578" t="s">
        <v>279</v>
      </c>
    </row>
    <row r="579" spans="1:7" hidden="1">
      <c r="A579" t="s">
        <v>61</v>
      </c>
      <c r="B579">
        <v>28.979199999999999</v>
      </c>
      <c r="C579">
        <v>-95.354900000000001</v>
      </c>
      <c r="D579" t="s">
        <v>483</v>
      </c>
      <c r="E579" t="str">
        <f t="shared" si="1"/>
        <v>PHENOL</v>
      </c>
      <c r="F579">
        <v>0.87609999999999999</v>
      </c>
      <c r="G579" t="s">
        <v>279</v>
      </c>
    </row>
    <row r="580" spans="1:7" hidden="1">
      <c r="A580" t="s">
        <v>61</v>
      </c>
      <c r="B580">
        <v>28.979199999999999</v>
      </c>
      <c r="C580">
        <v>-95.354900000000001</v>
      </c>
      <c r="D580" t="s">
        <v>484</v>
      </c>
      <c r="E580" t="str">
        <f t="shared" si="1"/>
        <v>PHOSGENE</v>
      </c>
      <c r="F580">
        <v>8.1299999999999997E-2</v>
      </c>
      <c r="G580" t="s">
        <v>279</v>
      </c>
    </row>
    <row r="581" spans="1:7" hidden="1">
      <c r="A581" t="s">
        <v>61</v>
      </c>
      <c r="B581">
        <v>28.979199999999999</v>
      </c>
      <c r="C581">
        <v>-95.354900000000001</v>
      </c>
      <c r="D581" t="s">
        <v>485</v>
      </c>
      <c r="E581" t="str">
        <f t="shared" si="1"/>
        <v>PHTHALIC ANHYDRIDE</v>
      </c>
      <c r="F581">
        <v>2.9999999999999997E-4</v>
      </c>
      <c r="G581" t="s">
        <v>279</v>
      </c>
    </row>
    <row r="582" spans="1:7" hidden="1">
      <c r="A582" t="s">
        <v>61</v>
      </c>
      <c r="B582">
        <v>28.979199999999999</v>
      </c>
      <c r="C582">
        <v>-95.354900000000001</v>
      </c>
      <c r="D582" t="s">
        <v>309</v>
      </c>
      <c r="E582" t="str">
        <f t="shared" si="1"/>
        <v>PM CONDENSIBLE</v>
      </c>
      <c r="F582">
        <v>145.21863999999999</v>
      </c>
      <c r="G582" t="s">
        <v>311</v>
      </c>
    </row>
    <row r="583" spans="1:7" hidden="1">
      <c r="A583" t="s">
        <v>61</v>
      </c>
      <c r="B583">
        <v>28.979199999999999</v>
      </c>
      <c r="C583">
        <v>-95.354900000000001</v>
      </c>
      <c r="D583" t="s">
        <v>312</v>
      </c>
      <c r="E583" t="str">
        <f t="shared" si="1"/>
        <v>PM2.5 FILTERABLE</v>
      </c>
      <c r="F583">
        <v>192.05069</v>
      </c>
      <c r="G583" t="s">
        <v>311</v>
      </c>
    </row>
    <row r="584" spans="1:7" hidden="1">
      <c r="A584" t="s">
        <v>61</v>
      </c>
      <c r="B584">
        <v>28.979199999999999</v>
      </c>
      <c r="C584">
        <v>-95.354900000000001</v>
      </c>
      <c r="D584" t="s">
        <v>314</v>
      </c>
      <c r="E584" t="str">
        <f t="shared" si="1"/>
        <v>PM2.5 PRIMARY (FILT + COND)</v>
      </c>
      <c r="F584">
        <v>336.92948999999999</v>
      </c>
      <c r="G584" t="s">
        <v>311</v>
      </c>
    </row>
    <row r="585" spans="1:7" hidden="1">
      <c r="A585" t="s">
        <v>61</v>
      </c>
      <c r="B585">
        <v>28.979199999999999</v>
      </c>
      <c r="C585">
        <v>-95.354900000000001</v>
      </c>
      <c r="D585" t="s">
        <v>316</v>
      </c>
      <c r="E585" t="str">
        <f t="shared" si="1"/>
        <v>PM10 FILTERABLE</v>
      </c>
      <c r="F585">
        <v>200.93724</v>
      </c>
      <c r="G585" t="s">
        <v>311</v>
      </c>
    </row>
    <row r="586" spans="1:7" hidden="1">
      <c r="A586" t="s">
        <v>61</v>
      </c>
      <c r="B586">
        <v>28.979199999999999</v>
      </c>
      <c r="C586">
        <v>-95.354900000000001</v>
      </c>
      <c r="D586" t="s">
        <v>318</v>
      </c>
      <c r="E586" t="str">
        <f t="shared" si="1"/>
        <v>PM10 PRIMARY (FILT + COND)</v>
      </c>
      <c r="F586">
        <v>346.1558</v>
      </c>
      <c r="G586" t="s">
        <v>311</v>
      </c>
    </row>
    <row r="587" spans="1:7" hidden="1">
      <c r="A587" t="s">
        <v>61</v>
      </c>
      <c r="B587">
        <v>28.979199999999999</v>
      </c>
      <c r="C587">
        <v>-95.354900000000001</v>
      </c>
      <c r="D587" t="s">
        <v>486</v>
      </c>
      <c r="E587" t="str">
        <f t="shared" si="1"/>
        <v>POLYCHLORINATED BIPHENYLS</v>
      </c>
      <c r="F587">
        <v>2.5000000000000001E-3</v>
      </c>
      <c r="G587" t="s">
        <v>279</v>
      </c>
    </row>
    <row r="588" spans="1:7" hidden="1">
      <c r="A588" t="s">
        <v>61</v>
      </c>
      <c r="B588">
        <v>28.979199999999999</v>
      </c>
      <c r="C588">
        <v>-95.354900000000001</v>
      </c>
      <c r="D588" t="s">
        <v>487</v>
      </c>
      <c r="E588" t="str">
        <f t="shared" si="1"/>
        <v>PROPIONALDEHYDE</v>
      </c>
      <c r="F588">
        <v>0.64549999999999996</v>
      </c>
      <c r="G588" t="s">
        <v>279</v>
      </c>
    </row>
    <row r="589" spans="1:7" hidden="1">
      <c r="A589" t="s">
        <v>61</v>
      </c>
      <c r="B589">
        <v>28.979199999999999</v>
      </c>
      <c r="C589">
        <v>-95.354900000000001</v>
      </c>
      <c r="D589" t="s">
        <v>428</v>
      </c>
      <c r="E589" t="str">
        <f t="shared" si="1"/>
        <v>PROPYLENE DICHLORIDE</v>
      </c>
      <c r="F589">
        <v>1.5488</v>
      </c>
      <c r="G589" t="s">
        <v>279</v>
      </c>
    </row>
    <row r="590" spans="1:7" hidden="1">
      <c r="A590" t="s">
        <v>61</v>
      </c>
      <c r="B590">
        <v>28.979199999999999</v>
      </c>
      <c r="C590">
        <v>-95.354900000000001</v>
      </c>
      <c r="D590" t="s">
        <v>430</v>
      </c>
      <c r="E590" t="str">
        <f t="shared" si="1"/>
        <v>PROPYLENE OXIDE</v>
      </c>
      <c r="F590">
        <v>6.1306000000000003</v>
      </c>
      <c r="G590" t="s">
        <v>279</v>
      </c>
    </row>
    <row r="591" spans="1:7" hidden="1">
      <c r="A591" t="s">
        <v>61</v>
      </c>
      <c r="B591">
        <v>28.979199999999999</v>
      </c>
      <c r="C591">
        <v>-95.354900000000001</v>
      </c>
      <c r="D591" t="s">
        <v>432</v>
      </c>
      <c r="E591" t="str">
        <f t="shared" si="1"/>
        <v>PYRENE</v>
      </c>
      <c r="F591">
        <v>8.8000000000000003E-4</v>
      </c>
      <c r="G591" t="s">
        <v>279</v>
      </c>
    </row>
    <row r="592" spans="1:7" hidden="1">
      <c r="A592" t="s">
        <v>61</v>
      </c>
      <c r="B592">
        <v>28.979199999999999</v>
      </c>
      <c r="C592">
        <v>-95.354900000000001</v>
      </c>
      <c r="D592" t="s">
        <v>320</v>
      </c>
      <c r="E592" t="str">
        <f t="shared" si="1"/>
        <v>REMAINING PMFINE PORTION OF PM2.5-PRI</v>
      </c>
      <c r="F592">
        <v>111.17605</v>
      </c>
      <c r="G592" t="s">
        <v>293</v>
      </c>
    </row>
    <row r="593" spans="1:7" hidden="1">
      <c r="A593" t="s">
        <v>61</v>
      </c>
      <c r="B593">
        <v>28.979199999999999</v>
      </c>
      <c r="C593">
        <v>-95.354900000000001</v>
      </c>
      <c r="D593" t="s">
        <v>434</v>
      </c>
      <c r="E593" t="str">
        <f t="shared" si="1"/>
        <v>STYRENE</v>
      </c>
      <c r="F593">
        <v>0.34799999999999998</v>
      </c>
      <c r="G593" t="s">
        <v>279</v>
      </c>
    </row>
    <row r="594" spans="1:7" hidden="1">
      <c r="A594" t="s">
        <v>61</v>
      </c>
      <c r="B594">
        <v>28.979199999999999</v>
      </c>
      <c r="C594">
        <v>-95.354900000000001</v>
      </c>
      <c r="D594" t="s">
        <v>324</v>
      </c>
      <c r="E594" t="str">
        <f t="shared" si="1"/>
        <v>SULFATE PORTION OF PM2.5-PRI</v>
      </c>
      <c r="F594">
        <v>27.112400000000001</v>
      </c>
      <c r="G594" t="s">
        <v>293</v>
      </c>
    </row>
    <row r="595" spans="1:7" hidden="1">
      <c r="A595" t="s">
        <v>61</v>
      </c>
      <c r="B595">
        <v>28.979199999999999</v>
      </c>
      <c r="C595">
        <v>-95.354900000000001</v>
      </c>
      <c r="D595" t="s">
        <v>326</v>
      </c>
      <c r="E595" t="str">
        <f t="shared" si="1"/>
        <v>SULFUR DIOXIDE</v>
      </c>
      <c r="F595">
        <v>12.2376</v>
      </c>
      <c r="G595" t="s">
        <v>311</v>
      </c>
    </row>
    <row r="596" spans="1:7" hidden="1">
      <c r="A596" t="s">
        <v>61</v>
      </c>
      <c r="B596">
        <v>28.979199999999999</v>
      </c>
      <c r="C596">
        <v>-95.354900000000001</v>
      </c>
      <c r="D596" t="s">
        <v>488</v>
      </c>
      <c r="E596" t="str">
        <f t="shared" si="1"/>
        <v>TETRACHLOROETHYLENE</v>
      </c>
      <c r="F596">
        <v>2.6800000000000001E-2</v>
      </c>
      <c r="G596" t="s">
        <v>279</v>
      </c>
    </row>
    <row r="597" spans="1:7" hidden="1">
      <c r="A597" t="s">
        <v>61</v>
      </c>
      <c r="B597">
        <v>28.979199999999999</v>
      </c>
      <c r="C597">
        <v>-95.354900000000001</v>
      </c>
      <c r="D597" t="s">
        <v>360</v>
      </c>
      <c r="E597" t="str">
        <f t="shared" si="1"/>
        <v>TOLUENE</v>
      </c>
      <c r="F597">
        <v>3.7938000000000001</v>
      </c>
      <c r="G597" t="s">
        <v>279</v>
      </c>
    </row>
    <row r="598" spans="1:7" hidden="1">
      <c r="A598" t="s">
        <v>61</v>
      </c>
      <c r="B598">
        <v>28.979199999999999</v>
      </c>
      <c r="C598">
        <v>-95.354900000000001</v>
      </c>
      <c r="D598" t="s">
        <v>489</v>
      </c>
      <c r="E598" t="str">
        <f t="shared" si="1"/>
        <v>TRICHLOROETHYLENE</v>
      </c>
      <c r="F598">
        <v>1.49E-2</v>
      </c>
      <c r="G598" t="s">
        <v>279</v>
      </c>
    </row>
    <row r="599" spans="1:7" hidden="1">
      <c r="A599" t="s">
        <v>61</v>
      </c>
      <c r="B599">
        <v>28.979199999999999</v>
      </c>
      <c r="C599">
        <v>-95.354900000000001</v>
      </c>
      <c r="D599" t="s">
        <v>490</v>
      </c>
      <c r="E599" t="str">
        <f t="shared" si="1"/>
        <v>TRIETHYLAMINE</v>
      </c>
      <c r="F599">
        <v>2.12E-2</v>
      </c>
      <c r="G599" t="s">
        <v>279</v>
      </c>
    </row>
    <row r="600" spans="1:7" hidden="1">
      <c r="A600" t="s">
        <v>61</v>
      </c>
      <c r="B600">
        <v>28.979199999999999</v>
      </c>
      <c r="C600">
        <v>-95.354900000000001</v>
      </c>
      <c r="D600" t="s">
        <v>436</v>
      </c>
      <c r="E600" t="str">
        <f t="shared" si="1"/>
        <v>VINYL CHLORIDE</v>
      </c>
      <c r="F600">
        <v>3.8E-3</v>
      </c>
      <c r="G600" t="s">
        <v>279</v>
      </c>
    </row>
    <row r="601" spans="1:7" hidden="1">
      <c r="A601" t="s">
        <v>61</v>
      </c>
      <c r="B601">
        <v>28.979199999999999</v>
      </c>
      <c r="C601">
        <v>-95.354900000000001</v>
      </c>
      <c r="D601" t="s">
        <v>491</v>
      </c>
      <c r="E601" t="str">
        <f t="shared" si="1"/>
        <v>VINYLIDENE CHLORIDE</v>
      </c>
      <c r="F601">
        <v>6.6E-3</v>
      </c>
      <c r="G601" t="s">
        <v>279</v>
      </c>
    </row>
    <row r="602" spans="1:7" hidden="1">
      <c r="A602" t="s">
        <v>61</v>
      </c>
      <c r="B602">
        <v>28.979199999999999</v>
      </c>
      <c r="C602">
        <v>-95.354900000000001</v>
      </c>
      <c r="D602" t="s">
        <v>328</v>
      </c>
      <c r="E602" t="str">
        <f t="shared" si="1"/>
        <v>VOLATILE ORGANIC COMPOUNDS</v>
      </c>
      <c r="F602">
        <v>535.95680000000004</v>
      </c>
      <c r="G602" t="s">
        <v>311</v>
      </c>
    </row>
    <row r="603" spans="1:7" hidden="1">
      <c r="A603" t="s">
        <v>61</v>
      </c>
      <c r="B603">
        <v>28.979199999999999</v>
      </c>
      <c r="C603">
        <v>-95.354900000000001</v>
      </c>
      <c r="D603" t="s">
        <v>362</v>
      </c>
      <c r="E603" t="str">
        <f t="shared" si="1"/>
        <v>XYLENES (MIXED ISOMERS)</v>
      </c>
      <c r="F603">
        <v>2.4275000000000002</v>
      </c>
      <c r="G603" t="s">
        <v>279</v>
      </c>
    </row>
  </sheetData>
  <autoFilter ref="A1:G603" xr:uid="{E524CF35-1C5A-48C6-83A9-15010464D35F}">
    <filterColumn colId="6">
      <filters>
        <filter val="GH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Jenna Trost</cp:lastModifiedBy>
  <cp:revision/>
  <dcterms:created xsi:type="dcterms:W3CDTF">2025-06-11T03:21:37Z</dcterms:created>
  <dcterms:modified xsi:type="dcterms:W3CDTF">2025-06-23T22:14:03Z</dcterms:modified>
  <cp:category/>
  <cp:contentStatus/>
</cp:coreProperties>
</file>