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adodge/Desktop/Analysis Projects/Crowdfunding Analysis/"/>
    </mc:Choice>
  </mc:AlternateContent>
  <xr:revisionPtr revIDLastSave="0" documentId="13_ncr:1_{76BA7D32-6FF5-7044-9867-42E153DB17CF}" xr6:coauthVersionLast="47" xr6:coauthVersionMax="47" xr10:uidLastSave="{00000000-0000-0000-0000-000000000000}"/>
  <bookViews>
    <workbookView xWindow="1160" yWindow="460" windowWidth="33660" windowHeight="20540" xr2:uid="{00000000-000D-0000-FFFF-FFFF00000000}"/>
  </bookViews>
  <sheets>
    <sheet name="Whiskey Plot" sheetId="9" r:id="rId1"/>
    <sheet name="Kickstarter" sheetId="1" r:id="rId2"/>
    <sheet name="Failed US Kickstarters" sheetId="7" r:id="rId3"/>
    <sheet name="Descriptive Statistics" sheetId="8" r:id="rId4"/>
    <sheet name="Successful US Kickstarters 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4" i="8"/>
  <c r="B13" i="8"/>
  <c r="B12" i="8"/>
  <c r="B11" i="8"/>
  <c r="B7" i="8"/>
  <c r="B6" i="8"/>
  <c r="B5" i="8"/>
  <c r="B4" i="8"/>
  <c r="C10" i="8"/>
  <c r="B10" i="8"/>
  <c r="C3" i="8"/>
  <c r="B3" i="8"/>
  <c r="C9" i="8"/>
  <c r="C2" i="8"/>
  <c r="B9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<sst xmlns="http://schemas.openxmlformats.org/spreadsheetml/2006/main" count="38341" uniqueCount="8398">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</sst>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NumberFormat="1" applyFon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[data-1-1-3-StarterBook-Dodge, Jenna.xlsx]Category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F-CD44-91D0-9CBA1C553C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5F-CD44-91D0-9CBA1C553C4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5F-CD44-91D0-9CBA1C553C4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5F-CD44-91D0-9CBA1C553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6953455"/>
        <c:axId val="148743279"/>
      </c:barChart>
      <c:catAx>
        <c:axId val="55695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43279"/>
        <c:crosses val="autoZero"/>
        <c:auto val="1"/>
        <c:lblAlgn val="ctr"/>
        <c:lblOffset val="100"/>
        <c:noMultiLvlLbl val="0"/>
      </c:catAx>
      <c:valAx>
        <c:axId val="14874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5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[data-1-1-3-StarterBook-Dodge, Jenna.xlsx]Subcategory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Subcategory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6-FA4F-8DBA-D399460FFA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16-FA4F-8DBA-D399460FFA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16-FA4F-8DBA-D399460FF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527887"/>
        <c:axId val="147081823"/>
      </c:barChart>
      <c:catAx>
        <c:axId val="19652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1823"/>
        <c:crosses val="autoZero"/>
        <c:auto val="1"/>
        <c:lblAlgn val="ctr"/>
        <c:lblOffset val="100"/>
        <c:noMultiLvlLbl val="0"/>
      </c:catAx>
      <c:valAx>
        <c:axId val="1470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[data-1-1-3-StarterBook-Dodge, Jenna.xlsx]Outcomes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A-5743-BA7D-015D5CF580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BA-5743-BA7D-015D5CF580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BA-5743-BA7D-015D5CF580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BA-5743-BA7D-015D5CF58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70511"/>
        <c:axId val="139525055"/>
      </c:lineChart>
      <c:catAx>
        <c:axId val="17127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5055"/>
        <c:crosses val="autoZero"/>
        <c:auto val="1"/>
        <c:lblAlgn val="ctr"/>
        <c:lblOffset val="100"/>
        <c:noMultiLvlLbl val="0"/>
      </c:catAx>
      <c:valAx>
        <c:axId val="13952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7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3FEB2BB-0C21-034E-B751-37FE6A1B0A72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C859C5-B7B2-CC40-95A2-8814BB5A5C1C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A6DD8C-946E-6A47-BB17-3FF0876CEEEC}">
  <sheetPr/>
  <sheetViews>
    <sheetView tabSelected="1"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019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860A56-EF2A-6F46-B4AD-D8A5AA9087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803194-9674-DA46-8433-EAAF46E80B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19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101600</xdr:rowOff>
    </xdr:from>
    <xdr:to>
      <xdr:col>23</xdr:col>
      <xdr:colOff>241300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0CC72-DA7C-414D-B19C-141762C7E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</xdr:row>
      <xdr:rowOff>50800</xdr:rowOff>
    </xdr:from>
    <xdr:to>
      <xdr:col>20</xdr:col>
      <xdr:colOff>406400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F1D78-A27C-0D4B-B7D9-E53CED589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25400</xdr:rowOff>
    </xdr:from>
    <xdr:to>
      <xdr:col>19</xdr:col>
      <xdr:colOff>533400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93EB08-6C21-CE4A-AAA5-357EB15A6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357434490739" createdVersion="7" refreshedVersion="7" minRefreshableVersion="3" recordCount="4114" xr:uid="{7B5567A4-353F-0344-9F30-EF70E8D99D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37508020833" createdVersion="7" refreshedVersion="7" minRefreshableVersion="3" recordCount="4114" xr:uid="{FF715CAF-3168-B741-A951-A5FB2514149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DDACB-E305-9F4E-9564-8E4FE98058F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F4468-3E26-8549-8F98-4B0B919682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FB177-BA03-E244-B1E5-DBFD55B31E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77" zoomScaleNormal="177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19" style="17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1" t="s">
        <v>8317</v>
      </c>
      <c r="R578" s="11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1" t="s">
        <v>8317</v>
      </c>
      <c r="R642" s="11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1" t="s">
        <v>8317</v>
      </c>
      <c r="R706" s="11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1" t="s">
        <v>8320</v>
      </c>
      <c r="R770" s="11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1" t="s">
        <v>8323</v>
      </c>
      <c r="R834" s="11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1" t="s">
        <v>8323</v>
      </c>
      <c r="R898" s="11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1" t="s">
        <v>8317</v>
      </c>
      <c r="R962" s="11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1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1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1" t="s">
        <v>8334</v>
      </c>
      <c r="R1154" s="11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1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1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1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1" t="s">
        <v>8320</v>
      </c>
      <c r="R1410" s="11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1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1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1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1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1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1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1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1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1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1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1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1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1" t="s">
        <v>8317</v>
      </c>
      <c r="R2370" s="11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1" t="s">
        <v>8334</v>
      </c>
      <c r="R2434" s="11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1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1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1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1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1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1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>IFERROR(ROUND(E2844/L2844,2),0)</f>
        <v>0</v>
      </c>
      <c r="Q2844" s="11" t="s">
        <v>8315</v>
      </c>
      <c r="R2844" s="11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1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1" t="s">
        <v>8315</v>
      </c>
      <c r="R2946" s="11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1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1" t="s">
        <v>8315</v>
      </c>
      <c r="R3074" s="11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1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s="11" t="s">
        <v>8315</v>
      </c>
      <c r="R3202" s="11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1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1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1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1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1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1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1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1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1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s="11" t="s">
        <v>8315</v>
      </c>
      <c r="R3906" s="11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1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s="11" t="s">
        <v>8315</v>
      </c>
      <c r="R4034" s="11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s="11" t="s">
        <v>8315</v>
      </c>
      <c r="R4098" s="11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312FA-A6EB-684A-9861-FE7A62EA62D2}">
  <dimension ref="A1:T251"/>
  <sheetViews>
    <sheetView workbookViewId="0">
      <selection activeCell="U4" sqref="U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s="11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s="11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s="11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s="11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s="11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s="11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s="11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s="11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s="11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s="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s="11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s="11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s="11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s="11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s="11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s="11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s="11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s="11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s="11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s="1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s="11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s="11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s="11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s="11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s="11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s="11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s="11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s="11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s="11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s="1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s="11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s="11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s="11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s="11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s="11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s="11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s="11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s="11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s="11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s="1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s="11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s="11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s="11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s="11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s="11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s="11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s="11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s="11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s="11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s="1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s="11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s="11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s="11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s="11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s="11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s="11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s="11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s="11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s="11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s="1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s="11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s="11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s="11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s="11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s="11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s="11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s="11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s="11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s="11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s="1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s="11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s="11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s="11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s="11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s="11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s="11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s="11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s="11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s="11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s="1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s="11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s="11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s="11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s="11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s="11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s="11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s="11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s="11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s="11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s="1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s="11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s="11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s="11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s="11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s="11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s="11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s="11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s="11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s="11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s="1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s="11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s="11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s="11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s="11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s="11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s="11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s="11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s="11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s="11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s="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s="11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s="11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s="11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s="11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s="11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s="11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s="11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s="11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s="11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s="1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s="11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s="11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s="11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s="11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s="11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s="11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s="11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s="11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s="11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s="1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s="11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s="11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s="11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s="11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s="11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s="11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s="11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s="11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s="11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s="1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s="11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s="11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s="11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s="11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s="11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s="11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s="11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s="11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s="11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s="1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s="11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s="11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s="11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s="11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s="11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s="11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s="11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s="11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s="11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s="1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s="11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s="11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s="11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s="11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s="11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s="11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s="11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s="11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s="11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s="1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s="11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s="11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s="11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s="11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s="11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s="11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s="11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s="11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s="11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s="1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s="11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s="11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s="11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s="11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s="11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s="11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s="11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s="11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s="11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s="1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s="11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s="11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s="11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s="11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s="11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s="11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s="11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s="11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s="11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s="1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s="11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s="11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s="11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s="11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s="11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s="11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s="11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s="11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s="11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s="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s="11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s="11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s="11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s="11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s="11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s="11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s="11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s="11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s="11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s="1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s="11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s="11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s="11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s="11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s="11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s="11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s="11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s="11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s="11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s="1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s="11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s="11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s="11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s="11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s="11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s="11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s="11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s="11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s="11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s="1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s="11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s="11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s="11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s="11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s="11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s="11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s="11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s="11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s="11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s="1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432BC-14BA-8A4D-91CE-5F7DB67C66CB}">
  <dimension ref="A1:C14"/>
  <sheetViews>
    <sheetView topLeftCell="A2" zoomScale="140" zoomScaleNormal="14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24"/>
    <col min="3" max="3" width="11.1640625" style="24" bestFit="1" customWidth="1"/>
  </cols>
  <sheetData>
    <row r="1" spans="1:3" x14ac:dyDescent="0.2">
      <c r="B1" s="24" t="s">
        <v>8384</v>
      </c>
      <c r="C1" s="24" t="s">
        <v>8385</v>
      </c>
    </row>
    <row r="2" spans="1:3" x14ac:dyDescent="0.2">
      <c r="A2" t="s">
        <v>8386</v>
      </c>
      <c r="B2" s="24">
        <f>AVERAGE('Successful US Kickstarters '!D:D)</f>
        <v>5048.8786407766993</v>
      </c>
      <c r="C2" s="24">
        <f>AVERAGE('Failed US Kickstarters'!D:D)</f>
        <v>10554.212</v>
      </c>
    </row>
    <row r="3" spans="1:3" x14ac:dyDescent="0.2">
      <c r="A3" t="s">
        <v>8387</v>
      </c>
      <c r="B3" s="24">
        <f>MEDIAN('Successful US Kickstarters '!D:D)</f>
        <v>3000</v>
      </c>
      <c r="C3" s="24">
        <f>MEDIAN('Failed US Kickstarters'!D:D)</f>
        <v>5000</v>
      </c>
    </row>
    <row r="4" spans="1:3" x14ac:dyDescent="0.2">
      <c r="A4" t="s">
        <v>8390</v>
      </c>
      <c r="B4" s="24">
        <f>_xlfn.STDEV.P('Successful US Kickstarters 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8391</v>
      </c>
      <c r="B5" s="24">
        <f>_xlfn.QUARTILE.EXC('Successful US Kickstarters '!D:D,3)</f>
        <v>5000</v>
      </c>
      <c r="C5" s="24">
        <f>_xlfn.QUARTILE.EXC('Failed US Kickstarters'!D:D,3)</f>
        <v>10000</v>
      </c>
    </row>
    <row r="6" spans="1:3" x14ac:dyDescent="0.2">
      <c r="A6" t="s">
        <v>8392</v>
      </c>
      <c r="B6" s="24">
        <f>_xlfn.QUARTILE.EXC('Successful US Kickstarters '!D:D,1)</f>
        <v>1500</v>
      </c>
      <c r="C6" s="24">
        <f>_xlfn.QUARTILE.EXC('Failed US Kickstarters'!D:D,1)</f>
        <v>2000</v>
      </c>
    </row>
    <row r="7" spans="1:3" x14ac:dyDescent="0.2">
      <c r="A7" t="s">
        <v>8393</v>
      </c>
      <c r="B7" s="24">
        <f>B5-B6</f>
        <v>3500</v>
      </c>
      <c r="C7" s="24">
        <f>C5-C6</f>
        <v>8000</v>
      </c>
    </row>
    <row r="9" spans="1:3" x14ac:dyDescent="0.2">
      <c r="A9" t="s">
        <v>8388</v>
      </c>
      <c r="B9" s="24">
        <f>AVERAGE('Successful US Kickstarters '!E:E)</f>
        <v>5601.5458009708727</v>
      </c>
      <c r="C9" s="24">
        <f>AVERAGE('Failed US Kickstarters'!E:E)</f>
        <v>558.65484000000004</v>
      </c>
    </row>
    <row r="10" spans="1:3" x14ac:dyDescent="0.2">
      <c r="A10" t="s">
        <v>8389</v>
      </c>
      <c r="B10" s="24">
        <f>MEDIAN('Successful US Kickstarters '!E:E)</f>
        <v>3167.5</v>
      </c>
      <c r="C10" s="24">
        <f>MEDIAN('Failed US Kickstarters'!E:E)</f>
        <v>103</v>
      </c>
    </row>
    <row r="11" spans="1:3" x14ac:dyDescent="0.2">
      <c r="A11" t="s">
        <v>8394</v>
      </c>
      <c r="B11" s="24">
        <f>_xlfn.STDEV.P('Successful US Kickstarters '!E:E)</f>
        <v>8334.5731699164608</v>
      </c>
      <c r="C11" s="24">
        <f>_xlfn.STDEV.P('Failed US Kickstarters'!E:E)</f>
        <v>1330.5230280400915</v>
      </c>
    </row>
    <row r="12" spans="1:3" x14ac:dyDescent="0.2">
      <c r="A12" t="s">
        <v>8395</v>
      </c>
      <c r="B12" s="24">
        <f>_xlfn.QUARTILE.EXC('Successful US Kickstarters '!E:E,3)</f>
        <v>5699</v>
      </c>
      <c r="C12" s="24">
        <f>_xlfn.QUARTILE.EXC('Failed US Kickstarters'!E:E,3)</f>
        <v>501</v>
      </c>
    </row>
    <row r="13" spans="1:3" x14ac:dyDescent="0.2">
      <c r="A13" t="s">
        <v>8396</v>
      </c>
      <c r="B13" s="24">
        <f>_xlfn.QUARTILE.EXC('Successful US Kickstarters '!E:E,1)</f>
        <v>1716.5074999999999</v>
      </c>
      <c r="C13" s="24">
        <f>_xlfn.QUARTILE.EXC('Failed US Kickstarters'!E:E,1)</f>
        <v>9.25</v>
      </c>
    </row>
    <row r="14" spans="1:3" x14ac:dyDescent="0.2">
      <c r="A14" t="s">
        <v>8397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D88F-1710-8640-8264-A33D39A610B6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s="11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s="11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s="11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s="11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s="11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s="11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s="11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s="11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s="11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s="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s="11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s="11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s="11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s="11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s="11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s="11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s="11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s="11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s="11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s="1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s="11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s="11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s="11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s="11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s="11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s="11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s="11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s="11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s="11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s="1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s="11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s="11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s="11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s="11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s="11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s="11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s="11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s="11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s="11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s="1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s="11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s="11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s="11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s="11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s="11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s="11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s="11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s="11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s="11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s="1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s="11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s="11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s="11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s="11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s="11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s="11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s="11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s="11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s="11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s="1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s="11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s="11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s="11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s="11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s="11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s="11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s="11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s="11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s="11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s="1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s="11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s="11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s="11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s="11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s="11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s="11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s="11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s="11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s="11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s="1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s="11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s="11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s="11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s="11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s="11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s="11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s="11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s="11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s="11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s="1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s="11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s="11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s="11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s="11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s="11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s="11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s="11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s="11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s="11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s="1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s="11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s="11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s="11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s="11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s="11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s="11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s="11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s="11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s="11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s="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s="11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s="11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s="11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s="11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s="11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s="11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s="11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s="11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s="11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s="1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s="11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s="11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s="11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s="11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s="11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s="11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s="11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s="11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s="11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s="1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s="11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s="11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s="11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s="11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s="11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s="11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s="11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s="11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s="11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s="1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s="11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s="11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s="11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s="11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s="11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s="11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s="11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s="11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s="11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s="1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s="11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s="11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s="11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s="11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s="11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s="11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s="11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s="11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s="11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s="1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s="11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s="11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s="11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s="11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s="11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s="11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s="11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s="11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s="11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s="1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s="11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s="11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s="11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s="11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s="11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s="11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s="11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s="11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s="11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s="1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s="11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s="11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s="11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s="11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s="11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s="11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s="11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s="11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s="11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s="1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s="11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s="11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s="11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s="11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s="11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s="11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s="11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s="11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s="11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s="1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s="11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s="11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s="11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s="11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s="11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s="11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s="11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s="11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s="11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s="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s="11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s="11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s="11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s="11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s="11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s="11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s="11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s="11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s="11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s="1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s="11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s="11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s="11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s="11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s="11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s="11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s="11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s="11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s="11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s="1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s="11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s="11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s="11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s="11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s="11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s="11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s="11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s="11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s="11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s="1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s="11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s="11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s="11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s="11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s="11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s="11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s="11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s="11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s="11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s="1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s="11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s="11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s="11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s="11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s="11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s="11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s="11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s="11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s="11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s="1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s="11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s="11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s="11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s="11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s="11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s="11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s="11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s="11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s="11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s="1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s="11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s="11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s="11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s="11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s="11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s="11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s="11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s="11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s="11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s="1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s="11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s="11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s="11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s="11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s="11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s="11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s="11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s="11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s="11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s="1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s="11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s="11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s="11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s="11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s="11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s="11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s="11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s="11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s="11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s="1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s="11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s="11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s="11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s="11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s="11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s="11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s="11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s="11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s="11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s="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s="11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s="11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s="11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s="11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s="11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s="11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s="11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s="11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s="11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s="1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s="11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s="11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s="11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s="11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s="11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s="11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s="11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s="11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s="11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s="1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s="11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s="11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s="11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s="11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s="11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s="11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s="11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s="11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s="11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s="1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s="11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s="11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s="11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s="11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s="11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s="11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s="11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s="11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s="11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s="1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s="11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s="11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s="11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s="11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s="11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s="11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s="11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s="11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s="11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s="1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s="11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s="11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s="11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s="11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s="11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s="11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s="11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s="11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s="11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s="1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s="11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s="11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s="11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s="11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s="11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s="11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s="11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s="11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s="11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s="1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s="11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s="11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s="11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s="11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s="11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s="11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s="11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s="11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s="11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s="1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s="11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s="11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s="11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s="11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s="11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s="11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s="11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s="11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s="11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s="1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s="11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s="11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s="11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s="11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s="11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s="11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s="11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s="11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s="11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s="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s="11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s="11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29E94-A474-7E44-85EC-B0ED6960FA22}">
  <dimension ref="A1:F6"/>
  <sheetViews>
    <sheetView zoomScale="120" zoomScaleNormal="120" workbookViewId="0">
      <selection activeCell="I10" sqref="I10"/>
    </sheetView>
  </sheetViews>
  <sheetFormatPr baseColWidth="10" defaultRowHeight="15" x14ac:dyDescent="0.2"/>
  <cols>
    <col min="1" max="1" width="28.6640625" bestFit="1" customWidth="1"/>
    <col min="2" max="2" width="69.33203125" style="3" customWidth="1"/>
    <col min="3" max="4" width="10.83203125" style="21"/>
    <col min="5" max="5" width="15" style="6" bestFit="1" customWidth="1"/>
    <col min="6" max="6" width="15.5" style="15" bestFit="1" customWidth="1"/>
  </cols>
  <sheetData>
    <row r="1" spans="1:6" s="12" customFormat="1" ht="16" x14ac:dyDescent="0.2">
      <c r="A1" s="12" t="s">
        <v>8380</v>
      </c>
      <c r="B1" s="22" t="s">
        <v>4110</v>
      </c>
      <c r="C1" s="20" t="s">
        <v>8381</v>
      </c>
      <c r="D1" s="20" t="s">
        <v>8382</v>
      </c>
      <c r="E1" s="19" t="s">
        <v>8307</v>
      </c>
      <c r="F1" s="23" t="s">
        <v>8383</v>
      </c>
    </row>
    <row r="2" spans="1:6" ht="32" x14ac:dyDescent="0.2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6">
        <f>VLOOKUP(A2,Kickstarter!B:P, 15, FALSE)</f>
        <v>51.79</v>
      </c>
      <c r="F2" s="15">
        <f>VLOOKUP(A2,Kickstarter!B:M,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6">
        <f>VLOOKUP(A3,Kickstarter!B:P, 15, FALSE)</f>
        <v>36.07</v>
      </c>
      <c r="F3" s="15">
        <f>VLOOKUP(A3,Kickstarter!B:M,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6">
        <f>VLOOKUP(A4,Kickstarter!B:P, 15, FALSE)</f>
        <v>33.03</v>
      </c>
      <c r="F4" s="15">
        <f>VLOOKUP(A4,Kickstarter!B:M,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6">
        <f>VLOOKUP(A5,Kickstarter!B:P, 15, FALSE)</f>
        <v>44.92</v>
      </c>
      <c r="F5" s="15">
        <f>VLOOKUP(A5,Kickstarter!B:M,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6">
        <f>VLOOKUP(A6,Kickstarter!B:P, 15, FALSE)</f>
        <v>36.61</v>
      </c>
      <c r="F6" s="15">
        <f>VLOOKUP(A6,Kickstarter!B:M,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E7E1-3552-B04A-BE92-17D79423AF6B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18D47-1D17-8145-9D7A-2609EAFFD699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F63D-9AF8-824E-8DE7-5EAB57218B4A}">
  <dimension ref="A1:F18"/>
  <sheetViews>
    <sheetView topLeftCell="A10"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 </vt:lpstr>
      <vt:lpstr>Edinburgh Research</vt:lpstr>
      <vt:lpstr>Category Statistics</vt:lpstr>
      <vt:lpstr>Subcategory Statistics</vt:lpstr>
      <vt:lpstr>Outcomes Based on Launch Date</vt:lpstr>
      <vt:lpstr>Whiskey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2021-12-16T04:53:45Z</dcterms:modified>
</cp:coreProperties>
</file>