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8_{0B81014B-0AFA-6040-871E-7EF84EDCC9ED}" xr6:coauthVersionLast="47" xr6:coauthVersionMax="47" xr10:uidLastSave="{00000000-0000-0000-0000-000000000000}"/>
  <bookViews>
    <workbookView xWindow="0" yWindow="500" windowWidth="22420" windowHeight="16320" xr2:uid="{3661BE99-7B4F-9D4F-904F-C2ABBF17D00A}"/>
  </bookViews>
  <sheets>
    <sheet name="All Data" sheetId="1" r:id="rId1"/>
    <sheet name="Annual &gt; Cumulative" sheetId="3" r:id="rId2"/>
    <sheet name="Time Series" sheetId="4" r:id="rId3"/>
    <sheet name="Source" sheetId="2" r:id="rId4"/>
  </sheet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 l="1"/>
  <c r="C4" i="3" l="1"/>
  <c r="C5" i="3" l="1"/>
  <c r="C6" i="3" l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</calcChain>
</file>

<file path=xl/sharedStrings.xml><?xml version="1.0" encoding="utf-8"?>
<sst xmlns="http://schemas.openxmlformats.org/spreadsheetml/2006/main" count="470" uniqueCount="448">
  <si>
    <t>Name</t>
  </si>
  <si>
    <t>Year</t>
  </si>
  <si>
    <t>Scotland-Northern Ireland I</t>
  </si>
  <si>
    <t>Cable Length (km)</t>
  </si>
  <si>
    <t>Rønne-Rødvig</t>
  </si>
  <si>
    <t>Denmark-Sweden 15</t>
  </si>
  <si>
    <t>Almería-Melilla (ALME)</t>
  </si>
  <si>
    <t>BT-MT-1</t>
  </si>
  <si>
    <t>TRANSCAN-2</t>
  </si>
  <si>
    <t>Denmark-Poland 2</t>
  </si>
  <si>
    <t>Denmark-Sweden 16</t>
  </si>
  <si>
    <t>Penbal-4</t>
  </si>
  <si>
    <t>Corse-Continent 4 (CC4)</t>
  </si>
  <si>
    <t>Finland-Estonia 2 (EESF-2)</t>
  </si>
  <si>
    <t>Lanis-1</t>
  </si>
  <si>
    <t>Lanis-2</t>
  </si>
  <si>
    <t>Lanis-3</t>
  </si>
  <si>
    <t>Taino-Carib</t>
  </si>
  <si>
    <t>UAE-Iran</t>
  </si>
  <si>
    <t>Scotland-Northern Ireland 2</t>
  </si>
  <si>
    <t>Sweden-Finland 4 (SFS-4)</t>
  </si>
  <si>
    <t>Turcyos-1</t>
  </si>
  <si>
    <t>Aden-Djibouti</t>
  </si>
  <si>
    <t>Americas-I North</t>
  </si>
  <si>
    <t>Botnia</t>
  </si>
  <si>
    <t>CANTAT-3</t>
  </si>
  <si>
    <t>Columbus-II b</t>
  </si>
  <si>
    <t>Denmark-Sweden 17</t>
  </si>
  <si>
    <t>Estepona-Tetouan</t>
  </si>
  <si>
    <t>Finland-Estonia 3 (EESF-3)</t>
  </si>
  <si>
    <t>Guernsey-Jersey-4</t>
  </si>
  <si>
    <t>HICS (Hawaii Inter-Island Cable System)</t>
  </si>
  <si>
    <t>IP-Only Denmark-Sweden</t>
  </si>
  <si>
    <t>NA</t>
  </si>
  <si>
    <t>Italy-Croatia</t>
  </si>
  <si>
    <t>Latvia-Sweden 1 (LV-SE 1)</t>
  </si>
  <si>
    <t>Penbal-5</t>
  </si>
  <si>
    <t>Sweden-Finland Link (SFL)</t>
  </si>
  <si>
    <t>TEGOPA</t>
  </si>
  <si>
    <t>UK-Channel Islands-7</t>
  </si>
  <si>
    <t>UK-Channel Islands-8</t>
  </si>
  <si>
    <t>Bass Strait-1</t>
  </si>
  <si>
    <t>BCS East</t>
  </si>
  <si>
    <t>CADMOS</t>
  </si>
  <si>
    <t>Corse-Continent 5 (CC5)</t>
  </si>
  <si>
    <t>Eastern Caribbean Fiber System (ECFS)</t>
  </si>
  <si>
    <t>Italy-Greece 1</t>
  </si>
  <si>
    <t>Italy-Malta</t>
  </si>
  <si>
    <t>Italy-Monaco</t>
  </si>
  <si>
    <t>Sweden-Estonia (EE-S 1)</t>
  </si>
  <si>
    <t>Trapani-Kelibia</t>
  </si>
  <si>
    <t>UGARIT</t>
  </si>
  <si>
    <t>Unisur</t>
  </si>
  <si>
    <t>Adria-1</t>
  </si>
  <si>
    <t>Brazilian Festoon</t>
  </si>
  <si>
    <t>BUGIO</t>
  </si>
  <si>
    <t>Denmark-Sweden 18</t>
  </si>
  <si>
    <t>Aletar</t>
  </si>
  <si>
    <t>Antillas 1</t>
  </si>
  <si>
    <t>Bahamas 2</t>
  </si>
  <si>
    <t>Baltica</t>
  </si>
  <si>
    <t>BCS East-West Interlink</t>
  </si>
  <si>
    <t>BERYTAR</t>
  </si>
  <si>
    <t>Cabo Verde Telecom Domestic Submarine Cable Phase 1</t>
  </si>
  <si>
    <t>Cayman-Jamaica Fiber System (CJFS)</t>
  </si>
  <si>
    <t>Colombian Festoon</t>
  </si>
  <si>
    <t>FLAG Europe-Asia (FEA)</t>
  </si>
  <si>
    <t>HIFN (Hawaii Island Fibre Network)</t>
  </si>
  <si>
    <t>Italy-Albania</t>
  </si>
  <si>
    <t>JSCFS</t>
  </si>
  <si>
    <t>KAFOS</t>
  </si>
  <si>
    <t>Mariana-Guam Cable</t>
  </si>
  <si>
    <t>Miyazaki-Okinawa Cable (MOC)</t>
  </si>
  <si>
    <t>PLDT Domestic Fiber Optic Network (DFON)</t>
  </si>
  <si>
    <t>St. Thomas-St. Croix System</t>
  </si>
  <si>
    <t>Ulysses 2</t>
  </si>
  <si>
    <t>Atlantic Crossing-1 (AC-1)</t>
  </si>
  <si>
    <t>Azores Fiber Optic System (AFOS)</t>
  </si>
  <si>
    <t>BCS North - Phase 1</t>
  </si>
  <si>
    <t>Danica North</t>
  </si>
  <si>
    <t>Farland North</t>
  </si>
  <si>
    <t>Fiber Optic Gulf (FOG)</t>
  </si>
  <si>
    <t>Italy-Libya</t>
  </si>
  <si>
    <t>Sagres</t>
  </si>
  <si>
    <t>Taba-Aqaba</t>
  </si>
  <si>
    <t>Venezuelan Festoon</t>
  </si>
  <si>
    <t>Alaska United East (AU-East)</t>
  </si>
  <si>
    <t>Alonso de Ojeda</t>
  </si>
  <si>
    <t>Amerigo Vespucci</t>
  </si>
  <si>
    <t>CANDALTA</t>
  </si>
  <si>
    <t>Circe North</t>
  </si>
  <si>
    <t>Circe South</t>
  </si>
  <si>
    <t>Columbus-III Azores-Portugal</t>
  </si>
  <si>
    <t>Concerto</t>
  </si>
  <si>
    <t>ESAT-1</t>
  </si>
  <si>
    <t>Japan Information Highway (JIH)</t>
  </si>
  <si>
    <t>LFON (Libyan Fiber Optic Network)</t>
  </si>
  <si>
    <t>National Digital Transmission Network (NDTN)</t>
  </si>
  <si>
    <t>NorthStar</t>
  </si>
  <si>
    <t>Pacific Crossing-1 (PC-1)</t>
  </si>
  <si>
    <t>Pan European Crossing (UK-Belgium)</t>
  </si>
  <si>
    <t>SeaMeWe-3</t>
  </si>
  <si>
    <t>Sirius North</t>
  </si>
  <si>
    <t>Sirius South</t>
  </si>
  <si>
    <t>Solas</t>
  </si>
  <si>
    <t>Tampnet Offshore FOC Network</t>
  </si>
  <si>
    <t>Tenerife-Gran Canaria</t>
  </si>
  <si>
    <t>Americas-II</t>
  </si>
  <si>
    <t>Baltic Sea Submarine Cable</t>
  </si>
  <si>
    <t>BCS North - Phase 2</t>
  </si>
  <si>
    <t>Continente-Madeira</t>
  </si>
  <si>
    <t>Elektra-GlobalConnect 1 (GC1)</t>
  </si>
  <si>
    <t>ESAT-2</t>
  </si>
  <si>
    <t>Fehmarn Bält</t>
  </si>
  <si>
    <t>Finland Estonia Connection (FEC)</t>
  </si>
  <si>
    <t>Georgia-Russia</t>
  </si>
  <si>
    <t>Germany-Denmark 3</t>
  </si>
  <si>
    <t>GlobeNet</t>
  </si>
  <si>
    <t>Maya-1</t>
  </si>
  <si>
    <t>Mid-Atlantic Crossing (MAC)</t>
  </si>
  <si>
    <t>Pan-American Crossing (PAC)</t>
  </si>
  <si>
    <t>Pan European Crossing (UK-Ireland)</t>
  </si>
  <si>
    <t>Scandinavian Ring North</t>
  </si>
  <si>
    <t>Scandinavian Ring South</t>
  </si>
  <si>
    <t>South American Crossing (SAC)</t>
  </si>
  <si>
    <t>Southern Cross Cable Network (SCCN)</t>
  </si>
  <si>
    <t>Tangerine</t>
  </si>
  <si>
    <t>TRANSCAN-3</t>
  </si>
  <si>
    <t>Yellow</t>
  </si>
  <si>
    <t>APCN-2</t>
  </si>
  <si>
    <t>Aqualink</t>
  </si>
  <si>
    <t>ARCOS</t>
  </si>
  <si>
    <t>Australia-Japan Cable (AJC)</t>
  </si>
  <si>
    <t>Bahamas Internet Cable System (BICS)</t>
  </si>
  <si>
    <t>Balalink</t>
  </si>
  <si>
    <t>EXA North and South</t>
  </si>
  <si>
    <t>FLAG Atlantic-1 (FA-1)</t>
  </si>
  <si>
    <t>FLAG North Asia Loop/REACH North Asia Loop</t>
  </si>
  <si>
    <t>GlobalConnect 2 (GC2)</t>
  </si>
  <si>
    <t>Japan-U.S. Cable Network (JUS)</t>
  </si>
  <si>
    <t>Kattegat 2</t>
  </si>
  <si>
    <t>MedNautilus Submarine System</t>
  </si>
  <si>
    <t>Nelson-Levin</t>
  </si>
  <si>
    <t>South America-1 (SAm-1)</t>
  </si>
  <si>
    <t>Tata TGN-Atlantic</t>
  </si>
  <si>
    <t>ALPAL-2</t>
  </si>
  <si>
    <t>Cabo Verde Telecom Domestic Submarine Cable Phase 2</t>
  </si>
  <si>
    <t>EAC-C2C</t>
  </si>
  <si>
    <t>i2i Cable Network (i2icn)</t>
  </si>
  <si>
    <t>Korea-Japan Cable Network (KJCN)</t>
  </si>
  <si>
    <t>SAFE</t>
  </si>
  <si>
    <t>SAT-3/WASC</t>
  </si>
  <si>
    <t>Subcan Link 1</t>
  </si>
  <si>
    <t>Subcan Link 2</t>
  </si>
  <si>
    <t>Tata TGN-Pacific</t>
  </si>
  <si>
    <t>Tata TGN-Western Europe</t>
  </si>
  <si>
    <t>Apollo</t>
  </si>
  <si>
    <t>Bass Strait-2</t>
  </si>
  <si>
    <t>CAM Ring</t>
  </si>
  <si>
    <t>Link 1 Phase-1</t>
  </si>
  <si>
    <t>Link 3 Phase-1</t>
  </si>
  <si>
    <t>Saudi Arabia-Sudan-1 (SAS-1)</t>
  </si>
  <si>
    <t>Thailand-Indonesia-Singapore (TIS)</t>
  </si>
  <si>
    <t>Alaska United West (AU-West)</t>
  </si>
  <si>
    <t>East-West Submarine Cable System</t>
  </si>
  <si>
    <t>Epic Malta-Sicily Cable System (EMSCS)</t>
  </si>
  <si>
    <t>FARICE-1</t>
  </si>
  <si>
    <t>INGRID</t>
  </si>
  <si>
    <t>Link 2 Phase-1</t>
  </si>
  <si>
    <t>OTEGLOBE Kokkini-Bari</t>
  </si>
  <si>
    <t>Qatar-U.A.E. Submarine Cable System</t>
  </si>
  <si>
    <t>Sint Maarten Puerto Rico Network One (SMPR-1)</t>
  </si>
  <si>
    <t>Svalbard Undersea Cable System</t>
  </si>
  <si>
    <t>Tata TGN-Tata Indicom</t>
  </si>
  <si>
    <t>Basslink</t>
  </si>
  <si>
    <t>COGIM</t>
  </si>
  <si>
    <t>Dumai-Melaka Cable System</t>
  </si>
  <si>
    <t>Janna</t>
  </si>
  <si>
    <t>Kuwait-Iran</t>
  </si>
  <si>
    <t>Link 1 Phase-2</t>
  </si>
  <si>
    <t>Link 2 Phase-2</t>
  </si>
  <si>
    <t>Link 3 Phase-2</t>
  </si>
  <si>
    <t>Link 4 Phase-2</t>
  </si>
  <si>
    <t>Link 5 Phase-2</t>
  </si>
  <si>
    <t>Med Cable Network</t>
  </si>
  <si>
    <t>SeaMeWe-4</t>
  </si>
  <si>
    <t>Sweden-Latvia</t>
  </si>
  <si>
    <t>Bahamas Domestic Submarine Network (BDSNi)</t>
  </si>
  <si>
    <t>Bharat Lanka Cable System</t>
  </si>
  <si>
    <t>FALCON</t>
  </si>
  <si>
    <t>Fibralink</t>
  </si>
  <si>
    <t>Global Caribbean Network (GCN)</t>
  </si>
  <si>
    <t>GlobalConnect 3 (GC3)</t>
  </si>
  <si>
    <t>GlobalConnect-KPN</t>
  </si>
  <si>
    <t>JASUKA</t>
  </si>
  <si>
    <t>Java-Kalimantan-Sulawesi (JAKASUSI)</t>
  </si>
  <si>
    <t>Southern Caribbean Fiber</t>
  </si>
  <si>
    <t>Transworld (TW1)</t>
  </si>
  <si>
    <t>Atlas Offshore</t>
  </si>
  <si>
    <t>Batam-Rengit Cable System (BRCS)</t>
  </si>
  <si>
    <t>Dhiraagu-SLT Submarine Cable Network</t>
  </si>
  <si>
    <t>E-LLAN</t>
  </si>
  <si>
    <t>ECLink</t>
  </si>
  <si>
    <t>Gemini Bermuda</t>
  </si>
  <si>
    <t>High-capacity Undersea Guernsey Optical-fibre (HUGO)</t>
  </si>
  <si>
    <t>Ixchel</t>
  </si>
  <si>
    <t>Jerry Newton</t>
  </si>
  <si>
    <t>Kodiak Kenai Fiber Link (KKFL)</t>
  </si>
  <si>
    <t>Polar Circle Cable</t>
  </si>
  <si>
    <t>Alaska United Southeast (AU-SE)</t>
  </si>
  <si>
    <t>Caucasus Cable System</t>
  </si>
  <si>
    <t>Challenger Bermuda-1 (CB-1)</t>
  </si>
  <si>
    <t>Colombia-Florida Subsea Fiber (CFX-1)</t>
  </si>
  <si>
    <t>GO-1 Mediterranean Cable System</t>
  </si>
  <si>
    <t>Gondwana-1</t>
  </si>
  <si>
    <t>Gulf of Mexico Fiber Optic Network</t>
  </si>
  <si>
    <t>Hokkaido-Sakhalin Cable System (HSCS)</t>
  </si>
  <si>
    <t>Matrix Cable System</t>
  </si>
  <si>
    <t>Moratelindo International Cable System-1 (MIC-1)</t>
  </si>
  <si>
    <t>Northern Lights</t>
  </si>
  <si>
    <t>Persona</t>
  </si>
  <si>
    <t>Picot-1</t>
  </si>
  <si>
    <t>Russia-Japan Cable Network (RJCN)</t>
  </si>
  <si>
    <t>S-U-B Cable System</t>
  </si>
  <si>
    <t>SHEFA-2</t>
  </si>
  <si>
    <t>SJJK</t>
  </si>
  <si>
    <t>Telstra Endeavour</t>
  </si>
  <si>
    <t>Trans-Pacific Express (TPE) Cable System</t>
  </si>
  <si>
    <t>Vodafone Greece Domestic</t>
  </si>
  <si>
    <t>ACS Alaska-Oregon Network (AKORN)</t>
  </si>
  <si>
    <t>Asia-America Gateway (AAG) Cable System</t>
  </si>
  <si>
    <t>Batam Dumai Melaka (BDM) Cable System</t>
  </si>
  <si>
    <t>Batam Singapore Cable System (BSCS)</t>
  </si>
  <si>
    <t>Caribbean-Bermuda U.S. (CBUS)</t>
  </si>
  <si>
    <t>DANICE</t>
  </si>
  <si>
    <t>Greenland Connect</t>
  </si>
  <si>
    <t>HANNIBAL System</t>
  </si>
  <si>
    <t>JAKABARE</t>
  </si>
  <si>
    <t>Lower Indian Ocean Network (LION)</t>
  </si>
  <si>
    <t>Melita 1</t>
  </si>
  <si>
    <t>Paniolo Cable Network</t>
  </si>
  <si>
    <t>PIPE Pacific Cable-1 (PPC-1)</t>
  </si>
  <si>
    <t>Samoa-American Samoa (SAS)</t>
  </si>
  <si>
    <t>SEACOM/Tata TGN-Eurasia</t>
  </si>
  <si>
    <t>Tata TGN-Intra Asia (TGN-IA)</t>
  </si>
  <si>
    <t>The East African Marine System (TEAMS)</t>
  </si>
  <si>
    <t>Comoros Domestic Cable System</t>
  </si>
  <si>
    <t>Eastern Africa Submarine System (EASSy)</t>
  </si>
  <si>
    <t>Glo-1</t>
  </si>
  <si>
    <t>HANTRU1 Cable System</t>
  </si>
  <si>
    <t>Honotua</t>
  </si>
  <si>
    <t>IMEWE</t>
  </si>
  <si>
    <t>JaKa2LaDeMa</t>
  </si>
  <si>
    <t>MainOne</t>
  </si>
  <si>
    <t>PGASCOM</t>
  </si>
  <si>
    <t>San Andres Isla Tolu Submarine Cable (SAIT)</t>
  </si>
  <si>
    <t>Suriname-Guyana Submarine Cable System (SG-SCS)</t>
  </si>
  <si>
    <t>Tobrok-Emasaed Cable System</t>
  </si>
  <si>
    <t>Tverrlinken</t>
  </si>
  <si>
    <t>Unity/EAC-Pacific</t>
  </si>
  <si>
    <t>Bicentenario</t>
  </si>
  <si>
    <t>Cabo Verde Telecom Domestic Submarine Cable Phase 3</t>
  </si>
  <si>
    <t>Canalink</t>
  </si>
  <si>
    <t>Ceiba-1</t>
  </si>
  <si>
    <t>East-West</t>
  </si>
  <si>
    <t>Energinet Laeso-Varberg</t>
  </si>
  <si>
    <t>Energinet Lyngsa-Laeso</t>
  </si>
  <si>
    <t>Europe India Gateway (EIG)</t>
  </si>
  <si>
    <t>Hawk</t>
  </si>
  <si>
    <t>Mataram Kupang Cable System (MKCS)</t>
  </si>
  <si>
    <t>Pencan-8</t>
  </si>
  <si>
    <t>Romulo</t>
  </si>
  <si>
    <t>Saudi Arabia-Sudan-2 (SAS-2)</t>
  </si>
  <si>
    <t>TE North/TGN-Eurasia/SEACOM/Alexandros/Medex</t>
  </si>
  <si>
    <t>Turcyos-2</t>
  </si>
  <si>
    <t>Africa Coast to Europe (ACE)</t>
  </si>
  <si>
    <t>Alaska United Turnagain Arm (AUTA)</t>
  </si>
  <si>
    <t>ALBA-1</t>
  </si>
  <si>
    <t>ARSAT Submarine Fiber Optic Cable</t>
  </si>
  <si>
    <t>Asia Submarine-cable Express (ASE)/Cahaya Malaysia</t>
  </si>
  <si>
    <t>CeltixConnect-1 (CC-1)</t>
  </si>
  <si>
    <t>Cross Straits Cable Network</t>
  </si>
  <si>
    <t>Dhiraagu Cable Network</t>
  </si>
  <si>
    <t>Emerald Bridge Fibres</t>
  </si>
  <si>
    <t>Geo-Eirgrid</t>
  </si>
  <si>
    <t>Gulf Bridge International Cable System (GBICS)/Middle East North Africa (MENA) Cable System</t>
  </si>
  <si>
    <t>Jakarta-Bangka-Bintan-Batam-Singapore (B3JS)</t>
  </si>
  <si>
    <t>Jonah</t>
  </si>
  <si>
    <t>Libreville-Port Gentil Cable</t>
  </si>
  <si>
    <t>Lower Indian Ocean Network 2 (LION2)</t>
  </si>
  <si>
    <t>Pishgaman Oman Iran (POI) Network</t>
  </si>
  <si>
    <t>Seychelles to East Africa System (SEAS)</t>
  </si>
  <si>
    <t>Tamares North</t>
  </si>
  <si>
    <t>Tata TGN-Gulf</t>
  </si>
  <si>
    <t>TERRA SW</t>
  </si>
  <si>
    <t>TT-1</t>
  </si>
  <si>
    <t>West Africa Cable System (WACS)</t>
  </si>
  <si>
    <t>B2JS (Jakarta-Bangka-Batam-Singapore) Cable System</t>
  </si>
  <si>
    <t>Boracay-Palawan Submarine Cable System (BPSCS)</t>
  </si>
  <si>
    <t>Guam Okinawa Kyushu Incheon (GOKI)</t>
  </si>
  <si>
    <t>Java Bali Cable System (JBCS)</t>
  </si>
  <si>
    <t>Lazaro Cardenas-Manzanillo Santiago Submarine Cable System (LCMSSCS)</t>
  </si>
  <si>
    <t>OMRAN/EPEG Cable System</t>
  </si>
  <si>
    <t>Saba, Statia Cable System (SSCS)</t>
  </si>
  <si>
    <t>Silphium</t>
  </si>
  <si>
    <t>Southeast Asia-Japan Cable (SJC)</t>
  </si>
  <si>
    <t>Taiwan Strait Express-1 (TSE-1)</t>
  </si>
  <si>
    <t>Tonga Cable</t>
  </si>
  <si>
    <t>America Movil Submarine Cable System-1 (AMX-1)</t>
  </si>
  <si>
    <t>BT Highlands and Islands Submarine Cable System</t>
  </si>
  <si>
    <t>Didon</t>
  </si>
  <si>
    <t>Flores-Corvo Cable System</t>
  </si>
  <si>
    <t>Interchange Cable Network 1 (ICN1)</t>
  </si>
  <si>
    <t>Isles of Scilly Cable</t>
  </si>
  <si>
    <t>Jambi-Batam Cable System (JIBA)</t>
  </si>
  <si>
    <t>Kerch Strait Cable</t>
  </si>
  <si>
    <t>Middle East North Africa (MENA) Cable System/Gulf Bridge International</t>
  </si>
  <si>
    <t>Palawan-Iloilo Cable System</t>
  </si>
  <si>
    <t>PNG LNG</t>
  </si>
  <si>
    <t>POSEIDON</t>
  </si>
  <si>
    <t>Roquetas-Melilla (CAM)</t>
  </si>
  <si>
    <t>Skagerrak 4</t>
  </si>
  <si>
    <t>Sumatera Bangka Cable System (SBCS)</t>
  </si>
  <si>
    <t>Tarakan Selor Cable System (TSCS)</t>
  </si>
  <si>
    <t>EXA Express</t>
  </si>
  <si>
    <t>FOS Quellon-Chacabuco</t>
  </si>
  <si>
    <t>Luwuk Tutuyan Cable System (LTCS)</t>
  </si>
  <si>
    <t>Malta-Italy Interconnector</t>
  </si>
  <si>
    <t>Nigeria Cameroon Submarine Cable System (NCSCS)</t>
  </si>
  <si>
    <t>Pacific Caribbean Cable System (PCCS)</t>
  </si>
  <si>
    <t>Segunda FOS Canal de Chacao</t>
  </si>
  <si>
    <t>SMPCS Packet-1</t>
  </si>
  <si>
    <t>SMPCS Packet-2</t>
  </si>
  <si>
    <t>AEC-1</t>
  </si>
  <si>
    <t>Asia Pacific Gateway (APG)</t>
  </si>
  <si>
    <t>Avassa</t>
  </si>
  <si>
    <t>BALOK</t>
  </si>
  <si>
    <t>Bay of Bengal Gateway (BBG)</t>
  </si>
  <si>
    <t>Bodo-Rost Cable</t>
  </si>
  <si>
    <t>C-Lion1</t>
  </si>
  <si>
    <t>Far East Submarine Cable System</t>
  </si>
  <si>
    <t>FASTER</t>
  </si>
  <si>
    <t>GTMO-1</t>
  </si>
  <si>
    <t>Lynn Canal Fiber</t>
  </si>
  <si>
    <t>NordBalt</t>
  </si>
  <si>
    <t>North West Cable System</t>
  </si>
  <si>
    <t>sea2shore</t>
  </si>
  <si>
    <t>SeaMeWe-5</t>
  </si>
  <si>
    <t>Asia Africa Europe-1 (AAE-1)</t>
  </si>
  <si>
    <t>Atisa</t>
  </si>
  <si>
    <t>Ceiba-2</t>
  </si>
  <si>
    <t>Greenland Connect North</t>
  </si>
  <si>
    <t>Gulf2Africa (G2A)</t>
  </si>
  <si>
    <t>Labuan-Brunei Submarine Cable</t>
  </si>
  <si>
    <t>Malaysia-Cambodia-Thailand (MCT) Cable</t>
  </si>
  <si>
    <t>Monet</t>
  </si>
  <si>
    <t>Nationwide Submarine Cable Ooredoo Maldives (NaSCOM)</t>
  </si>
  <si>
    <t>Quintillion Subsea Cable Network</t>
  </si>
  <si>
    <t>SEA-US</t>
  </si>
  <si>
    <t>Seabras-1</t>
  </si>
  <si>
    <t>Sistem Kabel Rakyat 1Malaysia (SKR1M)</t>
  </si>
  <si>
    <t>Strategic Evolution Underwater Link (SEUL)</t>
  </si>
  <si>
    <t>Tasman Global Access (TGA) Cable</t>
  </si>
  <si>
    <t>Australia-Singapore Cable (ASC)</t>
  </si>
  <si>
    <t>BRUSA</t>
  </si>
  <si>
    <t>Hawaiki</t>
  </si>
  <si>
    <t>Indonesia Global Gateway (IGG) System</t>
  </si>
  <si>
    <t>Jakarta Surabaya Cable System (JAYABAYA)</t>
  </si>
  <si>
    <t>Junior</t>
  </si>
  <si>
    <t>MAREA</t>
  </si>
  <si>
    <t>Natitua</t>
  </si>
  <si>
    <t>New Cross Pacific (NCP) Cable System</t>
  </si>
  <si>
    <t>Palapa Ring Middle</t>
  </si>
  <si>
    <t>Palapa Ring West</t>
  </si>
  <si>
    <t>SEAX-1</t>
  </si>
  <si>
    <t>Sir Abu Nu’ayr Cable</t>
  </si>
  <si>
    <t>South Atlantic Cable System (SACS)</t>
  </si>
  <si>
    <t>St. Pierre and Miquelon Cable</t>
  </si>
  <si>
    <t>Tannat</t>
  </si>
  <si>
    <t>Tonga Domestic Cable Extension (TDCE)</t>
  </si>
  <si>
    <t>Tui-Samoa</t>
  </si>
  <si>
    <t>Caribbean Regional Communications Infrastructure Program (CARCIP)</t>
  </si>
  <si>
    <t>Chuuk-Pohnpei Cable</t>
  </si>
  <si>
    <t>COBRAcable</t>
  </si>
  <si>
    <t>Crosslake Fibre</t>
  </si>
  <si>
    <t>DAMAI Cable System</t>
  </si>
  <si>
    <t>Denpasar-Waingapu Cable Systems</t>
  </si>
  <si>
    <t>Eastern Light</t>
  </si>
  <si>
    <t>FLY-LION3</t>
  </si>
  <si>
    <t>GTMO-PR</t>
  </si>
  <si>
    <t>Gulf of California Cable</t>
  </si>
  <si>
    <t>INDIGO-Central</t>
  </si>
  <si>
    <t>INDIGO-West</t>
  </si>
  <si>
    <t>Kanawa</t>
  </si>
  <si>
    <t>Kumul Domestic Submarine Cable System</t>
  </si>
  <si>
    <t>Kupang-Alor Cable Systems</t>
  </si>
  <si>
    <t>Mauritius and Rodrigues Submarine Cable System (MARS)</t>
  </si>
  <si>
    <t>Palapa Ring East</t>
  </si>
  <si>
    <t>PASULI</t>
  </si>
  <si>
    <t>Rockabill</t>
  </si>
  <si>
    <t>Sakhalin-Kuril Islands Cable</t>
  </si>
  <si>
    <t>Sorsogon-Samar Submarine Fiber Optical Interconnection Project (SSSFOIP)</t>
  </si>
  <si>
    <t>Tanjun Pandan-Sungai Kakap Cable System</t>
  </si>
  <si>
    <t>X-Link Submarine Cable</t>
  </si>
  <si>
    <t>Chennai-Andaman &amp; Nicobar Islands Cable</t>
  </si>
  <si>
    <t>Cook Strait</t>
  </si>
  <si>
    <t>Coral Sea Cable System (CS²)</t>
  </si>
  <si>
    <t>Curie</t>
  </si>
  <si>
    <t>DOS CONTINENTES l &amp; ll</t>
  </si>
  <si>
    <t>Eviny Digital</t>
  </si>
  <si>
    <t>Fibra Optica al Pacífico</t>
  </si>
  <si>
    <t>Fibra Optica Austral</t>
  </si>
  <si>
    <t>Guadeloupe Cable des Iles du Sud (GCIS)</t>
  </si>
  <si>
    <t>Havfrue/AEC-2</t>
  </si>
  <si>
    <t>Japan-Guam-Australia North (JGA-N)</t>
  </si>
  <si>
    <t>Japan-Guam-Australia South (JGA-S)</t>
  </si>
  <si>
    <t>JUPITER</t>
  </si>
  <si>
    <t>KetchCan1 Submarine Fiber Cable System</t>
  </si>
  <si>
    <t>Malta-Gozo Cable</t>
  </si>
  <si>
    <t>Manatua</t>
  </si>
  <si>
    <t>Okinawa Cellular Cable</t>
  </si>
  <si>
    <t>Oran-Valencia (ORVAL)</t>
  </si>
  <si>
    <t>Prat</t>
  </si>
  <si>
    <t>Skagenfiber West</t>
  </si>
  <si>
    <t>South Atlantic Inter Link (SAIL)</t>
  </si>
  <si>
    <t>Batam Sarawak Internet Cable System (BaSICS)</t>
  </si>
  <si>
    <t>Converge Domestic Submarine Cable Network (CDSCN)</t>
  </si>
  <si>
    <t>CrossChannel Fibre</t>
  </si>
  <si>
    <t>Djibouti Africa Regional Express 1 (DARE1)</t>
  </si>
  <si>
    <t>Dunant</t>
  </si>
  <si>
    <t>EllaLink</t>
  </si>
  <si>
    <t>Hainan to Hong Kong Express (H2HE)</t>
  </si>
  <si>
    <t>Kaliningrad Cable</t>
  </si>
  <si>
    <t>Malbec</t>
  </si>
  <si>
    <t>Maldives Sri Lanka Cable (MSC)</t>
  </si>
  <si>
    <t>Maroc Telecom West Africa</t>
  </si>
  <si>
    <t>Meltingpot Indianoceanic Submarine System (METISS)</t>
  </si>
  <si>
    <t>Minoas East and West</t>
  </si>
  <si>
    <t>NO-UK</t>
  </si>
  <si>
    <t>Sape-LabuanBajo-Ende-Kupang Cable Systems</t>
  </si>
  <si>
    <t>Scylla</t>
  </si>
  <si>
    <t>South Pacific Cable System (SPSC)/Mistral</t>
  </si>
  <si>
    <t>https://www.submarinecablemap.com/</t>
  </si>
  <si>
    <t>Row Labels</t>
  </si>
  <si>
    <t>Grand Total</t>
  </si>
  <si>
    <t>Sum of Cable Length (km) - Annual Additions</t>
  </si>
  <si>
    <t>Sum of Cable Length (km) - Cumulative</t>
  </si>
  <si>
    <t>Underground Cable Cumulative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</si>
</sst>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0000"/>
      <name val="Helvetica"/>
      <family val="2"/>
    </font>
    <font>
      <sz val="14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51.89118136574" createdVersion="8" refreshedVersion="8" minRefreshableVersion="3" recordCount="438" xr:uid="{3ABF3388-222D-A942-9701-D6DE7E5BC79E}">
  <cacheSource type="worksheet">
    <worksheetSource ref="A1:C439" sheet="All Data"/>
  </cacheSource>
  <cacheFields count="3">
    <cacheField name="Year" numFmtId="0">
      <sharedItems containsSemiMixedTypes="0" containsString="0" containsNumber="1" containsInteger="1" minValue="1989" maxValue="2021" count="33"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Name" numFmtId="0">
      <sharedItems/>
    </cacheField>
    <cacheField name="Cable Length (km)" numFmtId="0">
      <sharedItems containsMixedTypes="1" containsNumber="1" containsInteger="1" minValue="5" maxValue="3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8">
  <r>
    <x v="0"/>
    <s v="Scotland-Northern Ireland I"/>
    <n v="35"/>
  </r>
  <r>
    <x v="0"/>
    <s v="Rønne-Rødvig"/>
    <n v="153"/>
  </r>
  <r>
    <x v="0"/>
    <s v="Denmark-Sweden 15"/>
    <n v="5"/>
  </r>
  <r>
    <x v="1"/>
    <s v="Almería-Melilla (ALME)"/>
    <n v="198"/>
  </r>
  <r>
    <x v="1"/>
    <s v="BT-MT-1"/>
    <n v="80"/>
  </r>
  <r>
    <x v="1"/>
    <s v="TRANSCAN-2"/>
    <n v="238"/>
  </r>
  <r>
    <x v="2"/>
    <s v="Denmark-Poland 2"/>
    <n v="110"/>
  </r>
  <r>
    <x v="2"/>
    <s v="Denmark-Sweden 16"/>
    <n v="15"/>
  </r>
  <r>
    <x v="2"/>
    <s v="Penbal-4"/>
    <n v="317"/>
  </r>
  <r>
    <x v="3"/>
    <s v="Corse-Continent 4 (CC4)"/>
    <n v="190"/>
  </r>
  <r>
    <x v="3"/>
    <s v="Finland-Estonia 2 (EESF-2)"/>
    <n v="98"/>
  </r>
  <r>
    <x v="3"/>
    <s v="Lanis-1"/>
    <n v="113"/>
  </r>
  <r>
    <x v="3"/>
    <s v="Lanis-2"/>
    <n v="67"/>
  </r>
  <r>
    <x v="3"/>
    <s v="Lanis-3"/>
    <n v="122"/>
  </r>
  <r>
    <x v="3"/>
    <s v="Taino-Carib"/>
    <n v="186"/>
  </r>
  <r>
    <x v="3"/>
    <s v="UAE-Iran"/>
    <n v="170"/>
  </r>
  <r>
    <x v="4"/>
    <s v="Scotland-Northern Ireland 2"/>
    <n v="82"/>
  </r>
  <r>
    <x v="4"/>
    <s v="Sweden-Finland 4 (SFS-4)"/>
    <n v="254"/>
  </r>
  <r>
    <x v="4"/>
    <s v="Turcyos-1"/>
    <n v="110"/>
  </r>
  <r>
    <x v="5"/>
    <s v="Aden-Djibouti"/>
    <n v="269"/>
  </r>
  <r>
    <x v="5"/>
    <s v="Americas-I North"/>
    <n v="2012"/>
  </r>
  <r>
    <x v="5"/>
    <s v="Botnia"/>
    <n v="93"/>
  </r>
  <r>
    <x v="5"/>
    <s v="CANTAT-3"/>
    <n v="2500"/>
  </r>
  <r>
    <x v="5"/>
    <s v="Columbus-II b"/>
    <n v="2068"/>
  </r>
  <r>
    <x v="5"/>
    <s v="Denmark-Sweden 17"/>
    <n v="11"/>
  </r>
  <r>
    <x v="5"/>
    <s v="Estepona-Tetouan"/>
    <n v="113"/>
  </r>
  <r>
    <x v="5"/>
    <s v="Finland-Estonia 3 (EESF-3)"/>
    <n v="104"/>
  </r>
  <r>
    <x v="5"/>
    <s v="Guernsey-Jersey-4"/>
    <n v="36"/>
  </r>
  <r>
    <x v="5"/>
    <s v="HICS (Hawaii Inter-Island Cable System)"/>
    <n v="479"/>
  </r>
  <r>
    <x v="5"/>
    <s v="IP-Only Denmark-Sweden"/>
    <s v="NA"/>
  </r>
  <r>
    <x v="5"/>
    <s v="Italy-Croatia"/>
    <n v="230"/>
  </r>
  <r>
    <x v="5"/>
    <s v="Latvia-Sweden 1 (LV-SE 1)"/>
    <n v="304"/>
  </r>
  <r>
    <x v="5"/>
    <s v="Penbal-5"/>
    <n v="315"/>
  </r>
  <r>
    <x v="5"/>
    <s v="Sweden-Finland Link (SFL)"/>
    <n v="142"/>
  </r>
  <r>
    <x v="5"/>
    <s v="TEGOPA"/>
    <n v="222"/>
  </r>
  <r>
    <x v="5"/>
    <s v="UK-Channel Islands-7"/>
    <n v="124"/>
  </r>
  <r>
    <x v="5"/>
    <s v="UK-Channel Islands-8"/>
    <n v="237"/>
  </r>
  <r>
    <x v="6"/>
    <s v="Bass Strait-1"/>
    <n v="241"/>
  </r>
  <r>
    <x v="6"/>
    <s v="BCS East"/>
    <n v="97"/>
  </r>
  <r>
    <x v="6"/>
    <s v="CADMOS"/>
    <n v="230"/>
  </r>
  <r>
    <x v="6"/>
    <s v="Corse-Continent 5 (CC5)"/>
    <n v="299"/>
  </r>
  <r>
    <x v="6"/>
    <s v="Eastern Caribbean Fiber System (ECFS)"/>
    <n v="1730"/>
  </r>
  <r>
    <x v="6"/>
    <s v="Italy-Greece 1"/>
    <n v="169"/>
  </r>
  <r>
    <x v="6"/>
    <s v="Italy-Malta"/>
    <n v="238"/>
  </r>
  <r>
    <x v="6"/>
    <s v="Italy-Monaco"/>
    <n v="162"/>
  </r>
  <r>
    <x v="6"/>
    <s v="Sweden-Estonia (EE-S 1)"/>
    <n v="240"/>
  </r>
  <r>
    <x v="6"/>
    <s v="Trapani-Kelibia"/>
    <n v="209"/>
  </r>
  <r>
    <x v="6"/>
    <s v="UGARIT"/>
    <n v="239"/>
  </r>
  <r>
    <x v="6"/>
    <s v="Unisur"/>
    <n v="265"/>
  </r>
  <r>
    <x v="7"/>
    <s v="Adria-1"/>
    <n v="440"/>
  </r>
  <r>
    <x v="7"/>
    <s v="Brazilian Festoon"/>
    <n v="2552"/>
  </r>
  <r>
    <x v="7"/>
    <s v="BUGIO"/>
    <n v="73"/>
  </r>
  <r>
    <x v="7"/>
    <s v="Denmark-Sweden 18"/>
    <s v="NA"/>
  </r>
  <r>
    <x v="8"/>
    <s v="Aletar"/>
    <n v="787"/>
  </r>
  <r>
    <x v="8"/>
    <s v="Antillas 1"/>
    <n v="650"/>
  </r>
  <r>
    <x v="8"/>
    <s v="Bahamas 2"/>
    <n v="470"/>
  </r>
  <r>
    <x v="8"/>
    <s v="Baltica"/>
    <n v="437"/>
  </r>
  <r>
    <x v="8"/>
    <s v="BCS East-West Interlink"/>
    <n v="218"/>
  </r>
  <r>
    <x v="8"/>
    <s v="BERYTAR"/>
    <n v="134"/>
  </r>
  <r>
    <x v="8"/>
    <s v="Cabo Verde Telecom Domestic Submarine Cable Phase 1"/>
    <s v="NA"/>
  </r>
  <r>
    <x v="8"/>
    <s v="Cayman-Jamaica Fiber System (CJFS)"/>
    <n v="870"/>
  </r>
  <r>
    <x v="8"/>
    <s v="Colombian Festoon"/>
    <n v="400"/>
  </r>
  <r>
    <x v="8"/>
    <s v="FLAG Europe-Asia (FEA)"/>
    <n v="28000"/>
  </r>
  <r>
    <x v="8"/>
    <s v="HIFN (Hawaii Island Fibre Network)"/>
    <n v="529"/>
  </r>
  <r>
    <x v="8"/>
    <s v="Italy-Albania"/>
    <n v="240"/>
  </r>
  <r>
    <x v="8"/>
    <s v="JSCFS"/>
    <s v="NA"/>
  </r>
  <r>
    <x v="8"/>
    <s v="KAFOS"/>
    <n v="538"/>
  </r>
  <r>
    <x v="8"/>
    <s v="Mariana-Guam Cable"/>
    <s v="NA"/>
  </r>
  <r>
    <x v="8"/>
    <s v="Miyazaki-Okinawa Cable (MOC)"/>
    <s v="NA"/>
  </r>
  <r>
    <x v="8"/>
    <s v="PLDT Domestic Fiber Optic Network (DFON)"/>
    <n v="11100"/>
  </r>
  <r>
    <x v="8"/>
    <s v="St. Thomas-St. Croix System"/>
    <n v="183"/>
  </r>
  <r>
    <x v="8"/>
    <s v="Ulysses 2"/>
    <s v="NA"/>
  </r>
  <r>
    <x v="9"/>
    <s v="Atlantic Crossing-1 (AC-1)"/>
    <n v="14301"/>
  </r>
  <r>
    <x v="9"/>
    <s v="Azores Fiber Optic System (AFOS)"/>
    <n v="1100"/>
  </r>
  <r>
    <x v="9"/>
    <s v="BCS North - Phase 1"/>
    <n v="513"/>
  </r>
  <r>
    <x v="9"/>
    <s v="Danica North"/>
    <n v="25"/>
  </r>
  <r>
    <x v="9"/>
    <s v="Farland North"/>
    <n v="150"/>
  </r>
  <r>
    <x v="9"/>
    <s v="Fiber Optic Gulf (FOG)"/>
    <n v="1300"/>
  </r>
  <r>
    <x v="9"/>
    <s v="Italy-Libya"/>
    <n v="570"/>
  </r>
  <r>
    <x v="9"/>
    <s v="Sagres"/>
    <n v="302"/>
  </r>
  <r>
    <x v="9"/>
    <s v="Taba-Aqaba"/>
    <n v="13"/>
  </r>
  <r>
    <x v="9"/>
    <s v="Venezuelan Festoon"/>
    <n v="1200"/>
  </r>
  <r>
    <x v="10"/>
    <s v="Alaska United East (AU-East)"/>
    <n v="3751"/>
  </r>
  <r>
    <x v="10"/>
    <s v="Alonso de Ojeda"/>
    <n v="128"/>
  </r>
  <r>
    <x v="10"/>
    <s v="Amerigo Vespucci"/>
    <n v="85"/>
  </r>
  <r>
    <x v="10"/>
    <s v="CANDALTA"/>
    <n v="110"/>
  </r>
  <r>
    <x v="10"/>
    <s v="Circe North"/>
    <n v="203"/>
  </r>
  <r>
    <x v="10"/>
    <s v="Circe South"/>
    <n v="115"/>
  </r>
  <r>
    <x v="10"/>
    <s v="Columbus-III Azores-Portugal"/>
    <s v="NA"/>
  </r>
  <r>
    <x v="10"/>
    <s v="Concerto"/>
    <n v="550"/>
  </r>
  <r>
    <x v="10"/>
    <s v="ESAT-1"/>
    <n v="261"/>
  </r>
  <r>
    <x v="10"/>
    <s v="Japan Information Highway (JIH)"/>
    <n v="5150"/>
  </r>
  <r>
    <x v="10"/>
    <s v="LFON (Libyan Fiber Optic Network)"/>
    <n v="1639"/>
  </r>
  <r>
    <x v="10"/>
    <s v="National Digital Transmission Network (NDTN)"/>
    <n v="1400"/>
  </r>
  <r>
    <x v="10"/>
    <s v="NorthStar"/>
    <n v="3229"/>
  </r>
  <r>
    <x v="10"/>
    <s v="Pacific Crossing-1 (PC-1)"/>
    <n v="21000"/>
  </r>
  <r>
    <x v="10"/>
    <s v="Pan European Crossing (UK-Belgium)"/>
    <n v="117"/>
  </r>
  <r>
    <x v="10"/>
    <s v="SeaMeWe-3"/>
    <n v="39000"/>
  </r>
  <r>
    <x v="10"/>
    <s v="Sirius North"/>
    <n v="147"/>
  </r>
  <r>
    <x v="10"/>
    <s v="Sirius South"/>
    <n v="219"/>
  </r>
  <r>
    <x v="10"/>
    <s v="Solas"/>
    <n v="232"/>
  </r>
  <r>
    <x v="10"/>
    <s v="Tampnet Offshore FOC Network"/>
    <n v="1751"/>
  </r>
  <r>
    <x v="10"/>
    <s v="Tenerife-Gran Canaria"/>
    <n v="110"/>
  </r>
  <r>
    <x v="11"/>
    <s v="Americas-II"/>
    <n v="8373"/>
  </r>
  <r>
    <x v="11"/>
    <s v="Baltic Sea Submarine Cable"/>
    <n v="1042"/>
  </r>
  <r>
    <x v="11"/>
    <s v="BCS North - Phase 2"/>
    <n v="280"/>
  </r>
  <r>
    <x v="11"/>
    <s v="Continente-Madeira"/>
    <n v="1179"/>
  </r>
  <r>
    <x v="11"/>
    <s v="Elektra-GlobalConnect 1 (GC1)"/>
    <n v="44"/>
  </r>
  <r>
    <x v="11"/>
    <s v="ESAT-2"/>
    <n v="245"/>
  </r>
  <r>
    <x v="11"/>
    <s v="Fehmarn Bält"/>
    <n v="20"/>
  </r>
  <r>
    <x v="11"/>
    <s v="Finland Estonia Connection (FEC)"/>
    <n v="250"/>
  </r>
  <r>
    <x v="11"/>
    <s v="Georgia-Russia"/>
    <n v="433"/>
  </r>
  <r>
    <x v="11"/>
    <s v="Germany-Denmark 3"/>
    <s v="NA"/>
  </r>
  <r>
    <x v="11"/>
    <s v="GlobeNet"/>
    <n v="23500"/>
  </r>
  <r>
    <x v="11"/>
    <s v="Maya-1"/>
    <n v="4400"/>
  </r>
  <r>
    <x v="11"/>
    <s v="Mid-Atlantic Crossing (MAC)"/>
    <n v="7500"/>
  </r>
  <r>
    <x v="11"/>
    <s v="Pan-American Crossing (PAC)"/>
    <n v="10000"/>
  </r>
  <r>
    <x v="11"/>
    <s v="Pan European Crossing (UK-Ireland)"/>
    <n v="495"/>
  </r>
  <r>
    <x v="11"/>
    <s v="Scandinavian Ring North"/>
    <n v="5"/>
  </r>
  <r>
    <x v="11"/>
    <s v="Scandinavian Ring South"/>
    <n v="21"/>
  </r>
  <r>
    <x v="11"/>
    <s v="South American Crossing (SAC)"/>
    <n v="20000"/>
  </r>
  <r>
    <x v="11"/>
    <s v="Southern Cross Cable Network (SCCN)"/>
    <n v="30500"/>
  </r>
  <r>
    <x v="11"/>
    <s v="Tangerine"/>
    <n v="112"/>
  </r>
  <r>
    <x v="11"/>
    <s v="TRANSCAN-3"/>
    <n v="210"/>
  </r>
  <r>
    <x v="11"/>
    <s v="Yellow"/>
    <n v="7001"/>
  </r>
  <r>
    <x v="12"/>
    <s v="APCN-2"/>
    <n v="19000"/>
  </r>
  <r>
    <x v="12"/>
    <s v="Aqualink"/>
    <s v="NA"/>
  </r>
  <r>
    <x v="12"/>
    <s v="ARCOS"/>
    <n v="8600"/>
  </r>
  <r>
    <x v="12"/>
    <s v="Australia-Japan Cable (AJC)"/>
    <n v="12700"/>
  </r>
  <r>
    <x v="12"/>
    <s v="Bahamas Internet Cable System (BICS)"/>
    <n v="1100"/>
  </r>
  <r>
    <x v="12"/>
    <s v="Balalink"/>
    <n v="274"/>
  </r>
  <r>
    <x v="12"/>
    <s v="EXA North and South"/>
    <n v="12200"/>
  </r>
  <r>
    <x v="12"/>
    <s v="FLAG Atlantic-1 (FA-1)"/>
    <n v="14500"/>
  </r>
  <r>
    <x v="12"/>
    <s v="FLAG North Asia Loop/REACH North Asia Loop"/>
    <n v="9504"/>
  </r>
  <r>
    <x v="12"/>
    <s v="GlobalConnect 2 (GC2)"/>
    <n v="95"/>
  </r>
  <r>
    <x v="12"/>
    <s v="Japan-U.S. Cable Network (JUS)"/>
    <n v="22682"/>
  </r>
  <r>
    <x v="12"/>
    <s v="Kattegat 2"/>
    <n v="75"/>
  </r>
  <r>
    <x v="12"/>
    <s v="MedNautilus Submarine System"/>
    <n v="7000"/>
  </r>
  <r>
    <x v="12"/>
    <s v="Nelson-Levin"/>
    <n v="212"/>
  </r>
  <r>
    <x v="12"/>
    <s v="South America-1 (SAm-1)"/>
    <n v="25000"/>
  </r>
  <r>
    <x v="12"/>
    <s v="Tata TGN-Atlantic"/>
    <n v="13000"/>
  </r>
  <r>
    <x v="13"/>
    <s v="ALPAL-2"/>
    <n v="312"/>
  </r>
  <r>
    <x v="13"/>
    <s v="Cabo Verde Telecom Domestic Submarine Cable Phase 2"/>
    <s v="NA"/>
  </r>
  <r>
    <x v="13"/>
    <s v="EAC-C2C"/>
    <n v="36500"/>
  </r>
  <r>
    <x v="13"/>
    <s v="i2i Cable Network (i2icn)"/>
    <n v="3200"/>
  </r>
  <r>
    <x v="13"/>
    <s v="Korea-Japan Cable Network (KJCN)"/>
    <n v="500"/>
  </r>
  <r>
    <x v="13"/>
    <s v="SAFE"/>
    <n v="13500"/>
  </r>
  <r>
    <x v="13"/>
    <s v="SAT-3/WASC"/>
    <n v="14350"/>
  </r>
  <r>
    <x v="13"/>
    <s v="Subcan Link 1"/>
    <n v="143"/>
  </r>
  <r>
    <x v="13"/>
    <s v="Subcan Link 2"/>
    <n v="136"/>
  </r>
  <r>
    <x v="13"/>
    <s v="Tata TGN-Pacific"/>
    <n v="22300"/>
  </r>
  <r>
    <x v="13"/>
    <s v="Tata TGN-Western Europe"/>
    <n v="3578"/>
  </r>
  <r>
    <x v="14"/>
    <s v="Apollo"/>
    <n v="13000"/>
  </r>
  <r>
    <x v="14"/>
    <s v="Bass Strait-2"/>
    <n v="239"/>
  </r>
  <r>
    <x v="14"/>
    <s v="CAM Ring"/>
    <n v="1120"/>
  </r>
  <r>
    <x v="14"/>
    <s v="Link 1 Phase-1"/>
    <n v="368"/>
  </r>
  <r>
    <x v="14"/>
    <s v="Link 3 Phase-1"/>
    <n v="275"/>
  </r>
  <r>
    <x v="14"/>
    <s v="Saudi Arabia-Sudan-1 (SAS-1)"/>
    <n v="333"/>
  </r>
  <r>
    <x v="14"/>
    <s v="Thailand-Indonesia-Singapore (TIS)"/>
    <n v="968"/>
  </r>
  <r>
    <x v="15"/>
    <s v="Alaska United West (AU-West)"/>
    <n v="2485"/>
  </r>
  <r>
    <x v="15"/>
    <s v="East-West Submarine Cable System"/>
    <n v="950"/>
  </r>
  <r>
    <x v="15"/>
    <s v="Epic Malta-Sicily Cable System (EMSCS)"/>
    <n v="260"/>
  </r>
  <r>
    <x v="15"/>
    <s v="FARICE-1"/>
    <n v="1205"/>
  </r>
  <r>
    <x v="15"/>
    <s v="INGRID"/>
    <n v="64"/>
  </r>
  <r>
    <x v="15"/>
    <s v="Link 2 Phase-1"/>
    <n v="281"/>
  </r>
  <r>
    <x v="15"/>
    <s v="OTEGLOBE Kokkini-Bari"/>
    <n v="700"/>
  </r>
  <r>
    <x v="15"/>
    <s v="Qatar-U.A.E. Submarine Cable System"/>
    <n v="100"/>
  </r>
  <r>
    <x v="15"/>
    <s v="Sint Maarten Puerto Rico Network One (SMPR-1)"/>
    <n v="375"/>
  </r>
  <r>
    <x v="15"/>
    <s v="Svalbard Undersea Cable System"/>
    <n v="2714"/>
  </r>
  <r>
    <x v="15"/>
    <s v="Tata TGN-Tata Indicom"/>
    <n v="3175"/>
  </r>
  <r>
    <x v="16"/>
    <s v="Basslink"/>
    <n v="298"/>
  </r>
  <r>
    <x v="16"/>
    <s v="COGIM"/>
    <n v="438"/>
  </r>
  <r>
    <x v="16"/>
    <s v="Dumai-Melaka Cable System"/>
    <n v="159"/>
  </r>
  <r>
    <x v="16"/>
    <s v="Janna"/>
    <n v="634"/>
  </r>
  <r>
    <x v="16"/>
    <s v="Kuwait-Iran"/>
    <n v="380"/>
  </r>
  <r>
    <x v="16"/>
    <s v="Link 1 Phase-2"/>
    <n v="94"/>
  </r>
  <r>
    <x v="16"/>
    <s v="Link 2 Phase-2"/>
    <n v="221"/>
  </r>
  <r>
    <x v="16"/>
    <s v="Link 3 Phase-2"/>
    <n v="342"/>
  </r>
  <r>
    <x v="16"/>
    <s v="Link 4 Phase-2"/>
    <n v="300"/>
  </r>
  <r>
    <x v="16"/>
    <s v="Link 5 Phase-2"/>
    <n v="365"/>
  </r>
  <r>
    <x v="16"/>
    <s v="Med Cable Network"/>
    <n v="1300"/>
  </r>
  <r>
    <x v="16"/>
    <s v="SeaMeWe-4"/>
    <n v="20000"/>
  </r>
  <r>
    <x v="16"/>
    <s v="Sweden-Latvia"/>
    <n v="391"/>
  </r>
  <r>
    <x v="17"/>
    <s v="Bahamas Domestic Submarine Network (BDSNi)"/>
    <n v="2817"/>
  </r>
  <r>
    <x v="17"/>
    <s v="Bharat Lanka Cable System"/>
    <n v="325"/>
  </r>
  <r>
    <x v="17"/>
    <s v="FALCON"/>
    <n v="10300"/>
  </r>
  <r>
    <x v="17"/>
    <s v="Fibralink"/>
    <n v="1000"/>
  </r>
  <r>
    <x v="17"/>
    <s v="Global Caribbean Network (GCN)"/>
    <n v="890"/>
  </r>
  <r>
    <x v="17"/>
    <s v="GlobalConnect 3 (GC3)"/>
    <n v="19"/>
  </r>
  <r>
    <x v="17"/>
    <s v="GlobalConnect-KPN"/>
    <n v="43"/>
  </r>
  <r>
    <x v="17"/>
    <s v="JASUKA"/>
    <n v="10860"/>
  </r>
  <r>
    <x v="17"/>
    <s v="Java-Kalimantan-Sulawesi (JAKASUSI)"/>
    <n v="1100"/>
  </r>
  <r>
    <x v="17"/>
    <s v="Southern Caribbean Fiber"/>
    <n v="3000"/>
  </r>
  <r>
    <x v="17"/>
    <s v="Transworld (TW1)"/>
    <n v="1300"/>
  </r>
  <r>
    <x v="18"/>
    <s v="Atlas Offshore"/>
    <n v="1634"/>
  </r>
  <r>
    <x v="18"/>
    <s v="Batam-Rengit Cable System (BRCS)"/>
    <n v="64"/>
  </r>
  <r>
    <x v="18"/>
    <s v="Dhiraagu-SLT Submarine Cable Network"/>
    <n v="850"/>
  </r>
  <r>
    <x v="18"/>
    <s v="E-LLAN"/>
    <s v="NA"/>
  </r>
  <r>
    <x v="18"/>
    <s v="ECLink"/>
    <n v="987"/>
  </r>
  <r>
    <x v="18"/>
    <s v="Gemini Bermuda"/>
    <n v="1287"/>
  </r>
  <r>
    <x v="18"/>
    <s v="High-capacity Undersea Guernsey Optical-fibre (HUGO)"/>
    <n v="425"/>
  </r>
  <r>
    <x v="18"/>
    <s v="Ixchel"/>
    <n v="20"/>
  </r>
  <r>
    <x v="18"/>
    <s v="Jerry Newton"/>
    <s v="NA"/>
  </r>
  <r>
    <x v="18"/>
    <s v="Kodiak Kenai Fiber Link (KKFL)"/>
    <n v="966"/>
  </r>
  <r>
    <x v="18"/>
    <s v="Polar Circle Cable"/>
    <n v="1004"/>
  </r>
  <r>
    <x v="19"/>
    <s v="Alaska United Southeast (AU-SE)"/>
    <n v="626"/>
  </r>
  <r>
    <x v="19"/>
    <s v="Caucasus Cable System"/>
    <n v="1200"/>
  </r>
  <r>
    <x v="19"/>
    <s v="Challenger Bermuda-1 (CB-1)"/>
    <n v="1448"/>
  </r>
  <r>
    <x v="19"/>
    <s v="Colombia-Florida Subsea Fiber (CFX-1)"/>
    <n v="2400"/>
  </r>
  <r>
    <x v="19"/>
    <s v="GO-1 Mediterranean Cable System"/>
    <n v="290"/>
  </r>
  <r>
    <x v="19"/>
    <s v="Gondwana-1"/>
    <n v="2151"/>
  </r>
  <r>
    <x v="19"/>
    <s v="Gulf of Mexico Fiber Optic Network"/>
    <n v="1200"/>
  </r>
  <r>
    <x v="19"/>
    <s v="Hokkaido-Sakhalin Cable System (HSCS)"/>
    <n v="570"/>
  </r>
  <r>
    <x v="19"/>
    <s v="Matrix Cable System"/>
    <n v="1055"/>
  </r>
  <r>
    <x v="19"/>
    <s v="Moratelindo International Cable System-1 (MIC-1)"/>
    <n v="70"/>
  </r>
  <r>
    <x v="19"/>
    <s v="Northern Lights"/>
    <n v="67"/>
  </r>
  <r>
    <x v="19"/>
    <s v="Persona"/>
    <n v="800"/>
  </r>
  <r>
    <x v="19"/>
    <s v="Picot-1"/>
    <s v="NA"/>
  </r>
  <r>
    <x v="19"/>
    <s v="Russia-Japan Cable Network (RJCN)"/>
    <n v="1800"/>
  </r>
  <r>
    <x v="19"/>
    <s v="S-U-B Cable System"/>
    <n v="2009"/>
  </r>
  <r>
    <x v="19"/>
    <s v="SHEFA-2"/>
    <n v="1000"/>
  </r>
  <r>
    <x v="19"/>
    <s v="SJJK"/>
    <n v="543"/>
  </r>
  <r>
    <x v="19"/>
    <s v="Telstra Endeavour"/>
    <n v="9125"/>
  </r>
  <r>
    <x v="19"/>
    <s v="Trans-Pacific Express (TPE) Cable System"/>
    <n v="17968"/>
  </r>
  <r>
    <x v="19"/>
    <s v="Vodafone Greece Domestic"/>
    <n v="92"/>
  </r>
  <r>
    <x v="20"/>
    <s v="ACS Alaska-Oregon Network (AKORN)"/>
    <n v="3000"/>
  </r>
  <r>
    <x v="20"/>
    <s v="Asia-America Gateway (AAG) Cable System"/>
    <n v="20000"/>
  </r>
  <r>
    <x v="20"/>
    <s v="Batam Dumai Melaka (BDM) Cable System"/>
    <n v="353"/>
  </r>
  <r>
    <x v="20"/>
    <s v="Batam Singapore Cable System (BSCS)"/>
    <n v="73"/>
  </r>
  <r>
    <x v="20"/>
    <s v="Caribbean-Bermuda U.S. (CBUS)"/>
    <n v="1600"/>
  </r>
  <r>
    <x v="20"/>
    <s v="DANICE"/>
    <n v="2304"/>
  </r>
  <r>
    <x v="20"/>
    <s v="Greenland Connect"/>
    <n v="4580"/>
  </r>
  <r>
    <x v="20"/>
    <s v="HANNIBAL System"/>
    <n v="178"/>
  </r>
  <r>
    <x v="20"/>
    <s v="JAKABARE"/>
    <n v="1330"/>
  </r>
  <r>
    <x v="20"/>
    <s v="Lower Indian Ocean Network (LION)"/>
    <n v="1060"/>
  </r>
  <r>
    <x v="20"/>
    <s v="Melita 1"/>
    <n v="97"/>
  </r>
  <r>
    <x v="20"/>
    <s v="Paniolo Cable Network"/>
    <n v="576"/>
  </r>
  <r>
    <x v="20"/>
    <s v="PIPE Pacific Cable-1 (PPC-1)"/>
    <n v="6900"/>
  </r>
  <r>
    <x v="20"/>
    <s v="Samoa-American Samoa (SAS)"/>
    <n v="250"/>
  </r>
  <r>
    <x v="20"/>
    <s v="SEACOM/Tata TGN-Eurasia"/>
    <n v="15000"/>
  </r>
  <r>
    <x v="20"/>
    <s v="Tata TGN-Intra Asia (TGN-IA)"/>
    <n v="6700"/>
  </r>
  <r>
    <x v="20"/>
    <s v="The East African Marine System (TEAMS)"/>
    <n v="5054"/>
  </r>
  <r>
    <x v="21"/>
    <s v="Comoros Domestic Cable System"/>
    <s v="NA"/>
  </r>
  <r>
    <x v="21"/>
    <s v="Eastern Africa Submarine System (EASSy)"/>
    <n v="10500"/>
  </r>
  <r>
    <x v="21"/>
    <s v="Glo-1"/>
    <n v="9800"/>
  </r>
  <r>
    <x v="21"/>
    <s v="HANTRU1 Cable System"/>
    <n v="2917"/>
  </r>
  <r>
    <x v="21"/>
    <s v="Honotua"/>
    <n v="4805"/>
  </r>
  <r>
    <x v="21"/>
    <s v="IMEWE"/>
    <n v="12091"/>
  </r>
  <r>
    <x v="21"/>
    <s v="JaKa2LaDeMa"/>
    <n v="1700"/>
  </r>
  <r>
    <x v="21"/>
    <s v="MainOne"/>
    <n v="7000"/>
  </r>
  <r>
    <x v="21"/>
    <s v="PGASCOM"/>
    <n v="264"/>
  </r>
  <r>
    <x v="21"/>
    <s v="San Andres Isla Tolu Submarine Cable (SAIT)"/>
    <n v="826"/>
  </r>
  <r>
    <x v="21"/>
    <s v="Suriname-Guyana Submarine Cable System (SG-SCS)"/>
    <n v="1249"/>
  </r>
  <r>
    <x v="21"/>
    <s v="Tobrok-Emasaed Cable System"/>
    <n v="178"/>
  </r>
  <r>
    <x v="21"/>
    <s v="Tverrlinken"/>
    <s v="NA"/>
  </r>
  <r>
    <x v="21"/>
    <s v="Unity/EAC-Pacific"/>
    <n v="9620"/>
  </r>
  <r>
    <x v="22"/>
    <s v="Bicentenario"/>
    <n v="250"/>
  </r>
  <r>
    <x v="22"/>
    <s v="Cabo Verde Telecom Domestic Submarine Cable Phase 3"/>
    <s v="NA"/>
  </r>
  <r>
    <x v="22"/>
    <s v="Canalink"/>
    <n v="1835"/>
  </r>
  <r>
    <x v="22"/>
    <s v="Ceiba-1"/>
    <n v="287"/>
  </r>
  <r>
    <x v="22"/>
    <s v="East-West"/>
    <n v="1750"/>
  </r>
  <r>
    <x v="22"/>
    <s v="Energinet Laeso-Varberg"/>
    <s v="NA"/>
  </r>
  <r>
    <x v="22"/>
    <s v="Energinet Lyngsa-Laeso"/>
    <s v="NA"/>
  </r>
  <r>
    <x v="22"/>
    <s v="Europe India Gateway (EIG)"/>
    <n v="15000"/>
  </r>
  <r>
    <x v="22"/>
    <s v="Hawk"/>
    <n v="3400"/>
  </r>
  <r>
    <x v="22"/>
    <s v="Mataram Kupang Cable System (MKCS)"/>
    <n v="1318"/>
  </r>
  <r>
    <x v="22"/>
    <s v="Pencan-8"/>
    <n v="1400"/>
  </r>
  <r>
    <x v="22"/>
    <s v="Romulo"/>
    <n v="237"/>
  </r>
  <r>
    <x v="22"/>
    <s v="Saudi Arabia-Sudan-2 (SAS-2)"/>
    <n v="330"/>
  </r>
  <r>
    <x v="22"/>
    <s v="TE North/TGN-Eurasia/SEACOM/Alexandros/Medex"/>
    <n v="3634"/>
  </r>
  <r>
    <x v="22"/>
    <s v="Turcyos-2"/>
    <n v="213"/>
  </r>
  <r>
    <x v="23"/>
    <s v="Africa Coast to Europe (ACE)"/>
    <n v="17000"/>
  </r>
  <r>
    <x v="23"/>
    <s v="Alaska United Turnagain Arm (AUTA)"/>
    <n v="53"/>
  </r>
  <r>
    <x v="23"/>
    <s v="ALBA-1"/>
    <n v="1860"/>
  </r>
  <r>
    <x v="23"/>
    <s v="ARSAT Submarine Fiber Optic Cable"/>
    <n v="40"/>
  </r>
  <r>
    <x v="23"/>
    <s v="Asia Submarine-cable Express (ASE)/Cahaya Malaysia"/>
    <n v="8148"/>
  </r>
  <r>
    <x v="23"/>
    <s v="CeltixConnect-1 (CC-1)"/>
    <n v="131"/>
  </r>
  <r>
    <x v="23"/>
    <s v="Cross Straits Cable Network"/>
    <n v="21"/>
  </r>
  <r>
    <x v="23"/>
    <s v="Dhiraagu Cable Network"/>
    <n v="1253"/>
  </r>
  <r>
    <x v="23"/>
    <s v="Emerald Bridge Fibres"/>
    <n v="120"/>
  </r>
  <r>
    <x v="23"/>
    <s v="Geo-Eirgrid"/>
    <n v="187"/>
  </r>
  <r>
    <x v="23"/>
    <s v="Gulf Bridge International Cable System (GBICS)/Middle East North Africa (MENA) Cable System"/>
    <n v="5270"/>
  </r>
  <r>
    <x v="23"/>
    <s v="Jakarta-Bangka-Bintan-Batam-Singapore (B3JS)"/>
    <n v="1031"/>
  </r>
  <r>
    <x v="23"/>
    <s v="Jonah"/>
    <n v="2297"/>
  </r>
  <r>
    <x v="23"/>
    <s v="Libreville-Port Gentil Cable"/>
    <n v="198"/>
  </r>
  <r>
    <x v="23"/>
    <s v="Lower Indian Ocean Network 2 (LION2)"/>
    <n v="2700"/>
  </r>
  <r>
    <x v="23"/>
    <s v="Pishgaman Oman Iran (POI) Network"/>
    <n v="400"/>
  </r>
  <r>
    <x v="23"/>
    <s v="Seychelles to East Africa System (SEAS)"/>
    <n v="1930"/>
  </r>
  <r>
    <x v="23"/>
    <s v="Tamares North"/>
    <n v="345"/>
  </r>
  <r>
    <x v="23"/>
    <s v="Tata TGN-Gulf"/>
    <n v="4031"/>
  </r>
  <r>
    <x v="23"/>
    <s v="TERRA SW"/>
    <s v="NA"/>
  </r>
  <r>
    <x v="23"/>
    <s v="TT-1"/>
    <n v="48"/>
  </r>
  <r>
    <x v="23"/>
    <s v="West Africa Cable System (WACS)"/>
    <n v="14530"/>
  </r>
  <r>
    <x v="24"/>
    <s v="B2JS (Jakarta-Bangka-Batam-Singapore) Cable System"/>
    <n v="759"/>
  </r>
  <r>
    <x v="24"/>
    <s v="Boracay-Palawan Submarine Cable System (BPSCS)"/>
    <n v="332"/>
  </r>
  <r>
    <x v="24"/>
    <s v="Guam Okinawa Kyushu Incheon (GOKI)"/>
    <n v="4244"/>
  </r>
  <r>
    <x v="24"/>
    <s v="Java Bali Cable System (JBCS)"/>
    <n v="40"/>
  </r>
  <r>
    <x v="24"/>
    <s v="Lazaro Cardenas-Manzanillo Santiago Submarine Cable System (LCMSSCS)"/>
    <n v="322"/>
  </r>
  <r>
    <x v="24"/>
    <s v="OMRAN/EPEG Cable System"/>
    <n v="600"/>
  </r>
  <r>
    <x v="24"/>
    <s v="Saba, Statia Cable System (SSCS)"/>
    <n v="198"/>
  </r>
  <r>
    <x v="24"/>
    <s v="Silphium"/>
    <n v="425"/>
  </r>
  <r>
    <x v="24"/>
    <s v="Southeast Asia-Japan Cable (SJC)"/>
    <n v="8900"/>
  </r>
  <r>
    <x v="24"/>
    <s v="Taiwan Strait Express-1 (TSE-1)"/>
    <n v="260"/>
  </r>
  <r>
    <x v="24"/>
    <s v="Tonga Cable"/>
    <n v="827"/>
  </r>
  <r>
    <x v="25"/>
    <s v="America Movil Submarine Cable System-1 (AMX-1)"/>
    <n v="17800"/>
  </r>
  <r>
    <x v="25"/>
    <s v="BT Highlands and Islands Submarine Cable System"/>
    <n v="402"/>
  </r>
  <r>
    <x v="25"/>
    <s v="Didon"/>
    <n v="170"/>
  </r>
  <r>
    <x v="25"/>
    <s v="Flores-Corvo Cable System"/>
    <n v="685"/>
  </r>
  <r>
    <x v="25"/>
    <s v="Interchange Cable Network 1 (ICN1)"/>
    <n v="1259"/>
  </r>
  <r>
    <x v="25"/>
    <s v="Isles of Scilly Cable"/>
    <s v="NA"/>
  </r>
  <r>
    <x v="25"/>
    <s v="Jambi-Batam Cable System (JIBA)"/>
    <n v="267"/>
  </r>
  <r>
    <x v="25"/>
    <s v="Kerch Strait Cable"/>
    <n v="46"/>
  </r>
  <r>
    <x v="25"/>
    <s v="Middle East North Africa (MENA) Cable System/Gulf Bridge International"/>
    <n v="8000"/>
  </r>
  <r>
    <x v="25"/>
    <s v="Palawan-Iloilo Cable System"/>
    <n v="300"/>
  </r>
  <r>
    <x v="25"/>
    <s v="PNG LNG"/>
    <n v="200"/>
  </r>
  <r>
    <x v="25"/>
    <s v="POSEIDON"/>
    <n v="800"/>
  </r>
  <r>
    <x v="25"/>
    <s v="Roquetas-Melilla (CAM)"/>
    <n v="181"/>
  </r>
  <r>
    <x v="25"/>
    <s v="Skagerrak 4"/>
    <n v="137"/>
  </r>
  <r>
    <x v="25"/>
    <s v="Sumatera Bangka Cable System (SBCS)"/>
    <n v="57"/>
  </r>
  <r>
    <x v="25"/>
    <s v="Tarakan Selor Cable System (TSCS)"/>
    <n v="83"/>
  </r>
  <r>
    <x v="26"/>
    <s v="EXA Express"/>
    <n v="4600"/>
  </r>
  <r>
    <x v="26"/>
    <s v="FOS Quellon-Chacabuco"/>
    <n v="350"/>
  </r>
  <r>
    <x v="26"/>
    <s v="Luwuk Tutuyan Cable System (LTCS)"/>
    <n v="446"/>
  </r>
  <r>
    <x v="26"/>
    <s v="Malta-Italy Interconnector"/>
    <n v="95"/>
  </r>
  <r>
    <x v="26"/>
    <s v="Nigeria Cameroon Submarine Cable System (NCSCS)"/>
    <n v="1100"/>
  </r>
  <r>
    <x v="26"/>
    <s v="Pacific Caribbean Cable System (PCCS)"/>
    <n v="6000"/>
  </r>
  <r>
    <x v="26"/>
    <s v="Segunda FOS Canal de Chacao"/>
    <n v="40"/>
  </r>
  <r>
    <x v="26"/>
    <s v="SMPCS Packet-1"/>
    <n v="3156"/>
  </r>
  <r>
    <x v="26"/>
    <s v="SMPCS Packet-2"/>
    <n v="3498"/>
  </r>
  <r>
    <x v="27"/>
    <s v="AEC-1"/>
    <n v="5521"/>
  </r>
  <r>
    <x v="27"/>
    <s v="Asia Pacific Gateway (APG)"/>
    <n v="10400"/>
  </r>
  <r>
    <x v="27"/>
    <s v="Avassa"/>
    <n v="260"/>
  </r>
  <r>
    <x v="27"/>
    <s v="BALOK"/>
    <n v="60"/>
  </r>
  <r>
    <x v="27"/>
    <s v="Bay of Bengal Gateway (BBG)"/>
    <n v="8100"/>
  </r>
  <r>
    <x v="27"/>
    <s v="Bodo-Rost Cable"/>
    <n v="109"/>
  </r>
  <r>
    <x v="27"/>
    <s v="C-Lion1"/>
    <n v="1172"/>
  </r>
  <r>
    <x v="27"/>
    <s v="Far East Submarine Cable System"/>
    <n v="1855"/>
  </r>
  <r>
    <x v="27"/>
    <s v="FASTER"/>
    <n v="11629"/>
  </r>
  <r>
    <x v="27"/>
    <s v="GTMO-1"/>
    <n v="1528"/>
  </r>
  <r>
    <x v="27"/>
    <s v="Lynn Canal Fiber"/>
    <n v="138"/>
  </r>
  <r>
    <x v="27"/>
    <s v="NordBalt"/>
    <n v="400"/>
  </r>
  <r>
    <x v="27"/>
    <s v="North West Cable System"/>
    <n v="2100"/>
  </r>
  <r>
    <x v="27"/>
    <s v="sea2shore"/>
    <n v="32"/>
  </r>
  <r>
    <x v="27"/>
    <s v="SeaMeWe-5"/>
    <n v="20000"/>
  </r>
  <r>
    <x v="28"/>
    <s v="Asia Africa Europe-1 (AAE-1)"/>
    <n v="25000"/>
  </r>
  <r>
    <x v="28"/>
    <s v="Atisa"/>
    <n v="279"/>
  </r>
  <r>
    <x v="28"/>
    <s v="Ceiba-2"/>
    <n v="290"/>
  </r>
  <r>
    <x v="28"/>
    <s v="Greenland Connect North"/>
    <n v="680"/>
  </r>
  <r>
    <x v="28"/>
    <s v="Gulf2Africa (G2A)"/>
    <n v="1500"/>
  </r>
  <r>
    <x v="28"/>
    <s v="Labuan-Brunei Submarine Cable"/>
    <n v="52"/>
  </r>
  <r>
    <x v="28"/>
    <s v="Malaysia-Cambodia-Thailand (MCT) Cable"/>
    <n v="1300"/>
  </r>
  <r>
    <x v="28"/>
    <s v="Monet"/>
    <n v="10556"/>
  </r>
  <r>
    <x v="28"/>
    <s v="Nationwide Submarine Cable Ooredoo Maldives (NaSCOM)"/>
    <n v="1136"/>
  </r>
  <r>
    <x v="28"/>
    <s v="Quintillion Subsea Cable Network"/>
    <n v="1900"/>
  </r>
  <r>
    <x v="28"/>
    <s v="SEA-US"/>
    <n v="14500"/>
  </r>
  <r>
    <x v="28"/>
    <s v="Seabras-1"/>
    <n v="10800"/>
  </r>
  <r>
    <x v="28"/>
    <s v="Sistem Kabel Rakyat 1Malaysia (SKR1M)"/>
    <n v="3800"/>
  </r>
  <r>
    <x v="28"/>
    <s v="Strategic Evolution Underwater Link (SEUL)"/>
    <n v="24"/>
  </r>
  <r>
    <x v="28"/>
    <s v="Tasman Global Access (TGA) Cable"/>
    <n v="2288"/>
  </r>
  <r>
    <x v="29"/>
    <s v="Australia-Singapore Cable (ASC)"/>
    <n v="4600"/>
  </r>
  <r>
    <x v="29"/>
    <s v="BRUSA"/>
    <n v="11000"/>
  </r>
  <r>
    <x v="29"/>
    <s v="Hawaiki"/>
    <n v="14000"/>
  </r>
  <r>
    <x v="29"/>
    <s v="Indonesia Global Gateway (IGG) System"/>
    <n v="5300"/>
  </r>
  <r>
    <x v="29"/>
    <s v="Jakarta Surabaya Cable System (JAYABAYA)"/>
    <n v="888"/>
  </r>
  <r>
    <x v="29"/>
    <s v="Junior"/>
    <n v="390"/>
  </r>
  <r>
    <x v="29"/>
    <s v="MAREA"/>
    <n v="6605"/>
  </r>
  <r>
    <x v="29"/>
    <s v="Natitua"/>
    <n v="2680"/>
  </r>
  <r>
    <x v="29"/>
    <s v="New Cross Pacific (NCP) Cable System"/>
    <n v="13618"/>
  </r>
  <r>
    <x v="29"/>
    <s v="Palapa Ring Middle"/>
    <n v="2100"/>
  </r>
  <r>
    <x v="29"/>
    <s v="Palapa Ring West"/>
    <n v="1980"/>
  </r>
  <r>
    <x v="29"/>
    <s v="SEAX-1"/>
    <n v="250"/>
  </r>
  <r>
    <x v="29"/>
    <s v="Sir Abu Nu’ayr Cable"/>
    <n v="84"/>
  </r>
  <r>
    <x v="29"/>
    <s v="South Atlantic Cable System (SACS)"/>
    <n v="6165"/>
  </r>
  <r>
    <x v="29"/>
    <s v="St. Pierre and Miquelon Cable"/>
    <n v="200"/>
  </r>
  <r>
    <x v="29"/>
    <s v="Tannat"/>
    <n v="2000"/>
  </r>
  <r>
    <x v="29"/>
    <s v="Tonga Domestic Cable Extension (TDCE)"/>
    <n v="410"/>
  </r>
  <r>
    <x v="29"/>
    <s v="Tui-Samoa"/>
    <n v="1693"/>
  </r>
  <r>
    <x v="30"/>
    <s v="Caribbean Regional Communications Infrastructure Program (CARCIP)"/>
    <n v="225"/>
  </r>
  <r>
    <x v="30"/>
    <s v="Chuuk-Pohnpei Cable"/>
    <n v="1200"/>
  </r>
  <r>
    <x v="30"/>
    <s v="COBRAcable"/>
    <n v="304"/>
  </r>
  <r>
    <x v="30"/>
    <s v="Crosslake Fibre"/>
    <n v="59"/>
  </r>
  <r>
    <x v="30"/>
    <s v="DAMAI Cable System"/>
    <n v="575"/>
  </r>
  <r>
    <x v="30"/>
    <s v="Denpasar-Waingapu Cable Systems"/>
    <n v="814"/>
  </r>
  <r>
    <x v="30"/>
    <s v="Eastern Light"/>
    <s v="NA"/>
  </r>
  <r>
    <x v="30"/>
    <s v="FLY-LION3"/>
    <n v="400"/>
  </r>
  <r>
    <x v="30"/>
    <s v="GTMO-PR"/>
    <n v="1400"/>
  </r>
  <r>
    <x v="30"/>
    <s v="Gulf of California Cable"/>
    <n v="250"/>
  </r>
  <r>
    <x v="30"/>
    <s v="INDIGO-Central"/>
    <n v="4850"/>
  </r>
  <r>
    <x v="30"/>
    <s v="INDIGO-West"/>
    <n v="4600"/>
  </r>
  <r>
    <x v="30"/>
    <s v="Kanawa"/>
    <n v="1746"/>
  </r>
  <r>
    <x v="30"/>
    <s v="Kumul Domestic Submarine Cable System"/>
    <n v="5457"/>
  </r>
  <r>
    <x v="30"/>
    <s v="Kupang-Alor Cable Systems"/>
    <n v="273"/>
  </r>
  <r>
    <x v="30"/>
    <s v="Mauritius and Rodrigues Submarine Cable System (MARS)"/>
    <n v="677"/>
  </r>
  <r>
    <x v="30"/>
    <s v="Palapa Ring East"/>
    <n v="6300"/>
  </r>
  <r>
    <x v="30"/>
    <s v="PASULI"/>
    <n v="40"/>
  </r>
  <r>
    <x v="30"/>
    <s v="Rockabill"/>
    <n v="221"/>
  </r>
  <r>
    <x v="30"/>
    <s v="Sakhalin-Kuril Islands Cable"/>
    <n v="940"/>
  </r>
  <r>
    <x v="30"/>
    <s v="Sorsogon-Samar Submarine Fiber Optical Interconnection Project (SSSFOIP)"/>
    <n v="21"/>
  </r>
  <r>
    <x v="30"/>
    <s v="Tanjun Pandan-Sungai Kakap Cable System"/>
    <n v="348"/>
  </r>
  <r>
    <x v="30"/>
    <s v="X-Link Submarine Cable"/>
    <n v="775"/>
  </r>
  <r>
    <x v="31"/>
    <s v="Chennai-Andaman &amp; Nicobar Islands Cable"/>
    <n v="2300"/>
  </r>
  <r>
    <x v="31"/>
    <s v="Cook Strait"/>
    <n v="40"/>
  </r>
  <r>
    <x v="31"/>
    <s v="Coral Sea Cable System (CS²)"/>
    <n v="4700"/>
  </r>
  <r>
    <x v="31"/>
    <s v="Curie"/>
    <n v="10476"/>
  </r>
  <r>
    <x v="31"/>
    <s v="DOS CONTINENTES l &amp; ll"/>
    <n v="95"/>
  </r>
  <r>
    <x v="31"/>
    <s v="Eviny Digital"/>
    <n v="210"/>
  </r>
  <r>
    <x v="31"/>
    <s v="Fibra Optica al Pacífico"/>
    <n v="1180"/>
  </r>
  <r>
    <x v="31"/>
    <s v="Fibra Optica Austral"/>
    <n v="2800"/>
  </r>
  <r>
    <x v="31"/>
    <s v="Guadeloupe Cable des Iles du Sud (GCIS)"/>
    <n v="118"/>
  </r>
  <r>
    <x v="31"/>
    <s v="Havfrue/AEC-2"/>
    <n v="7650"/>
  </r>
  <r>
    <x v="31"/>
    <s v="Japan-Guam-Australia North (JGA-N)"/>
    <n v="2600"/>
  </r>
  <r>
    <x v="31"/>
    <s v="Japan-Guam-Australia South (JGA-S)"/>
    <n v="7081"/>
  </r>
  <r>
    <x v="31"/>
    <s v="JUPITER"/>
    <n v="14557"/>
  </r>
  <r>
    <x v="31"/>
    <s v="KetchCan1 Submarine Fiber Cable System"/>
    <n v="167"/>
  </r>
  <r>
    <x v="31"/>
    <s v="Malta-Gozo Cable"/>
    <n v="13"/>
  </r>
  <r>
    <x v="31"/>
    <s v="Manatua"/>
    <n v="3634"/>
  </r>
  <r>
    <x v="31"/>
    <s v="Okinawa Cellular Cable"/>
    <n v="760"/>
  </r>
  <r>
    <x v="31"/>
    <s v="Oran-Valencia (ORVAL)"/>
    <n v="770"/>
  </r>
  <r>
    <x v="31"/>
    <s v="Prat"/>
    <n v="3500"/>
  </r>
  <r>
    <x v="31"/>
    <s v="Skagenfiber West"/>
    <n v="170"/>
  </r>
  <r>
    <x v="31"/>
    <s v="South Atlantic Inter Link (SAIL)"/>
    <n v="5800"/>
  </r>
  <r>
    <x v="32"/>
    <s v="Batam Sarawak Internet Cable System (BaSICS)"/>
    <n v="762"/>
  </r>
  <r>
    <x v="32"/>
    <s v="Converge Domestic Submarine Cable Network (CDSCN)"/>
    <n v="1300"/>
  </r>
  <r>
    <x v="32"/>
    <s v="CrossChannel Fibre"/>
    <n v="149"/>
  </r>
  <r>
    <x v="32"/>
    <s v="Djibouti Africa Regional Express 1 (DARE1)"/>
    <n v="4854"/>
  </r>
  <r>
    <x v="32"/>
    <s v="Dunant"/>
    <n v="6400"/>
  </r>
  <r>
    <x v="32"/>
    <s v="EllaLink"/>
    <n v="6200"/>
  </r>
  <r>
    <x v="32"/>
    <s v="Hainan to Hong Kong Express (H2HE)"/>
    <n v="675"/>
  </r>
  <r>
    <x v="32"/>
    <s v="Kaliningrad Cable"/>
    <n v="1115"/>
  </r>
  <r>
    <x v="32"/>
    <s v="Malbec"/>
    <n v="2600"/>
  </r>
  <r>
    <x v="32"/>
    <s v="Maldives Sri Lanka Cable (MSC)"/>
    <n v="863"/>
  </r>
  <r>
    <x v="32"/>
    <s v="Maroc Telecom West Africa"/>
    <n v="8300"/>
  </r>
  <r>
    <x v="32"/>
    <s v="Meltingpot Indianoceanic Submarine System (METISS)"/>
    <n v="3200"/>
  </r>
  <r>
    <x v="32"/>
    <s v="Minoas East and West"/>
    <n v="270"/>
  </r>
  <r>
    <x v="32"/>
    <s v="NO-UK"/>
    <n v="713"/>
  </r>
  <r>
    <x v="32"/>
    <s v="Sape-LabuanBajo-Ende-Kupang Cable Systems"/>
    <n v="474"/>
  </r>
  <r>
    <x v="32"/>
    <s v="Scylla"/>
    <n v="204"/>
  </r>
  <r>
    <x v="32"/>
    <s v="South Pacific Cable System (SPSC)/Mistral"/>
    <n v="7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8A045E-DDF2-014D-AF46-FA3D40BB18D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35" firstHeaderRow="1" firstDataRow="1" firstDataCol="1"/>
  <pivotFields count="3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 of Cable Length (km) - Annual Addition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FD25-A8E2-2740-9280-FE723725FB3B}">
  <dimension ref="A1:C439"/>
  <sheetViews>
    <sheetView tabSelected="1" workbookViewId="0">
      <selection activeCell="B32" sqref="B32"/>
    </sheetView>
  </sheetViews>
  <sheetFormatPr baseColWidth="10" defaultRowHeight="16" x14ac:dyDescent="0.2"/>
  <cols>
    <col min="2" max="2" width="141.5" bestFit="1" customWidth="1"/>
  </cols>
  <sheetData>
    <row r="1" spans="1:3" x14ac:dyDescent="0.2">
      <c r="A1" t="s">
        <v>1</v>
      </c>
      <c r="B1" s="1" t="s">
        <v>0</v>
      </c>
      <c r="C1" t="s">
        <v>3</v>
      </c>
    </row>
    <row r="2" spans="1:3" x14ac:dyDescent="0.2">
      <c r="A2">
        <v>1989</v>
      </c>
      <c r="B2" t="s">
        <v>2</v>
      </c>
      <c r="C2">
        <v>35</v>
      </c>
    </row>
    <row r="3" spans="1:3" ht="23" x14ac:dyDescent="0.25">
      <c r="A3">
        <v>1989</v>
      </c>
      <c r="B3" s="2" t="s">
        <v>4</v>
      </c>
      <c r="C3">
        <v>153</v>
      </c>
    </row>
    <row r="4" spans="1:3" ht="23" x14ac:dyDescent="0.25">
      <c r="A4">
        <v>1989</v>
      </c>
      <c r="B4" s="2" t="s">
        <v>5</v>
      </c>
      <c r="C4">
        <v>5</v>
      </c>
    </row>
    <row r="5" spans="1:3" ht="23" x14ac:dyDescent="0.25">
      <c r="A5">
        <v>1990</v>
      </c>
      <c r="B5" s="2" t="s">
        <v>6</v>
      </c>
      <c r="C5">
        <v>198</v>
      </c>
    </row>
    <row r="6" spans="1:3" ht="23" x14ac:dyDescent="0.25">
      <c r="A6">
        <v>1990</v>
      </c>
      <c r="B6" s="2" t="s">
        <v>7</v>
      </c>
      <c r="C6">
        <v>80</v>
      </c>
    </row>
    <row r="7" spans="1:3" ht="23" x14ac:dyDescent="0.25">
      <c r="A7">
        <v>1990</v>
      </c>
      <c r="B7" s="2" t="s">
        <v>8</v>
      </c>
      <c r="C7">
        <v>238</v>
      </c>
    </row>
    <row r="8" spans="1:3" ht="23" x14ac:dyDescent="0.25">
      <c r="A8">
        <v>1991</v>
      </c>
      <c r="B8" s="2" t="s">
        <v>9</v>
      </c>
      <c r="C8">
        <v>110</v>
      </c>
    </row>
    <row r="9" spans="1:3" ht="23" x14ac:dyDescent="0.25">
      <c r="A9">
        <v>1991</v>
      </c>
      <c r="B9" s="2" t="s">
        <v>10</v>
      </c>
      <c r="C9">
        <v>15</v>
      </c>
    </row>
    <row r="10" spans="1:3" ht="23" x14ac:dyDescent="0.25">
      <c r="A10">
        <v>1991</v>
      </c>
      <c r="B10" s="2" t="s">
        <v>11</v>
      </c>
      <c r="C10">
        <v>317</v>
      </c>
    </row>
    <row r="11" spans="1:3" ht="23" x14ac:dyDescent="0.25">
      <c r="A11">
        <v>1992</v>
      </c>
      <c r="B11" s="2" t="s">
        <v>12</v>
      </c>
      <c r="C11">
        <v>190</v>
      </c>
    </row>
    <row r="12" spans="1:3" ht="23" x14ac:dyDescent="0.25">
      <c r="A12">
        <v>1992</v>
      </c>
      <c r="B12" s="2" t="s">
        <v>13</v>
      </c>
      <c r="C12">
        <v>98</v>
      </c>
    </row>
    <row r="13" spans="1:3" ht="23" x14ac:dyDescent="0.25">
      <c r="A13">
        <v>1992</v>
      </c>
      <c r="B13" s="2" t="s">
        <v>14</v>
      </c>
      <c r="C13">
        <v>113</v>
      </c>
    </row>
    <row r="14" spans="1:3" ht="23" x14ac:dyDescent="0.25">
      <c r="A14">
        <v>1992</v>
      </c>
      <c r="B14" s="2" t="s">
        <v>15</v>
      </c>
      <c r="C14">
        <v>67</v>
      </c>
    </row>
    <row r="15" spans="1:3" ht="23" x14ac:dyDescent="0.25">
      <c r="A15">
        <v>1992</v>
      </c>
      <c r="B15" s="2" t="s">
        <v>16</v>
      </c>
      <c r="C15">
        <v>122</v>
      </c>
    </row>
    <row r="16" spans="1:3" ht="23" x14ac:dyDescent="0.25">
      <c r="A16">
        <v>1992</v>
      </c>
      <c r="B16" s="2" t="s">
        <v>17</v>
      </c>
      <c r="C16">
        <v>186</v>
      </c>
    </row>
    <row r="17" spans="1:3" ht="23" x14ac:dyDescent="0.25">
      <c r="A17">
        <v>1992</v>
      </c>
      <c r="B17" s="2" t="s">
        <v>18</v>
      </c>
      <c r="C17">
        <v>170</v>
      </c>
    </row>
    <row r="18" spans="1:3" ht="23" x14ac:dyDescent="0.25">
      <c r="A18">
        <v>1993</v>
      </c>
      <c r="B18" s="2" t="s">
        <v>19</v>
      </c>
      <c r="C18">
        <v>82</v>
      </c>
    </row>
    <row r="19" spans="1:3" ht="23" x14ac:dyDescent="0.25">
      <c r="A19">
        <v>1993</v>
      </c>
      <c r="B19" s="2" t="s">
        <v>20</v>
      </c>
      <c r="C19">
        <v>254</v>
      </c>
    </row>
    <row r="20" spans="1:3" ht="23" x14ac:dyDescent="0.25">
      <c r="A20">
        <v>1993</v>
      </c>
      <c r="B20" s="2" t="s">
        <v>21</v>
      </c>
      <c r="C20">
        <v>110</v>
      </c>
    </row>
    <row r="21" spans="1:3" ht="23" x14ac:dyDescent="0.25">
      <c r="A21">
        <v>1994</v>
      </c>
      <c r="B21" s="2" t="s">
        <v>22</v>
      </c>
      <c r="C21">
        <v>269</v>
      </c>
    </row>
    <row r="22" spans="1:3" ht="23" x14ac:dyDescent="0.25">
      <c r="A22">
        <v>1994</v>
      </c>
      <c r="B22" s="2" t="s">
        <v>23</v>
      </c>
      <c r="C22">
        <v>2012</v>
      </c>
    </row>
    <row r="23" spans="1:3" ht="23" x14ac:dyDescent="0.25">
      <c r="A23">
        <v>1994</v>
      </c>
      <c r="B23" s="2" t="s">
        <v>24</v>
      </c>
      <c r="C23">
        <v>93</v>
      </c>
    </row>
    <row r="24" spans="1:3" ht="23" x14ac:dyDescent="0.25">
      <c r="A24">
        <v>1994</v>
      </c>
      <c r="B24" s="2" t="s">
        <v>25</v>
      </c>
      <c r="C24">
        <v>2500</v>
      </c>
    </row>
    <row r="25" spans="1:3" ht="23" x14ac:dyDescent="0.25">
      <c r="A25">
        <v>1994</v>
      </c>
      <c r="B25" s="2" t="s">
        <v>26</v>
      </c>
      <c r="C25">
        <v>2068</v>
      </c>
    </row>
    <row r="26" spans="1:3" ht="23" x14ac:dyDescent="0.25">
      <c r="A26">
        <v>1994</v>
      </c>
      <c r="B26" s="2" t="s">
        <v>27</v>
      </c>
      <c r="C26">
        <v>11</v>
      </c>
    </row>
    <row r="27" spans="1:3" ht="23" x14ac:dyDescent="0.25">
      <c r="A27">
        <v>1994</v>
      </c>
      <c r="B27" s="2" t="s">
        <v>28</v>
      </c>
      <c r="C27">
        <v>113</v>
      </c>
    </row>
    <row r="28" spans="1:3" ht="23" x14ac:dyDescent="0.25">
      <c r="A28">
        <v>1994</v>
      </c>
      <c r="B28" s="2" t="s">
        <v>29</v>
      </c>
      <c r="C28">
        <v>104</v>
      </c>
    </row>
    <row r="29" spans="1:3" ht="23" x14ac:dyDescent="0.25">
      <c r="A29">
        <v>1994</v>
      </c>
      <c r="B29" s="2" t="s">
        <v>30</v>
      </c>
      <c r="C29">
        <v>36</v>
      </c>
    </row>
    <row r="30" spans="1:3" ht="23" x14ac:dyDescent="0.25">
      <c r="A30">
        <v>1994</v>
      </c>
      <c r="B30" s="2" t="s">
        <v>31</v>
      </c>
      <c r="C30">
        <v>479</v>
      </c>
    </row>
    <row r="31" spans="1:3" ht="23" x14ac:dyDescent="0.25">
      <c r="A31">
        <v>1994</v>
      </c>
      <c r="B31" s="2" t="s">
        <v>32</v>
      </c>
      <c r="C31" t="s">
        <v>33</v>
      </c>
    </row>
    <row r="32" spans="1:3" ht="23" x14ac:dyDescent="0.25">
      <c r="A32">
        <v>1994</v>
      </c>
      <c r="B32" s="2" t="s">
        <v>34</v>
      </c>
      <c r="C32">
        <v>230</v>
      </c>
    </row>
    <row r="33" spans="1:3" ht="23" x14ac:dyDescent="0.25">
      <c r="A33">
        <v>1994</v>
      </c>
      <c r="B33" s="2" t="s">
        <v>35</v>
      </c>
      <c r="C33">
        <v>304</v>
      </c>
    </row>
    <row r="34" spans="1:3" ht="23" x14ac:dyDescent="0.25">
      <c r="A34">
        <v>1994</v>
      </c>
      <c r="B34" s="2" t="s">
        <v>36</v>
      </c>
      <c r="C34">
        <v>315</v>
      </c>
    </row>
    <row r="35" spans="1:3" ht="23" x14ac:dyDescent="0.25">
      <c r="A35">
        <v>1994</v>
      </c>
      <c r="B35" s="2" t="s">
        <v>37</v>
      </c>
      <c r="C35">
        <v>142</v>
      </c>
    </row>
    <row r="36" spans="1:3" ht="23" x14ac:dyDescent="0.25">
      <c r="A36">
        <v>1994</v>
      </c>
      <c r="B36" s="2" t="s">
        <v>38</v>
      </c>
      <c r="C36">
        <v>222</v>
      </c>
    </row>
    <row r="37" spans="1:3" ht="23" x14ac:dyDescent="0.25">
      <c r="A37">
        <v>1994</v>
      </c>
      <c r="B37" s="2" t="s">
        <v>39</v>
      </c>
      <c r="C37">
        <v>124</v>
      </c>
    </row>
    <row r="38" spans="1:3" ht="23" x14ac:dyDescent="0.25">
      <c r="A38">
        <v>1994</v>
      </c>
      <c r="B38" s="2" t="s">
        <v>40</v>
      </c>
      <c r="C38">
        <v>237</v>
      </c>
    </row>
    <row r="39" spans="1:3" ht="23" x14ac:dyDescent="0.25">
      <c r="A39">
        <v>1995</v>
      </c>
      <c r="B39" s="2" t="s">
        <v>41</v>
      </c>
      <c r="C39">
        <v>241</v>
      </c>
    </row>
    <row r="40" spans="1:3" ht="23" x14ac:dyDescent="0.25">
      <c r="A40">
        <v>1995</v>
      </c>
      <c r="B40" s="2" t="s">
        <v>42</v>
      </c>
      <c r="C40">
        <v>97</v>
      </c>
    </row>
    <row r="41" spans="1:3" ht="23" x14ac:dyDescent="0.25">
      <c r="A41">
        <v>1995</v>
      </c>
      <c r="B41" s="2" t="s">
        <v>43</v>
      </c>
      <c r="C41">
        <v>230</v>
      </c>
    </row>
    <row r="42" spans="1:3" ht="23" x14ac:dyDescent="0.25">
      <c r="A42">
        <v>1995</v>
      </c>
      <c r="B42" s="2" t="s">
        <v>44</v>
      </c>
      <c r="C42">
        <v>299</v>
      </c>
    </row>
    <row r="43" spans="1:3" ht="23" x14ac:dyDescent="0.25">
      <c r="A43">
        <v>1995</v>
      </c>
      <c r="B43" s="2" t="s">
        <v>45</v>
      </c>
      <c r="C43">
        <v>1730</v>
      </c>
    </row>
    <row r="44" spans="1:3" ht="23" x14ac:dyDescent="0.25">
      <c r="A44">
        <v>1995</v>
      </c>
      <c r="B44" s="2" t="s">
        <v>46</v>
      </c>
      <c r="C44">
        <v>169</v>
      </c>
    </row>
    <row r="45" spans="1:3" ht="23" x14ac:dyDescent="0.25">
      <c r="A45">
        <v>1995</v>
      </c>
      <c r="B45" s="2" t="s">
        <v>47</v>
      </c>
      <c r="C45">
        <v>238</v>
      </c>
    </row>
    <row r="46" spans="1:3" ht="23" x14ac:dyDescent="0.25">
      <c r="A46">
        <v>1995</v>
      </c>
      <c r="B46" s="2" t="s">
        <v>48</v>
      </c>
      <c r="C46">
        <v>162</v>
      </c>
    </row>
    <row r="47" spans="1:3" ht="23" x14ac:dyDescent="0.25">
      <c r="A47">
        <v>1995</v>
      </c>
      <c r="B47" s="2" t="s">
        <v>49</v>
      </c>
      <c r="C47">
        <v>240</v>
      </c>
    </row>
    <row r="48" spans="1:3" ht="23" x14ac:dyDescent="0.25">
      <c r="A48">
        <v>1995</v>
      </c>
      <c r="B48" s="2" t="s">
        <v>50</v>
      </c>
      <c r="C48">
        <v>209</v>
      </c>
    </row>
    <row r="49" spans="1:3" ht="23" x14ac:dyDescent="0.25">
      <c r="A49">
        <v>1995</v>
      </c>
      <c r="B49" s="2" t="s">
        <v>51</v>
      </c>
      <c r="C49">
        <v>239</v>
      </c>
    </row>
    <row r="50" spans="1:3" ht="23" x14ac:dyDescent="0.25">
      <c r="A50">
        <v>1995</v>
      </c>
      <c r="B50" s="2" t="s">
        <v>52</v>
      </c>
      <c r="C50">
        <v>265</v>
      </c>
    </row>
    <row r="51" spans="1:3" ht="23" x14ac:dyDescent="0.25">
      <c r="A51">
        <v>1996</v>
      </c>
      <c r="B51" s="2" t="s">
        <v>53</v>
      </c>
      <c r="C51">
        <v>440</v>
      </c>
    </row>
    <row r="52" spans="1:3" ht="23" x14ac:dyDescent="0.25">
      <c r="A52">
        <v>1996</v>
      </c>
      <c r="B52" s="2" t="s">
        <v>54</v>
      </c>
      <c r="C52">
        <v>2552</v>
      </c>
    </row>
    <row r="53" spans="1:3" ht="23" x14ac:dyDescent="0.25">
      <c r="A53">
        <v>1996</v>
      </c>
      <c r="B53" s="2" t="s">
        <v>55</v>
      </c>
      <c r="C53">
        <v>73</v>
      </c>
    </row>
    <row r="54" spans="1:3" ht="23" x14ac:dyDescent="0.25">
      <c r="A54">
        <v>1996</v>
      </c>
      <c r="B54" s="2" t="s">
        <v>56</v>
      </c>
      <c r="C54" t="s">
        <v>33</v>
      </c>
    </row>
    <row r="55" spans="1:3" ht="23" x14ac:dyDescent="0.25">
      <c r="A55">
        <v>1997</v>
      </c>
      <c r="B55" s="2" t="s">
        <v>57</v>
      </c>
      <c r="C55">
        <v>787</v>
      </c>
    </row>
    <row r="56" spans="1:3" ht="23" x14ac:dyDescent="0.25">
      <c r="A56">
        <v>1997</v>
      </c>
      <c r="B56" s="2" t="s">
        <v>58</v>
      </c>
      <c r="C56">
        <v>650</v>
      </c>
    </row>
    <row r="57" spans="1:3" ht="23" x14ac:dyDescent="0.25">
      <c r="A57">
        <v>1997</v>
      </c>
      <c r="B57" s="2" t="s">
        <v>59</v>
      </c>
      <c r="C57">
        <v>470</v>
      </c>
    </row>
    <row r="58" spans="1:3" ht="23" x14ac:dyDescent="0.25">
      <c r="A58">
        <v>1997</v>
      </c>
      <c r="B58" s="2" t="s">
        <v>60</v>
      </c>
      <c r="C58">
        <v>437</v>
      </c>
    </row>
    <row r="59" spans="1:3" ht="23" x14ac:dyDescent="0.25">
      <c r="A59">
        <v>1997</v>
      </c>
      <c r="B59" s="2" t="s">
        <v>61</v>
      </c>
      <c r="C59">
        <v>218</v>
      </c>
    </row>
    <row r="60" spans="1:3" ht="23" x14ac:dyDescent="0.25">
      <c r="A60">
        <v>1997</v>
      </c>
      <c r="B60" s="2" t="s">
        <v>62</v>
      </c>
      <c r="C60">
        <v>134</v>
      </c>
    </row>
    <row r="61" spans="1:3" ht="23" x14ac:dyDescent="0.25">
      <c r="A61">
        <v>1997</v>
      </c>
      <c r="B61" s="2" t="s">
        <v>63</v>
      </c>
      <c r="C61" t="s">
        <v>33</v>
      </c>
    </row>
    <row r="62" spans="1:3" ht="23" x14ac:dyDescent="0.25">
      <c r="A62">
        <v>1997</v>
      </c>
      <c r="B62" s="2" t="s">
        <v>64</v>
      </c>
      <c r="C62">
        <v>870</v>
      </c>
    </row>
    <row r="63" spans="1:3" ht="23" x14ac:dyDescent="0.25">
      <c r="A63">
        <v>1997</v>
      </c>
      <c r="B63" s="2" t="s">
        <v>65</v>
      </c>
      <c r="C63">
        <v>400</v>
      </c>
    </row>
    <row r="64" spans="1:3" ht="23" x14ac:dyDescent="0.25">
      <c r="A64">
        <v>1997</v>
      </c>
      <c r="B64" s="2" t="s">
        <v>66</v>
      </c>
      <c r="C64">
        <v>28000</v>
      </c>
    </row>
    <row r="65" spans="1:3" ht="23" x14ac:dyDescent="0.25">
      <c r="A65">
        <v>1997</v>
      </c>
      <c r="B65" s="2" t="s">
        <v>67</v>
      </c>
      <c r="C65">
        <v>529</v>
      </c>
    </row>
    <row r="66" spans="1:3" ht="23" x14ac:dyDescent="0.25">
      <c r="A66">
        <v>1997</v>
      </c>
      <c r="B66" s="2" t="s">
        <v>68</v>
      </c>
      <c r="C66">
        <v>240</v>
      </c>
    </row>
    <row r="67" spans="1:3" ht="23" x14ac:dyDescent="0.25">
      <c r="A67">
        <v>1997</v>
      </c>
      <c r="B67" s="2" t="s">
        <v>69</v>
      </c>
      <c r="C67" t="s">
        <v>33</v>
      </c>
    </row>
    <row r="68" spans="1:3" ht="23" x14ac:dyDescent="0.25">
      <c r="A68">
        <v>1997</v>
      </c>
      <c r="B68" s="2" t="s">
        <v>70</v>
      </c>
      <c r="C68">
        <v>538</v>
      </c>
    </row>
    <row r="69" spans="1:3" ht="23" x14ac:dyDescent="0.25">
      <c r="A69">
        <v>1997</v>
      </c>
      <c r="B69" s="2" t="s">
        <v>71</v>
      </c>
      <c r="C69" t="s">
        <v>33</v>
      </c>
    </row>
    <row r="70" spans="1:3" ht="23" x14ac:dyDescent="0.25">
      <c r="A70">
        <v>1997</v>
      </c>
      <c r="B70" s="2" t="s">
        <v>72</v>
      </c>
      <c r="C70" t="s">
        <v>33</v>
      </c>
    </row>
    <row r="71" spans="1:3" ht="23" x14ac:dyDescent="0.25">
      <c r="A71">
        <v>1997</v>
      </c>
      <c r="B71" s="2" t="s">
        <v>73</v>
      </c>
      <c r="C71">
        <v>11100</v>
      </c>
    </row>
    <row r="72" spans="1:3" ht="23" x14ac:dyDescent="0.25">
      <c r="A72">
        <v>1997</v>
      </c>
      <c r="B72" s="2" t="s">
        <v>74</v>
      </c>
      <c r="C72">
        <v>183</v>
      </c>
    </row>
    <row r="73" spans="1:3" ht="23" x14ac:dyDescent="0.25">
      <c r="A73">
        <v>1997</v>
      </c>
      <c r="B73" s="2" t="s">
        <v>75</v>
      </c>
      <c r="C73" t="s">
        <v>33</v>
      </c>
    </row>
    <row r="74" spans="1:3" ht="23" x14ac:dyDescent="0.25">
      <c r="A74">
        <v>1998</v>
      </c>
      <c r="B74" s="2" t="s">
        <v>76</v>
      </c>
      <c r="C74">
        <v>14301</v>
      </c>
    </row>
    <row r="75" spans="1:3" ht="23" x14ac:dyDescent="0.25">
      <c r="A75">
        <v>1998</v>
      </c>
      <c r="B75" s="2" t="s">
        <v>77</v>
      </c>
      <c r="C75">
        <v>1100</v>
      </c>
    </row>
    <row r="76" spans="1:3" ht="23" x14ac:dyDescent="0.25">
      <c r="A76">
        <v>1998</v>
      </c>
      <c r="B76" s="2" t="s">
        <v>78</v>
      </c>
      <c r="C76">
        <v>513</v>
      </c>
    </row>
    <row r="77" spans="1:3" ht="23" x14ac:dyDescent="0.25">
      <c r="A77">
        <v>1998</v>
      </c>
      <c r="B77" s="2" t="s">
        <v>79</v>
      </c>
      <c r="C77">
        <v>25</v>
      </c>
    </row>
    <row r="78" spans="1:3" ht="23" x14ac:dyDescent="0.25">
      <c r="A78">
        <v>1998</v>
      </c>
      <c r="B78" s="2" t="s">
        <v>80</v>
      </c>
      <c r="C78">
        <v>150</v>
      </c>
    </row>
    <row r="79" spans="1:3" ht="23" x14ac:dyDescent="0.25">
      <c r="A79">
        <v>1998</v>
      </c>
      <c r="B79" s="2" t="s">
        <v>81</v>
      </c>
      <c r="C79">
        <v>1300</v>
      </c>
    </row>
    <row r="80" spans="1:3" ht="23" x14ac:dyDescent="0.25">
      <c r="A80">
        <v>1998</v>
      </c>
      <c r="B80" s="2" t="s">
        <v>82</v>
      </c>
      <c r="C80">
        <v>570</v>
      </c>
    </row>
    <row r="81" spans="1:3" ht="23" x14ac:dyDescent="0.25">
      <c r="A81">
        <v>1998</v>
      </c>
      <c r="B81" s="2" t="s">
        <v>83</v>
      </c>
      <c r="C81">
        <v>302</v>
      </c>
    </row>
    <row r="82" spans="1:3" ht="23" x14ac:dyDescent="0.25">
      <c r="A82">
        <v>1998</v>
      </c>
      <c r="B82" s="2" t="s">
        <v>84</v>
      </c>
      <c r="C82">
        <v>13</v>
      </c>
    </row>
    <row r="83" spans="1:3" ht="23" x14ac:dyDescent="0.25">
      <c r="A83">
        <v>1998</v>
      </c>
      <c r="B83" s="2" t="s">
        <v>85</v>
      </c>
      <c r="C83">
        <v>1200</v>
      </c>
    </row>
    <row r="84" spans="1:3" ht="23" x14ac:dyDescent="0.25">
      <c r="A84">
        <v>1999</v>
      </c>
      <c r="B84" s="2" t="s">
        <v>86</v>
      </c>
      <c r="C84">
        <v>3751</v>
      </c>
    </row>
    <row r="85" spans="1:3" ht="23" x14ac:dyDescent="0.25">
      <c r="A85">
        <v>1999</v>
      </c>
      <c r="B85" s="2" t="s">
        <v>87</v>
      </c>
      <c r="C85">
        <v>128</v>
      </c>
    </row>
    <row r="86" spans="1:3" ht="23" x14ac:dyDescent="0.25">
      <c r="A86">
        <v>1999</v>
      </c>
      <c r="B86" s="2" t="s">
        <v>88</v>
      </c>
      <c r="C86">
        <v>85</v>
      </c>
    </row>
    <row r="87" spans="1:3" ht="23" x14ac:dyDescent="0.25">
      <c r="A87">
        <v>1999</v>
      </c>
      <c r="B87" s="2" t="s">
        <v>89</v>
      </c>
      <c r="C87">
        <v>110</v>
      </c>
    </row>
    <row r="88" spans="1:3" ht="23" x14ac:dyDescent="0.25">
      <c r="A88">
        <v>1999</v>
      </c>
      <c r="B88" s="2" t="s">
        <v>90</v>
      </c>
      <c r="C88">
        <v>203</v>
      </c>
    </row>
    <row r="89" spans="1:3" ht="23" x14ac:dyDescent="0.25">
      <c r="A89">
        <v>1999</v>
      </c>
      <c r="B89" s="2" t="s">
        <v>91</v>
      </c>
      <c r="C89">
        <v>115</v>
      </c>
    </row>
    <row r="90" spans="1:3" ht="23" x14ac:dyDescent="0.25">
      <c r="A90">
        <v>1999</v>
      </c>
      <c r="B90" s="2" t="s">
        <v>92</v>
      </c>
      <c r="C90" t="s">
        <v>33</v>
      </c>
    </row>
    <row r="91" spans="1:3" ht="23" x14ac:dyDescent="0.25">
      <c r="A91">
        <v>1999</v>
      </c>
      <c r="B91" s="2" t="s">
        <v>93</v>
      </c>
      <c r="C91">
        <v>550</v>
      </c>
    </row>
    <row r="92" spans="1:3" ht="23" x14ac:dyDescent="0.25">
      <c r="A92">
        <v>1999</v>
      </c>
      <c r="B92" s="2" t="s">
        <v>94</v>
      </c>
      <c r="C92">
        <v>261</v>
      </c>
    </row>
    <row r="93" spans="1:3" ht="23" x14ac:dyDescent="0.25">
      <c r="A93">
        <v>1999</v>
      </c>
      <c r="B93" s="2" t="s">
        <v>95</v>
      </c>
      <c r="C93">
        <v>5150</v>
      </c>
    </row>
    <row r="94" spans="1:3" ht="23" x14ac:dyDescent="0.25">
      <c r="A94">
        <v>1999</v>
      </c>
      <c r="B94" s="2" t="s">
        <v>96</v>
      </c>
      <c r="C94">
        <v>1639</v>
      </c>
    </row>
    <row r="95" spans="1:3" ht="23" x14ac:dyDescent="0.25">
      <c r="A95">
        <v>1999</v>
      </c>
      <c r="B95" s="2" t="s">
        <v>97</v>
      </c>
      <c r="C95">
        <v>1400</v>
      </c>
    </row>
    <row r="96" spans="1:3" ht="23" x14ac:dyDescent="0.25">
      <c r="A96">
        <v>1999</v>
      </c>
      <c r="B96" s="2" t="s">
        <v>98</v>
      </c>
      <c r="C96">
        <v>3229</v>
      </c>
    </row>
    <row r="97" spans="1:3" ht="23" x14ac:dyDescent="0.25">
      <c r="A97">
        <v>1999</v>
      </c>
      <c r="B97" s="2" t="s">
        <v>99</v>
      </c>
      <c r="C97">
        <v>21000</v>
      </c>
    </row>
    <row r="98" spans="1:3" ht="23" x14ac:dyDescent="0.25">
      <c r="A98">
        <v>1999</v>
      </c>
      <c r="B98" s="2" t="s">
        <v>100</v>
      </c>
      <c r="C98">
        <v>117</v>
      </c>
    </row>
    <row r="99" spans="1:3" ht="23" x14ac:dyDescent="0.25">
      <c r="A99">
        <v>1999</v>
      </c>
      <c r="B99" s="2" t="s">
        <v>101</v>
      </c>
      <c r="C99">
        <v>39000</v>
      </c>
    </row>
    <row r="100" spans="1:3" ht="23" x14ac:dyDescent="0.25">
      <c r="A100">
        <v>1999</v>
      </c>
      <c r="B100" s="2" t="s">
        <v>102</v>
      </c>
      <c r="C100">
        <v>147</v>
      </c>
    </row>
    <row r="101" spans="1:3" ht="23" x14ac:dyDescent="0.25">
      <c r="A101">
        <v>1999</v>
      </c>
      <c r="B101" s="2" t="s">
        <v>103</v>
      </c>
      <c r="C101">
        <v>219</v>
      </c>
    </row>
    <row r="102" spans="1:3" ht="23" x14ac:dyDescent="0.25">
      <c r="A102">
        <v>1999</v>
      </c>
      <c r="B102" s="2" t="s">
        <v>104</v>
      </c>
      <c r="C102">
        <v>232</v>
      </c>
    </row>
    <row r="103" spans="1:3" ht="23" x14ac:dyDescent="0.25">
      <c r="A103">
        <v>1999</v>
      </c>
      <c r="B103" s="2" t="s">
        <v>105</v>
      </c>
      <c r="C103">
        <v>1751</v>
      </c>
    </row>
    <row r="104" spans="1:3" ht="23" x14ac:dyDescent="0.25">
      <c r="A104">
        <v>1999</v>
      </c>
      <c r="B104" s="2" t="s">
        <v>106</v>
      </c>
      <c r="C104">
        <v>110</v>
      </c>
    </row>
    <row r="105" spans="1:3" ht="23" x14ac:dyDescent="0.25">
      <c r="A105">
        <v>2000</v>
      </c>
      <c r="B105" s="2" t="s">
        <v>107</v>
      </c>
      <c r="C105">
        <v>8373</v>
      </c>
    </row>
    <row r="106" spans="1:3" ht="23" x14ac:dyDescent="0.25">
      <c r="A106">
        <v>2000</v>
      </c>
      <c r="B106" s="2" t="s">
        <v>108</v>
      </c>
      <c r="C106">
        <v>1042</v>
      </c>
    </row>
    <row r="107" spans="1:3" ht="23" x14ac:dyDescent="0.25">
      <c r="A107">
        <v>2000</v>
      </c>
      <c r="B107" s="2" t="s">
        <v>109</v>
      </c>
      <c r="C107">
        <v>280</v>
      </c>
    </row>
    <row r="108" spans="1:3" ht="23" x14ac:dyDescent="0.25">
      <c r="A108">
        <v>2000</v>
      </c>
      <c r="B108" s="2" t="s">
        <v>110</v>
      </c>
      <c r="C108">
        <v>1179</v>
      </c>
    </row>
    <row r="109" spans="1:3" ht="23" x14ac:dyDescent="0.25">
      <c r="A109">
        <v>2000</v>
      </c>
      <c r="B109" s="2" t="s">
        <v>111</v>
      </c>
      <c r="C109">
        <v>44</v>
      </c>
    </row>
    <row r="110" spans="1:3" ht="23" x14ac:dyDescent="0.25">
      <c r="A110">
        <v>2000</v>
      </c>
      <c r="B110" s="2" t="s">
        <v>112</v>
      </c>
      <c r="C110">
        <v>245</v>
      </c>
    </row>
    <row r="111" spans="1:3" ht="23" x14ac:dyDescent="0.25">
      <c r="A111">
        <v>2000</v>
      </c>
      <c r="B111" s="2" t="s">
        <v>113</v>
      </c>
      <c r="C111">
        <v>20</v>
      </c>
    </row>
    <row r="112" spans="1:3" ht="23" x14ac:dyDescent="0.25">
      <c r="A112">
        <v>2000</v>
      </c>
      <c r="B112" s="2" t="s">
        <v>114</v>
      </c>
      <c r="C112">
        <v>250</v>
      </c>
    </row>
    <row r="113" spans="1:3" ht="23" x14ac:dyDescent="0.25">
      <c r="A113">
        <v>2000</v>
      </c>
      <c r="B113" s="2" t="s">
        <v>115</v>
      </c>
      <c r="C113">
        <v>433</v>
      </c>
    </row>
    <row r="114" spans="1:3" ht="23" x14ac:dyDescent="0.25">
      <c r="A114">
        <v>2000</v>
      </c>
      <c r="B114" s="2" t="s">
        <v>116</v>
      </c>
      <c r="C114" t="s">
        <v>33</v>
      </c>
    </row>
    <row r="115" spans="1:3" ht="23" x14ac:dyDescent="0.25">
      <c r="A115">
        <v>2000</v>
      </c>
      <c r="B115" s="2" t="s">
        <v>117</v>
      </c>
      <c r="C115">
        <v>23500</v>
      </c>
    </row>
    <row r="116" spans="1:3" ht="23" x14ac:dyDescent="0.25">
      <c r="A116">
        <v>2000</v>
      </c>
      <c r="B116" s="2" t="s">
        <v>118</v>
      </c>
      <c r="C116">
        <v>4400</v>
      </c>
    </row>
    <row r="117" spans="1:3" ht="23" x14ac:dyDescent="0.25">
      <c r="A117">
        <v>2000</v>
      </c>
      <c r="B117" s="2" t="s">
        <v>119</v>
      </c>
      <c r="C117">
        <v>7500</v>
      </c>
    </row>
    <row r="118" spans="1:3" ht="23" x14ac:dyDescent="0.25">
      <c r="A118">
        <v>2000</v>
      </c>
      <c r="B118" s="2" t="s">
        <v>120</v>
      </c>
      <c r="C118">
        <v>10000</v>
      </c>
    </row>
    <row r="119" spans="1:3" ht="23" x14ac:dyDescent="0.25">
      <c r="A119">
        <v>2000</v>
      </c>
      <c r="B119" s="2" t="s">
        <v>121</v>
      </c>
      <c r="C119">
        <v>495</v>
      </c>
    </row>
    <row r="120" spans="1:3" ht="23" x14ac:dyDescent="0.25">
      <c r="A120">
        <v>2000</v>
      </c>
      <c r="B120" s="2" t="s">
        <v>122</v>
      </c>
      <c r="C120">
        <v>5</v>
      </c>
    </row>
    <row r="121" spans="1:3" ht="23" x14ac:dyDescent="0.25">
      <c r="A121">
        <v>2000</v>
      </c>
      <c r="B121" s="2" t="s">
        <v>123</v>
      </c>
      <c r="C121">
        <v>21</v>
      </c>
    </row>
    <row r="122" spans="1:3" ht="23" x14ac:dyDescent="0.25">
      <c r="A122">
        <v>2000</v>
      </c>
      <c r="B122" s="2" t="s">
        <v>124</v>
      </c>
      <c r="C122">
        <v>20000</v>
      </c>
    </row>
    <row r="123" spans="1:3" ht="23" x14ac:dyDescent="0.25">
      <c r="A123">
        <v>2000</v>
      </c>
      <c r="B123" s="2" t="s">
        <v>125</v>
      </c>
      <c r="C123">
        <v>30500</v>
      </c>
    </row>
    <row r="124" spans="1:3" ht="23" x14ac:dyDescent="0.25">
      <c r="A124">
        <v>2000</v>
      </c>
      <c r="B124" s="2" t="s">
        <v>126</v>
      </c>
      <c r="C124">
        <v>112</v>
      </c>
    </row>
    <row r="125" spans="1:3" ht="23" x14ac:dyDescent="0.25">
      <c r="A125">
        <v>2000</v>
      </c>
      <c r="B125" s="2" t="s">
        <v>127</v>
      </c>
      <c r="C125">
        <v>210</v>
      </c>
    </row>
    <row r="126" spans="1:3" ht="23" x14ac:dyDescent="0.25">
      <c r="A126">
        <v>2000</v>
      </c>
      <c r="B126" s="2" t="s">
        <v>128</v>
      </c>
      <c r="C126">
        <v>7001</v>
      </c>
    </row>
    <row r="127" spans="1:3" ht="23" x14ac:dyDescent="0.25">
      <c r="A127">
        <v>2001</v>
      </c>
      <c r="B127" s="2" t="s">
        <v>129</v>
      </c>
      <c r="C127">
        <v>19000</v>
      </c>
    </row>
    <row r="128" spans="1:3" ht="23" x14ac:dyDescent="0.25">
      <c r="A128">
        <v>2001</v>
      </c>
      <c r="B128" s="2" t="s">
        <v>130</v>
      </c>
      <c r="C128" t="s">
        <v>33</v>
      </c>
    </row>
    <row r="129" spans="1:3" ht="23" x14ac:dyDescent="0.25">
      <c r="A129">
        <v>2001</v>
      </c>
      <c r="B129" s="2" t="s">
        <v>131</v>
      </c>
      <c r="C129">
        <v>8600</v>
      </c>
    </row>
    <row r="130" spans="1:3" ht="23" x14ac:dyDescent="0.25">
      <c r="A130">
        <v>2001</v>
      </c>
      <c r="B130" s="2" t="s">
        <v>132</v>
      </c>
      <c r="C130">
        <v>12700</v>
      </c>
    </row>
    <row r="131" spans="1:3" ht="23" x14ac:dyDescent="0.25">
      <c r="A131">
        <v>2001</v>
      </c>
      <c r="B131" s="2" t="s">
        <v>133</v>
      </c>
      <c r="C131">
        <v>1100</v>
      </c>
    </row>
    <row r="132" spans="1:3" ht="23" x14ac:dyDescent="0.25">
      <c r="A132">
        <v>2001</v>
      </c>
      <c r="B132" s="2" t="s">
        <v>134</v>
      </c>
      <c r="C132">
        <v>274</v>
      </c>
    </row>
    <row r="133" spans="1:3" ht="23" x14ac:dyDescent="0.25">
      <c r="A133">
        <v>2001</v>
      </c>
      <c r="B133" s="2" t="s">
        <v>135</v>
      </c>
      <c r="C133">
        <v>12200</v>
      </c>
    </row>
    <row r="134" spans="1:3" ht="23" x14ac:dyDescent="0.25">
      <c r="A134">
        <v>2001</v>
      </c>
      <c r="B134" s="2" t="s">
        <v>136</v>
      </c>
      <c r="C134">
        <v>14500</v>
      </c>
    </row>
    <row r="135" spans="1:3" ht="23" x14ac:dyDescent="0.25">
      <c r="A135">
        <v>2001</v>
      </c>
      <c r="B135" s="2" t="s">
        <v>137</v>
      </c>
      <c r="C135">
        <v>9504</v>
      </c>
    </row>
    <row r="136" spans="1:3" ht="23" x14ac:dyDescent="0.25">
      <c r="A136">
        <v>2001</v>
      </c>
      <c r="B136" s="2" t="s">
        <v>138</v>
      </c>
      <c r="C136">
        <v>95</v>
      </c>
    </row>
    <row r="137" spans="1:3" ht="23" x14ac:dyDescent="0.25">
      <c r="A137">
        <v>2001</v>
      </c>
      <c r="B137" s="2" t="s">
        <v>139</v>
      </c>
      <c r="C137">
        <v>22682</v>
      </c>
    </row>
    <row r="138" spans="1:3" ht="23" x14ac:dyDescent="0.25">
      <c r="A138">
        <v>2001</v>
      </c>
      <c r="B138" s="2" t="s">
        <v>140</v>
      </c>
      <c r="C138">
        <v>75</v>
      </c>
    </row>
    <row r="139" spans="1:3" ht="23" x14ac:dyDescent="0.25">
      <c r="A139">
        <v>2001</v>
      </c>
      <c r="B139" s="2" t="s">
        <v>141</v>
      </c>
      <c r="C139">
        <v>7000</v>
      </c>
    </row>
    <row r="140" spans="1:3" ht="23" x14ac:dyDescent="0.25">
      <c r="A140">
        <v>2001</v>
      </c>
      <c r="B140" s="2" t="s">
        <v>142</v>
      </c>
      <c r="C140">
        <v>212</v>
      </c>
    </row>
    <row r="141" spans="1:3" ht="23" x14ac:dyDescent="0.25">
      <c r="A141">
        <v>2001</v>
      </c>
      <c r="B141" s="2" t="s">
        <v>143</v>
      </c>
      <c r="C141">
        <v>25000</v>
      </c>
    </row>
    <row r="142" spans="1:3" ht="23" x14ac:dyDescent="0.25">
      <c r="A142">
        <v>2001</v>
      </c>
      <c r="B142" s="2" t="s">
        <v>144</v>
      </c>
      <c r="C142">
        <v>13000</v>
      </c>
    </row>
    <row r="143" spans="1:3" ht="23" x14ac:dyDescent="0.25">
      <c r="A143">
        <v>2002</v>
      </c>
      <c r="B143" s="2" t="s">
        <v>145</v>
      </c>
      <c r="C143">
        <v>312</v>
      </c>
    </row>
    <row r="144" spans="1:3" ht="23" x14ac:dyDescent="0.25">
      <c r="A144">
        <v>2002</v>
      </c>
      <c r="B144" s="2" t="s">
        <v>146</v>
      </c>
      <c r="C144" t="s">
        <v>33</v>
      </c>
    </row>
    <row r="145" spans="1:3" ht="23" x14ac:dyDescent="0.25">
      <c r="A145">
        <v>2002</v>
      </c>
      <c r="B145" s="2" t="s">
        <v>147</v>
      </c>
      <c r="C145">
        <v>36500</v>
      </c>
    </row>
    <row r="146" spans="1:3" ht="23" x14ac:dyDescent="0.25">
      <c r="A146">
        <v>2002</v>
      </c>
      <c r="B146" s="2" t="s">
        <v>148</v>
      </c>
      <c r="C146">
        <v>3200</v>
      </c>
    </row>
    <row r="147" spans="1:3" ht="23" x14ac:dyDescent="0.25">
      <c r="A147">
        <v>2002</v>
      </c>
      <c r="B147" s="2" t="s">
        <v>149</v>
      </c>
      <c r="C147">
        <v>500</v>
      </c>
    </row>
    <row r="148" spans="1:3" ht="23" x14ac:dyDescent="0.25">
      <c r="A148">
        <v>2002</v>
      </c>
      <c r="B148" s="2" t="s">
        <v>150</v>
      </c>
      <c r="C148">
        <v>13500</v>
      </c>
    </row>
    <row r="149" spans="1:3" ht="23" x14ac:dyDescent="0.25">
      <c r="A149">
        <v>2002</v>
      </c>
      <c r="B149" s="2" t="s">
        <v>151</v>
      </c>
      <c r="C149">
        <v>14350</v>
      </c>
    </row>
    <row r="150" spans="1:3" ht="23" x14ac:dyDescent="0.25">
      <c r="A150">
        <v>2002</v>
      </c>
      <c r="B150" s="2" t="s">
        <v>152</v>
      </c>
      <c r="C150">
        <v>143</v>
      </c>
    </row>
    <row r="151" spans="1:3" ht="23" x14ac:dyDescent="0.25">
      <c r="A151">
        <v>2002</v>
      </c>
      <c r="B151" s="2" t="s">
        <v>153</v>
      </c>
      <c r="C151">
        <v>136</v>
      </c>
    </row>
    <row r="152" spans="1:3" ht="23" x14ac:dyDescent="0.25">
      <c r="A152">
        <v>2002</v>
      </c>
      <c r="B152" s="2" t="s">
        <v>154</v>
      </c>
      <c r="C152">
        <v>22300</v>
      </c>
    </row>
    <row r="153" spans="1:3" ht="23" x14ac:dyDescent="0.25">
      <c r="A153">
        <v>2002</v>
      </c>
      <c r="B153" s="2" t="s">
        <v>155</v>
      </c>
      <c r="C153">
        <v>3578</v>
      </c>
    </row>
    <row r="154" spans="1:3" ht="23" x14ac:dyDescent="0.25">
      <c r="A154">
        <v>2003</v>
      </c>
      <c r="B154" s="2" t="s">
        <v>156</v>
      </c>
      <c r="C154">
        <v>13000</v>
      </c>
    </row>
    <row r="155" spans="1:3" ht="23" x14ac:dyDescent="0.25">
      <c r="A155">
        <v>2003</v>
      </c>
      <c r="B155" s="2" t="s">
        <v>157</v>
      </c>
      <c r="C155">
        <v>239</v>
      </c>
    </row>
    <row r="156" spans="1:3" ht="23" x14ac:dyDescent="0.25">
      <c r="A156">
        <v>2003</v>
      </c>
      <c r="B156" s="2" t="s">
        <v>158</v>
      </c>
      <c r="C156">
        <v>1120</v>
      </c>
    </row>
    <row r="157" spans="1:3" ht="23" x14ac:dyDescent="0.25">
      <c r="A157">
        <v>2003</v>
      </c>
      <c r="B157" s="2" t="s">
        <v>159</v>
      </c>
      <c r="C157">
        <v>368</v>
      </c>
    </row>
    <row r="158" spans="1:3" ht="23" x14ac:dyDescent="0.25">
      <c r="A158">
        <v>2003</v>
      </c>
      <c r="B158" s="2" t="s">
        <v>160</v>
      </c>
      <c r="C158">
        <v>275</v>
      </c>
    </row>
    <row r="159" spans="1:3" ht="23" x14ac:dyDescent="0.25">
      <c r="A159">
        <v>2003</v>
      </c>
      <c r="B159" s="2" t="s">
        <v>161</v>
      </c>
      <c r="C159">
        <v>333</v>
      </c>
    </row>
    <row r="160" spans="1:3" ht="23" x14ac:dyDescent="0.25">
      <c r="A160">
        <v>2003</v>
      </c>
      <c r="B160" s="2" t="s">
        <v>162</v>
      </c>
      <c r="C160">
        <v>968</v>
      </c>
    </row>
    <row r="161" spans="1:3" ht="23" x14ac:dyDescent="0.25">
      <c r="A161">
        <v>2004</v>
      </c>
      <c r="B161" s="2" t="s">
        <v>163</v>
      </c>
      <c r="C161">
        <v>2485</v>
      </c>
    </row>
    <row r="162" spans="1:3" ht="23" x14ac:dyDescent="0.25">
      <c r="A162">
        <v>2004</v>
      </c>
      <c r="B162" s="2" t="s">
        <v>164</v>
      </c>
      <c r="C162">
        <v>950</v>
      </c>
    </row>
    <row r="163" spans="1:3" ht="23" x14ac:dyDescent="0.25">
      <c r="A163">
        <v>2004</v>
      </c>
      <c r="B163" s="2" t="s">
        <v>165</v>
      </c>
      <c r="C163">
        <v>260</v>
      </c>
    </row>
    <row r="164" spans="1:3" ht="23" x14ac:dyDescent="0.25">
      <c r="A164">
        <v>2004</v>
      </c>
      <c r="B164" s="2" t="s">
        <v>166</v>
      </c>
      <c r="C164">
        <v>1205</v>
      </c>
    </row>
    <row r="165" spans="1:3" ht="23" x14ac:dyDescent="0.25">
      <c r="A165">
        <v>2004</v>
      </c>
      <c r="B165" s="2" t="s">
        <v>167</v>
      </c>
      <c r="C165">
        <v>64</v>
      </c>
    </row>
    <row r="166" spans="1:3" ht="23" x14ac:dyDescent="0.25">
      <c r="A166">
        <v>2004</v>
      </c>
      <c r="B166" s="2" t="s">
        <v>168</v>
      </c>
      <c r="C166">
        <v>281</v>
      </c>
    </row>
    <row r="167" spans="1:3" ht="23" x14ac:dyDescent="0.25">
      <c r="A167">
        <v>2004</v>
      </c>
      <c r="B167" s="2" t="s">
        <v>169</v>
      </c>
      <c r="C167">
        <v>700</v>
      </c>
    </row>
    <row r="168" spans="1:3" ht="23" x14ac:dyDescent="0.25">
      <c r="A168">
        <v>2004</v>
      </c>
      <c r="B168" s="2" t="s">
        <v>170</v>
      </c>
      <c r="C168">
        <v>100</v>
      </c>
    </row>
    <row r="169" spans="1:3" ht="23" x14ac:dyDescent="0.25">
      <c r="A169">
        <v>2004</v>
      </c>
      <c r="B169" s="2" t="s">
        <v>171</v>
      </c>
      <c r="C169">
        <v>375</v>
      </c>
    </row>
    <row r="170" spans="1:3" ht="23" x14ac:dyDescent="0.25">
      <c r="A170">
        <v>2004</v>
      </c>
      <c r="B170" s="2" t="s">
        <v>172</v>
      </c>
      <c r="C170">
        <v>2714</v>
      </c>
    </row>
    <row r="171" spans="1:3" ht="23" x14ac:dyDescent="0.25">
      <c r="A171">
        <v>2004</v>
      </c>
      <c r="B171" s="2" t="s">
        <v>173</v>
      </c>
      <c r="C171">
        <v>3175</v>
      </c>
    </row>
    <row r="172" spans="1:3" ht="23" x14ac:dyDescent="0.25">
      <c r="A172">
        <v>2005</v>
      </c>
      <c r="B172" s="2" t="s">
        <v>174</v>
      </c>
      <c r="C172">
        <v>298</v>
      </c>
    </row>
    <row r="173" spans="1:3" ht="23" x14ac:dyDescent="0.25">
      <c r="A173">
        <v>2005</v>
      </c>
      <c r="B173" s="2" t="s">
        <v>175</v>
      </c>
      <c r="C173">
        <v>438</v>
      </c>
    </row>
    <row r="174" spans="1:3" ht="23" x14ac:dyDescent="0.25">
      <c r="A174">
        <v>2005</v>
      </c>
      <c r="B174" s="2" t="s">
        <v>176</v>
      </c>
      <c r="C174">
        <v>159</v>
      </c>
    </row>
    <row r="175" spans="1:3" ht="23" x14ac:dyDescent="0.25">
      <c r="A175">
        <v>2005</v>
      </c>
      <c r="B175" s="2" t="s">
        <v>177</v>
      </c>
      <c r="C175">
        <v>634</v>
      </c>
    </row>
    <row r="176" spans="1:3" ht="23" x14ac:dyDescent="0.25">
      <c r="A176">
        <v>2005</v>
      </c>
      <c r="B176" s="2" t="s">
        <v>178</v>
      </c>
      <c r="C176">
        <v>380</v>
      </c>
    </row>
    <row r="177" spans="1:3" ht="23" x14ac:dyDescent="0.25">
      <c r="A177">
        <v>2005</v>
      </c>
      <c r="B177" s="2" t="s">
        <v>179</v>
      </c>
      <c r="C177">
        <v>94</v>
      </c>
    </row>
    <row r="178" spans="1:3" ht="23" x14ac:dyDescent="0.25">
      <c r="A178">
        <v>2005</v>
      </c>
      <c r="B178" s="2" t="s">
        <v>180</v>
      </c>
      <c r="C178">
        <v>221</v>
      </c>
    </row>
    <row r="179" spans="1:3" ht="23" x14ac:dyDescent="0.25">
      <c r="A179">
        <v>2005</v>
      </c>
      <c r="B179" s="2" t="s">
        <v>181</v>
      </c>
      <c r="C179">
        <v>342</v>
      </c>
    </row>
    <row r="180" spans="1:3" ht="23" x14ac:dyDescent="0.25">
      <c r="A180">
        <v>2005</v>
      </c>
      <c r="B180" s="2" t="s">
        <v>182</v>
      </c>
      <c r="C180">
        <v>300</v>
      </c>
    </row>
    <row r="181" spans="1:3" ht="23" x14ac:dyDescent="0.25">
      <c r="A181">
        <v>2005</v>
      </c>
      <c r="B181" s="2" t="s">
        <v>183</v>
      </c>
      <c r="C181">
        <v>365</v>
      </c>
    </row>
    <row r="182" spans="1:3" ht="23" x14ac:dyDescent="0.25">
      <c r="A182">
        <v>2005</v>
      </c>
      <c r="B182" s="2" t="s">
        <v>184</v>
      </c>
      <c r="C182">
        <v>1300</v>
      </c>
    </row>
    <row r="183" spans="1:3" ht="23" x14ac:dyDescent="0.25">
      <c r="A183">
        <v>2005</v>
      </c>
      <c r="B183" s="2" t="s">
        <v>185</v>
      </c>
      <c r="C183">
        <v>20000</v>
      </c>
    </row>
    <row r="184" spans="1:3" ht="23" x14ac:dyDescent="0.25">
      <c r="A184">
        <v>2005</v>
      </c>
      <c r="B184" s="2" t="s">
        <v>186</v>
      </c>
      <c r="C184">
        <v>391</v>
      </c>
    </row>
    <row r="185" spans="1:3" ht="23" x14ac:dyDescent="0.25">
      <c r="A185">
        <v>2006</v>
      </c>
      <c r="B185" s="2" t="s">
        <v>187</v>
      </c>
      <c r="C185">
        <v>2817</v>
      </c>
    </row>
    <row r="186" spans="1:3" ht="23" x14ac:dyDescent="0.25">
      <c r="A186">
        <v>2006</v>
      </c>
      <c r="B186" s="2" t="s">
        <v>188</v>
      </c>
      <c r="C186">
        <v>325</v>
      </c>
    </row>
    <row r="187" spans="1:3" ht="23" x14ac:dyDescent="0.25">
      <c r="A187">
        <v>2006</v>
      </c>
      <c r="B187" s="2" t="s">
        <v>189</v>
      </c>
      <c r="C187">
        <v>10300</v>
      </c>
    </row>
    <row r="188" spans="1:3" ht="23" x14ac:dyDescent="0.25">
      <c r="A188">
        <v>2006</v>
      </c>
      <c r="B188" s="2" t="s">
        <v>190</v>
      </c>
      <c r="C188">
        <v>1000</v>
      </c>
    </row>
    <row r="189" spans="1:3" ht="23" x14ac:dyDescent="0.25">
      <c r="A189">
        <v>2006</v>
      </c>
      <c r="B189" s="2" t="s">
        <v>191</v>
      </c>
      <c r="C189">
        <v>890</v>
      </c>
    </row>
    <row r="190" spans="1:3" ht="23" x14ac:dyDescent="0.25">
      <c r="A190">
        <v>2006</v>
      </c>
      <c r="B190" s="2" t="s">
        <v>192</v>
      </c>
      <c r="C190">
        <v>19</v>
      </c>
    </row>
    <row r="191" spans="1:3" ht="23" x14ac:dyDescent="0.25">
      <c r="A191">
        <v>2006</v>
      </c>
      <c r="B191" s="2" t="s">
        <v>193</v>
      </c>
      <c r="C191">
        <v>43</v>
      </c>
    </row>
    <row r="192" spans="1:3" ht="23" x14ac:dyDescent="0.25">
      <c r="A192">
        <v>2006</v>
      </c>
      <c r="B192" s="2" t="s">
        <v>194</v>
      </c>
      <c r="C192">
        <v>10860</v>
      </c>
    </row>
    <row r="193" spans="1:3" ht="23" x14ac:dyDescent="0.25">
      <c r="A193">
        <v>2006</v>
      </c>
      <c r="B193" s="2" t="s">
        <v>195</v>
      </c>
      <c r="C193">
        <v>1100</v>
      </c>
    </row>
    <row r="194" spans="1:3" ht="23" x14ac:dyDescent="0.25">
      <c r="A194">
        <v>2006</v>
      </c>
      <c r="B194" s="2" t="s">
        <v>196</v>
      </c>
      <c r="C194">
        <v>3000</v>
      </c>
    </row>
    <row r="195" spans="1:3" ht="23" x14ac:dyDescent="0.25">
      <c r="A195">
        <v>2006</v>
      </c>
      <c r="B195" s="2" t="s">
        <v>197</v>
      </c>
      <c r="C195">
        <v>1300</v>
      </c>
    </row>
    <row r="196" spans="1:3" ht="23" x14ac:dyDescent="0.25">
      <c r="A196">
        <v>2007</v>
      </c>
      <c r="B196" s="2" t="s">
        <v>198</v>
      </c>
      <c r="C196">
        <v>1634</v>
      </c>
    </row>
    <row r="197" spans="1:3" ht="23" x14ac:dyDescent="0.25">
      <c r="A197">
        <v>2007</v>
      </c>
      <c r="B197" s="2" t="s">
        <v>199</v>
      </c>
      <c r="C197">
        <v>64</v>
      </c>
    </row>
    <row r="198" spans="1:3" ht="23" x14ac:dyDescent="0.25">
      <c r="A198">
        <v>2007</v>
      </c>
      <c r="B198" s="2" t="s">
        <v>200</v>
      </c>
      <c r="C198">
        <v>850</v>
      </c>
    </row>
    <row r="199" spans="1:3" ht="23" x14ac:dyDescent="0.25">
      <c r="A199">
        <v>2007</v>
      </c>
      <c r="B199" s="2" t="s">
        <v>201</v>
      </c>
      <c r="C199" t="s">
        <v>33</v>
      </c>
    </row>
    <row r="200" spans="1:3" ht="23" x14ac:dyDescent="0.25">
      <c r="A200">
        <v>2007</v>
      </c>
      <c r="B200" s="2" t="s">
        <v>202</v>
      </c>
      <c r="C200">
        <v>987</v>
      </c>
    </row>
    <row r="201" spans="1:3" ht="23" x14ac:dyDescent="0.25">
      <c r="A201">
        <v>2007</v>
      </c>
      <c r="B201" s="2" t="s">
        <v>203</v>
      </c>
      <c r="C201">
        <v>1287</v>
      </c>
    </row>
    <row r="202" spans="1:3" ht="23" x14ac:dyDescent="0.25">
      <c r="A202">
        <v>2007</v>
      </c>
      <c r="B202" s="2" t="s">
        <v>204</v>
      </c>
      <c r="C202">
        <v>425</v>
      </c>
    </row>
    <row r="203" spans="1:3" ht="23" x14ac:dyDescent="0.25">
      <c r="A203">
        <v>2007</v>
      </c>
      <c r="B203" s="2" t="s">
        <v>205</v>
      </c>
      <c r="C203">
        <v>20</v>
      </c>
    </row>
    <row r="204" spans="1:3" ht="23" x14ac:dyDescent="0.25">
      <c r="A204">
        <v>2007</v>
      </c>
      <c r="B204" s="2" t="s">
        <v>206</v>
      </c>
      <c r="C204" t="s">
        <v>33</v>
      </c>
    </row>
    <row r="205" spans="1:3" ht="23" x14ac:dyDescent="0.25">
      <c r="A205">
        <v>2007</v>
      </c>
      <c r="B205" s="2" t="s">
        <v>207</v>
      </c>
      <c r="C205">
        <v>966</v>
      </c>
    </row>
    <row r="206" spans="1:3" ht="23" x14ac:dyDescent="0.25">
      <c r="A206">
        <v>2007</v>
      </c>
      <c r="B206" s="2" t="s">
        <v>208</v>
      </c>
      <c r="C206">
        <v>1004</v>
      </c>
    </row>
    <row r="207" spans="1:3" ht="23" x14ac:dyDescent="0.25">
      <c r="A207">
        <v>2008</v>
      </c>
      <c r="B207" s="2" t="s">
        <v>209</v>
      </c>
      <c r="C207">
        <v>626</v>
      </c>
    </row>
    <row r="208" spans="1:3" ht="23" x14ac:dyDescent="0.25">
      <c r="A208">
        <v>2008</v>
      </c>
      <c r="B208" s="2" t="s">
        <v>210</v>
      </c>
      <c r="C208">
        <v>1200</v>
      </c>
    </row>
    <row r="209" spans="1:3" ht="23" x14ac:dyDescent="0.25">
      <c r="A209">
        <v>2008</v>
      </c>
      <c r="B209" s="2" t="s">
        <v>211</v>
      </c>
      <c r="C209">
        <v>1448</v>
      </c>
    </row>
    <row r="210" spans="1:3" ht="23" x14ac:dyDescent="0.25">
      <c r="A210">
        <v>2008</v>
      </c>
      <c r="B210" s="2" t="s">
        <v>212</v>
      </c>
      <c r="C210">
        <v>2400</v>
      </c>
    </row>
    <row r="211" spans="1:3" ht="23" x14ac:dyDescent="0.25">
      <c r="A211">
        <v>2008</v>
      </c>
      <c r="B211" s="2" t="s">
        <v>213</v>
      </c>
      <c r="C211">
        <v>290</v>
      </c>
    </row>
    <row r="212" spans="1:3" ht="23" x14ac:dyDescent="0.25">
      <c r="A212">
        <v>2008</v>
      </c>
      <c r="B212" s="2" t="s">
        <v>214</v>
      </c>
      <c r="C212">
        <v>2151</v>
      </c>
    </row>
    <row r="213" spans="1:3" ht="23" x14ac:dyDescent="0.25">
      <c r="A213">
        <v>2008</v>
      </c>
      <c r="B213" s="2" t="s">
        <v>215</v>
      </c>
      <c r="C213" s="3">
        <v>1200</v>
      </c>
    </row>
    <row r="214" spans="1:3" ht="23" x14ac:dyDescent="0.25">
      <c r="A214">
        <v>2008</v>
      </c>
      <c r="B214" s="2" t="s">
        <v>216</v>
      </c>
      <c r="C214">
        <v>570</v>
      </c>
    </row>
    <row r="215" spans="1:3" ht="23" x14ac:dyDescent="0.25">
      <c r="A215">
        <v>2008</v>
      </c>
      <c r="B215" s="2" t="s">
        <v>217</v>
      </c>
      <c r="C215">
        <v>1055</v>
      </c>
    </row>
    <row r="216" spans="1:3" ht="23" x14ac:dyDescent="0.25">
      <c r="A216">
        <v>2008</v>
      </c>
      <c r="B216" s="2" t="s">
        <v>218</v>
      </c>
      <c r="C216">
        <v>70</v>
      </c>
    </row>
    <row r="217" spans="1:3" ht="23" x14ac:dyDescent="0.25">
      <c r="A217">
        <v>2008</v>
      </c>
      <c r="B217" s="2" t="s">
        <v>219</v>
      </c>
      <c r="C217">
        <v>67</v>
      </c>
    </row>
    <row r="218" spans="1:3" ht="23" x14ac:dyDescent="0.25">
      <c r="A218">
        <v>2008</v>
      </c>
      <c r="B218" s="2" t="s">
        <v>220</v>
      </c>
      <c r="C218">
        <v>800</v>
      </c>
    </row>
    <row r="219" spans="1:3" ht="23" x14ac:dyDescent="0.25">
      <c r="A219">
        <v>2008</v>
      </c>
      <c r="B219" s="2" t="s">
        <v>221</v>
      </c>
      <c r="C219" t="s">
        <v>33</v>
      </c>
    </row>
    <row r="220" spans="1:3" ht="23" x14ac:dyDescent="0.25">
      <c r="A220">
        <v>2008</v>
      </c>
      <c r="B220" s="2" t="s">
        <v>222</v>
      </c>
      <c r="C220">
        <v>1800</v>
      </c>
    </row>
    <row r="221" spans="1:3" ht="23" x14ac:dyDescent="0.25">
      <c r="A221">
        <v>2008</v>
      </c>
      <c r="B221" s="2" t="s">
        <v>223</v>
      </c>
      <c r="C221">
        <v>2009</v>
      </c>
    </row>
    <row r="222" spans="1:3" ht="23" x14ac:dyDescent="0.25">
      <c r="A222">
        <v>2008</v>
      </c>
      <c r="B222" s="2" t="s">
        <v>224</v>
      </c>
      <c r="C222">
        <v>1000</v>
      </c>
    </row>
    <row r="223" spans="1:3" ht="23" x14ac:dyDescent="0.25">
      <c r="A223">
        <v>2008</v>
      </c>
      <c r="B223" s="2" t="s">
        <v>225</v>
      </c>
      <c r="C223">
        <v>543</v>
      </c>
    </row>
    <row r="224" spans="1:3" ht="23" x14ac:dyDescent="0.25">
      <c r="A224">
        <v>2008</v>
      </c>
      <c r="B224" s="2" t="s">
        <v>226</v>
      </c>
      <c r="C224">
        <v>9125</v>
      </c>
    </row>
    <row r="225" spans="1:3" ht="23" x14ac:dyDescent="0.25">
      <c r="A225">
        <v>2008</v>
      </c>
      <c r="B225" s="2" t="s">
        <v>227</v>
      </c>
      <c r="C225">
        <v>17968</v>
      </c>
    </row>
    <row r="226" spans="1:3" ht="23" x14ac:dyDescent="0.25">
      <c r="A226">
        <v>2008</v>
      </c>
      <c r="B226" s="2" t="s">
        <v>228</v>
      </c>
      <c r="C226">
        <v>92</v>
      </c>
    </row>
    <row r="227" spans="1:3" ht="23" x14ac:dyDescent="0.25">
      <c r="A227">
        <v>2009</v>
      </c>
      <c r="B227" s="2" t="s">
        <v>229</v>
      </c>
      <c r="C227">
        <v>3000</v>
      </c>
    </row>
    <row r="228" spans="1:3" ht="23" x14ac:dyDescent="0.25">
      <c r="A228">
        <v>2009</v>
      </c>
      <c r="B228" s="2" t="s">
        <v>230</v>
      </c>
      <c r="C228">
        <v>20000</v>
      </c>
    </row>
    <row r="229" spans="1:3" ht="23" x14ac:dyDescent="0.25">
      <c r="A229">
        <v>2009</v>
      </c>
      <c r="B229" s="2" t="s">
        <v>231</v>
      </c>
      <c r="C229">
        <v>353</v>
      </c>
    </row>
    <row r="230" spans="1:3" ht="23" x14ac:dyDescent="0.25">
      <c r="A230">
        <v>2009</v>
      </c>
      <c r="B230" s="2" t="s">
        <v>232</v>
      </c>
      <c r="C230">
        <v>73</v>
      </c>
    </row>
    <row r="231" spans="1:3" ht="23" x14ac:dyDescent="0.25">
      <c r="A231">
        <v>2009</v>
      </c>
      <c r="B231" s="2" t="s">
        <v>233</v>
      </c>
      <c r="C231">
        <v>1600</v>
      </c>
    </row>
    <row r="232" spans="1:3" ht="23" x14ac:dyDescent="0.25">
      <c r="A232">
        <v>2009</v>
      </c>
      <c r="B232" s="2" t="s">
        <v>234</v>
      </c>
      <c r="C232">
        <v>2304</v>
      </c>
    </row>
    <row r="233" spans="1:3" ht="23" x14ac:dyDescent="0.25">
      <c r="A233">
        <v>2009</v>
      </c>
      <c r="B233" s="2" t="s">
        <v>235</v>
      </c>
      <c r="C233">
        <v>4580</v>
      </c>
    </row>
    <row r="234" spans="1:3" ht="23" x14ac:dyDescent="0.25">
      <c r="A234">
        <v>2009</v>
      </c>
      <c r="B234" s="2" t="s">
        <v>236</v>
      </c>
      <c r="C234">
        <v>178</v>
      </c>
    </row>
    <row r="235" spans="1:3" ht="23" x14ac:dyDescent="0.25">
      <c r="A235">
        <v>2009</v>
      </c>
      <c r="B235" s="2" t="s">
        <v>237</v>
      </c>
      <c r="C235">
        <v>1330</v>
      </c>
    </row>
    <row r="236" spans="1:3" ht="23" x14ac:dyDescent="0.25">
      <c r="A236">
        <v>2009</v>
      </c>
      <c r="B236" s="2" t="s">
        <v>238</v>
      </c>
      <c r="C236">
        <v>1060</v>
      </c>
    </row>
    <row r="237" spans="1:3" ht="23" x14ac:dyDescent="0.25">
      <c r="A237">
        <v>2009</v>
      </c>
      <c r="B237" s="2" t="s">
        <v>239</v>
      </c>
      <c r="C237">
        <v>97</v>
      </c>
    </row>
    <row r="238" spans="1:3" ht="23" x14ac:dyDescent="0.25">
      <c r="A238">
        <v>2009</v>
      </c>
      <c r="B238" s="2" t="s">
        <v>240</v>
      </c>
      <c r="C238">
        <v>576</v>
      </c>
    </row>
    <row r="239" spans="1:3" ht="23" x14ac:dyDescent="0.25">
      <c r="A239">
        <v>2009</v>
      </c>
      <c r="B239" s="2" t="s">
        <v>241</v>
      </c>
      <c r="C239">
        <v>6900</v>
      </c>
    </row>
    <row r="240" spans="1:3" ht="23" x14ac:dyDescent="0.25">
      <c r="A240">
        <v>2009</v>
      </c>
      <c r="B240" s="2" t="s">
        <v>242</v>
      </c>
      <c r="C240">
        <v>250</v>
      </c>
    </row>
    <row r="241" spans="1:3" ht="23" x14ac:dyDescent="0.25">
      <c r="A241">
        <v>2009</v>
      </c>
      <c r="B241" s="2" t="s">
        <v>243</v>
      </c>
      <c r="C241">
        <v>15000</v>
      </c>
    </row>
    <row r="242" spans="1:3" ht="23" x14ac:dyDescent="0.25">
      <c r="A242">
        <v>2009</v>
      </c>
      <c r="B242" s="2" t="s">
        <v>244</v>
      </c>
      <c r="C242">
        <v>6700</v>
      </c>
    </row>
    <row r="243" spans="1:3" ht="23" x14ac:dyDescent="0.25">
      <c r="A243">
        <v>2009</v>
      </c>
      <c r="B243" s="2" t="s">
        <v>245</v>
      </c>
      <c r="C243">
        <v>5054</v>
      </c>
    </row>
    <row r="244" spans="1:3" ht="23" x14ac:dyDescent="0.25">
      <c r="A244">
        <v>2010</v>
      </c>
      <c r="B244" s="2" t="s">
        <v>246</v>
      </c>
      <c r="C244" t="s">
        <v>33</v>
      </c>
    </row>
    <row r="245" spans="1:3" ht="23" x14ac:dyDescent="0.25">
      <c r="A245">
        <v>2010</v>
      </c>
      <c r="B245" s="2" t="s">
        <v>247</v>
      </c>
      <c r="C245">
        <v>10500</v>
      </c>
    </row>
    <row r="246" spans="1:3" ht="23" x14ac:dyDescent="0.25">
      <c r="A246">
        <v>2010</v>
      </c>
      <c r="B246" s="2" t="s">
        <v>248</v>
      </c>
      <c r="C246">
        <v>9800</v>
      </c>
    </row>
    <row r="247" spans="1:3" ht="23" x14ac:dyDescent="0.25">
      <c r="A247">
        <v>2010</v>
      </c>
      <c r="B247" s="2" t="s">
        <v>249</v>
      </c>
      <c r="C247">
        <v>2917</v>
      </c>
    </row>
    <row r="248" spans="1:3" ht="23" x14ac:dyDescent="0.25">
      <c r="A248">
        <v>2010</v>
      </c>
      <c r="B248" s="2" t="s">
        <v>250</v>
      </c>
      <c r="C248">
        <v>4805</v>
      </c>
    </row>
    <row r="249" spans="1:3" ht="23" x14ac:dyDescent="0.25">
      <c r="A249">
        <v>2010</v>
      </c>
      <c r="B249" s="2" t="s">
        <v>251</v>
      </c>
      <c r="C249">
        <v>12091</v>
      </c>
    </row>
    <row r="250" spans="1:3" ht="23" x14ac:dyDescent="0.25">
      <c r="A250">
        <v>2010</v>
      </c>
      <c r="B250" s="2" t="s">
        <v>252</v>
      </c>
      <c r="C250">
        <v>1700</v>
      </c>
    </row>
    <row r="251" spans="1:3" ht="23" x14ac:dyDescent="0.25">
      <c r="A251">
        <v>2010</v>
      </c>
      <c r="B251" s="2" t="s">
        <v>253</v>
      </c>
      <c r="C251">
        <v>7000</v>
      </c>
    </row>
    <row r="252" spans="1:3" ht="23" x14ac:dyDescent="0.25">
      <c r="A252">
        <v>2010</v>
      </c>
      <c r="B252" s="2" t="s">
        <v>254</v>
      </c>
      <c r="C252">
        <v>264</v>
      </c>
    </row>
    <row r="253" spans="1:3" ht="23" x14ac:dyDescent="0.25">
      <c r="A253">
        <v>2010</v>
      </c>
      <c r="B253" s="2" t="s">
        <v>255</v>
      </c>
      <c r="C253">
        <v>826</v>
      </c>
    </row>
    <row r="254" spans="1:3" ht="23" x14ac:dyDescent="0.25">
      <c r="A254">
        <v>2010</v>
      </c>
      <c r="B254" s="2" t="s">
        <v>256</v>
      </c>
      <c r="C254">
        <v>1249</v>
      </c>
    </row>
    <row r="255" spans="1:3" ht="23" x14ac:dyDescent="0.25">
      <c r="A255">
        <v>2010</v>
      </c>
      <c r="B255" s="2" t="s">
        <v>257</v>
      </c>
      <c r="C255">
        <v>178</v>
      </c>
    </row>
    <row r="256" spans="1:3" ht="23" x14ac:dyDescent="0.25">
      <c r="A256">
        <v>2010</v>
      </c>
      <c r="B256" s="2" t="s">
        <v>258</v>
      </c>
      <c r="C256" t="s">
        <v>33</v>
      </c>
    </row>
    <row r="257" spans="1:3" ht="23" x14ac:dyDescent="0.25">
      <c r="A257">
        <v>2010</v>
      </c>
      <c r="B257" s="2" t="s">
        <v>259</v>
      </c>
      <c r="C257">
        <v>9620</v>
      </c>
    </row>
    <row r="258" spans="1:3" ht="23" x14ac:dyDescent="0.25">
      <c r="A258">
        <v>2011</v>
      </c>
      <c r="B258" s="2" t="s">
        <v>260</v>
      </c>
      <c r="C258">
        <v>250</v>
      </c>
    </row>
    <row r="259" spans="1:3" ht="23" x14ac:dyDescent="0.25">
      <c r="A259">
        <v>2011</v>
      </c>
      <c r="B259" s="2" t="s">
        <v>261</v>
      </c>
      <c r="C259" t="s">
        <v>33</v>
      </c>
    </row>
    <row r="260" spans="1:3" ht="23" x14ac:dyDescent="0.25">
      <c r="A260">
        <v>2011</v>
      </c>
      <c r="B260" s="2" t="s">
        <v>262</v>
      </c>
      <c r="C260">
        <v>1835</v>
      </c>
    </row>
    <row r="261" spans="1:3" ht="23" x14ac:dyDescent="0.25">
      <c r="A261">
        <v>2011</v>
      </c>
      <c r="B261" s="2" t="s">
        <v>263</v>
      </c>
      <c r="C261">
        <v>287</v>
      </c>
    </row>
    <row r="262" spans="1:3" ht="23" x14ac:dyDescent="0.25">
      <c r="A262">
        <v>2011</v>
      </c>
      <c r="B262" s="2" t="s">
        <v>264</v>
      </c>
      <c r="C262">
        <v>1750</v>
      </c>
    </row>
    <row r="263" spans="1:3" ht="23" x14ac:dyDescent="0.25">
      <c r="A263">
        <v>2011</v>
      </c>
      <c r="B263" s="2" t="s">
        <v>265</v>
      </c>
      <c r="C263" t="s">
        <v>33</v>
      </c>
    </row>
    <row r="264" spans="1:3" ht="23" x14ac:dyDescent="0.25">
      <c r="A264">
        <v>2011</v>
      </c>
      <c r="B264" s="2" t="s">
        <v>266</v>
      </c>
      <c r="C264" t="s">
        <v>33</v>
      </c>
    </row>
    <row r="265" spans="1:3" ht="23" x14ac:dyDescent="0.25">
      <c r="A265">
        <v>2011</v>
      </c>
      <c r="B265" s="2" t="s">
        <v>267</v>
      </c>
      <c r="C265">
        <v>15000</v>
      </c>
    </row>
    <row r="266" spans="1:3" ht="23" x14ac:dyDescent="0.25">
      <c r="A266">
        <v>2011</v>
      </c>
      <c r="B266" s="2" t="s">
        <v>268</v>
      </c>
      <c r="C266">
        <v>3400</v>
      </c>
    </row>
    <row r="267" spans="1:3" ht="23" x14ac:dyDescent="0.25">
      <c r="A267">
        <v>2011</v>
      </c>
      <c r="B267" s="2" t="s">
        <v>269</v>
      </c>
      <c r="C267">
        <v>1318</v>
      </c>
    </row>
    <row r="268" spans="1:3" ht="23" x14ac:dyDescent="0.25">
      <c r="A268">
        <v>2011</v>
      </c>
      <c r="B268" s="2" t="s">
        <v>270</v>
      </c>
      <c r="C268">
        <v>1400</v>
      </c>
    </row>
    <row r="269" spans="1:3" ht="23" x14ac:dyDescent="0.25">
      <c r="A269">
        <v>2011</v>
      </c>
      <c r="B269" s="2" t="s">
        <v>271</v>
      </c>
      <c r="C269">
        <v>237</v>
      </c>
    </row>
    <row r="270" spans="1:3" ht="23" x14ac:dyDescent="0.25">
      <c r="A270">
        <v>2011</v>
      </c>
      <c r="B270" s="2" t="s">
        <v>272</v>
      </c>
      <c r="C270">
        <v>330</v>
      </c>
    </row>
    <row r="271" spans="1:3" ht="23" x14ac:dyDescent="0.25">
      <c r="A271">
        <v>2011</v>
      </c>
      <c r="B271" s="2" t="s">
        <v>273</v>
      </c>
      <c r="C271">
        <v>3634</v>
      </c>
    </row>
    <row r="272" spans="1:3" ht="23" x14ac:dyDescent="0.25">
      <c r="A272">
        <v>2011</v>
      </c>
      <c r="B272" s="2" t="s">
        <v>274</v>
      </c>
      <c r="C272">
        <v>213</v>
      </c>
    </row>
    <row r="273" spans="1:3" ht="23" x14ac:dyDescent="0.25">
      <c r="A273">
        <v>2012</v>
      </c>
      <c r="B273" s="2" t="s">
        <v>275</v>
      </c>
      <c r="C273">
        <v>17000</v>
      </c>
    </row>
    <row r="274" spans="1:3" ht="23" x14ac:dyDescent="0.25">
      <c r="A274">
        <v>2012</v>
      </c>
      <c r="B274" s="2" t="s">
        <v>276</v>
      </c>
      <c r="C274">
        <v>53</v>
      </c>
    </row>
    <row r="275" spans="1:3" ht="23" x14ac:dyDescent="0.25">
      <c r="A275">
        <v>2012</v>
      </c>
      <c r="B275" s="2" t="s">
        <v>277</v>
      </c>
      <c r="C275">
        <v>1860</v>
      </c>
    </row>
    <row r="276" spans="1:3" ht="23" x14ac:dyDescent="0.25">
      <c r="A276">
        <v>2012</v>
      </c>
      <c r="B276" s="2" t="s">
        <v>278</v>
      </c>
      <c r="C276">
        <v>40</v>
      </c>
    </row>
    <row r="277" spans="1:3" ht="23" x14ac:dyDescent="0.25">
      <c r="A277">
        <v>2012</v>
      </c>
      <c r="B277" s="2" t="s">
        <v>279</v>
      </c>
      <c r="C277">
        <v>8148</v>
      </c>
    </row>
    <row r="278" spans="1:3" ht="23" x14ac:dyDescent="0.25">
      <c r="A278">
        <v>2012</v>
      </c>
      <c r="B278" s="2" t="s">
        <v>280</v>
      </c>
      <c r="C278">
        <v>131</v>
      </c>
    </row>
    <row r="279" spans="1:3" ht="23" x14ac:dyDescent="0.25">
      <c r="A279">
        <v>2012</v>
      </c>
      <c r="B279" s="2" t="s">
        <v>281</v>
      </c>
      <c r="C279">
        <v>21</v>
      </c>
    </row>
    <row r="280" spans="1:3" ht="23" x14ac:dyDescent="0.25">
      <c r="A280">
        <v>2012</v>
      </c>
      <c r="B280" s="2" t="s">
        <v>282</v>
      </c>
      <c r="C280">
        <v>1253</v>
      </c>
    </row>
    <row r="281" spans="1:3" ht="23" x14ac:dyDescent="0.25">
      <c r="A281">
        <v>2012</v>
      </c>
      <c r="B281" s="2" t="s">
        <v>283</v>
      </c>
      <c r="C281">
        <v>120</v>
      </c>
    </row>
    <row r="282" spans="1:3" ht="23" x14ac:dyDescent="0.25">
      <c r="A282">
        <v>2012</v>
      </c>
      <c r="B282" s="2" t="s">
        <v>284</v>
      </c>
      <c r="C282">
        <v>187</v>
      </c>
    </row>
    <row r="283" spans="1:3" ht="23" x14ac:dyDescent="0.25">
      <c r="A283">
        <v>2012</v>
      </c>
      <c r="B283" s="2" t="s">
        <v>285</v>
      </c>
      <c r="C283">
        <v>5270</v>
      </c>
    </row>
    <row r="284" spans="1:3" ht="23" x14ac:dyDescent="0.25">
      <c r="A284">
        <v>2012</v>
      </c>
      <c r="B284" s="2" t="s">
        <v>286</v>
      </c>
      <c r="C284">
        <v>1031</v>
      </c>
    </row>
    <row r="285" spans="1:3" ht="23" x14ac:dyDescent="0.25">
      <c r="A285">
        <v>2012</v>
      </c>
      <c r="B285" s="2" t="s">
        <v>287</v>
      </c>
      <c r="C285">
        <v>2297</v>
      </c>
    </row>
    <row r="286" spans="1:3" ht="23" x14ac:dyDescent="0.25">
      <c r="A286">
        <v>2012</v>
      </c>
      <c r="B286" s="2" t="s">
        <v>288</v>
      </c>
      <c r="C286">
        <v>198</v>
      </c>
    </row>
    <row r="287" spans="1:3" ht="23" x14ac:dyDescent="0.25">
      <c r="A287">
        <v>2012</v>
      </c>
      <c r="B287" s="2" t="s">
        <v>289</v>
      </c>
      <c r="C287">
        <v>2700</v>
      </c>
    </row>
    <row r="288" spans="1:3" ht="23" x14ac:dyDescent="0.25">
      <c r="A288">
        <v>2012</v>
      </c>
      <c r="B288" s="2" t="s">
        <v>290</v>
      </c>
      <c r="C288">
        <v>400</v>
      </c>
    </row>
    <row r="289" spans="1:3" ht="23" x14ac:dyDescent="0.25">
      <c r="A289">
        <v>2012</v>
      </c>
      <c r="B289" s="2" t="s">
        <v>291</v>
      </c>
      <c r="C289">
        <v>1930</v>
      </c>
    </row>
    <row r="290" spans="1:3" ht="23" x14ac:dyDescent="0.25">
      <c r="A290">
        <v>2012</v>
      </c>
      <c r="B290" s="2" t="s">
        <v>292</v>
      </c>
      <c r="C290">
        <v>345</v>
      </c>
    </row>
    <row r="291" spans="1:3" ht="23" x14ac:dyDescent="0.25">
      <c r="A291">
        <v>2012</v>
      </c>
      <c r="B291" s="2" t="s">
        <v>293</v>
      </c>
      <c r="C291">
        <v>4031</v>
      </c>
    </row>
    <row r="292" spans="1:3" ht="23" x14ac:dyDescent="0.25">
      <c r="A292">
        <v>2012</v>
      </c>
      <c r="B292" s="2" t="s">
        <v>294</v>
      </c>
      <c r="C292" t="s">
        <v>33</v>
      </c>
    </row>
    <row r="293" spans="1:3" ht="23" x14ac:dyDescent="0.25">
      <c r="A293">
        <v>2012</v>
      </c>
      <c r="B293" s="2" t="s">
        <v>295</v>
      </c>
      <c r="C293">
        <v>48</v>
      </c>
    </row>
    <row r="294" spans="1:3" ht="23" x14ac:dyDescent="0.25">
      <c r="A294">
        <v>2012</v>
      </c>
      <c r="B294" s="2" t="s">
        <v>296</v>
      </c>
      <c r="C294">
        <v>14530</v>
      </c>
    </row>
    <row r="295" spans="1:3" ht="23" x14ac:dyDescent="0.25">
      <c r="A295">
        <v>2013</v>
      </c>
      <c r="B295" s="2" t="s">
        <v>297</v>
      </c>
      <c r="C295">
        <v>759</v>
      </c>
    </row>
    <row r="296" spans="1:3" ht="23" x14ac:dyDescent="0.25">
      <c r="A296">
        <v>2013</v>
      </c>
      <c r="B296" s="2" t="s">
        <v>298</v>
      </c>
      <c r="C296">
        <v>332</v>
      </c>
    </row>
    <row r="297" spans="1:3" ht="23" x14ac:dyDescent="0.25">
      <c r="A297">
        <v>2013</v>
      </c>
      <c r="B297" s="2" t="s">
        <v>299</v>
      </c>
      <c r="C297">
        <v>4244</v>
      </c>
    </row>
    <row r="298" spans="1:3" ht="23" x14ac:dyDescent="0.25">
      <c r="A298">
        <v>2013</v>
      </c>
      <c r="B298" s="2" t="s">
        <v>300</v>
      </c>
      <c r="C298">
        <v>40</v>
      </c>
    </row>
    <row r="299" spans="1:3" ht="23" x14ac:dyDescent="0.25">
      <c r="A299">
        <v>2013</v>
      </c>
      <c r="B299" s="2" t="s">
        <v>301</v>
      </c>
      <c r="C299">
        <v>322</v>
      </c>
    </row>
    <row r="300" spans="1:3" ht="23" x14ac:dyDescent="0.25">
      <c r="A300">
        <v>2013</v>
      </c>
      <c r="B300" s="2" t="s">
        <v>302</v>
      </c>
      <c r="C300">
        <v>600</v>
      </c>
    </row>
    <row r="301" spans="1:3" ht="23" x14ac:dyDescent="0.25">
      <c r="A301">
        <v>2013</v>
      </c>
      <c r="B301" s="2" t="s">
        <v>303</v>
      </c>
      <c r="C301">
        <v>198</v>
      </c>
    </row>
    <row r="302" spans="1:3" ht="23" x14ac:dyDescent="0.25">
      <c r="A302">
        <v>2013</v>
      </c>
      <c r="B302" s="2" t="s">
        <v>304</v>
      </c>
      <c r="C302">
        <v>425</v>
      </c>
    </row>
    <row r="303" spans="1:3" ht="23" x14ac:dyDescent="0.25">
      <c r="A303">
        <v>2013</v>
      </c>
      <c r="B303" s="2" t="s">
        <v>305</v>
      </c>
      <c r="C303">
        <v>8900</v>
      </c>
    </row>
    <row r="304" spans="1:3" ht="23" x14ac:dyDescent="0.25">
      <c r="A304">
        <v>2013</v>
      </c>
      <c r="B304" s="2" t="s">
        <v>306</v>
      </c>
      <c r="C304">
        <v>260</v>
      </c>
    </row>
    <row r="305" spans="1:3" ht="23" x14ac:dyDescent="0.25">
      <c r="A305">
        <v>2013</v>
      </c>
      <c r="B305" s="2" t="s">
        <v>307</v>
      </c>
      <c r="C305">
        <v>827</v>
      </c>
    </row>
    <row r="306" spans="1:3" ht="23" x14ac:dyDescent="0.25">
      <c r="A306">
        <v>2014</v>
      </c>
      <c r="B306" s="2" t="s">
        <v>308</v>
      </c>
      <c r="C306">
        <v>17800</v>
      </c>
    </row>
    <row r="307" spans="1:3" ht="23" x14ac:dyDescent="0.25">
      <c r="A307">
        <v>2014</v>
      </c>
      <c r="B307" s="2" t="s">
        <v>309</v>
      </c>
      <c r="C307">
        <v>402</v>
      </c>
    </row>
    <row r="308" spans="1:3" ht="23" x14ac:dyDescent="0.25">
      <c r="A308">
        <v>2014</v>
      </c>
      <c r="B308" s="2" t="s">
        <v>310</v>
      </c>
      <c r="C308">
        <v>170</v>
      </c>
    </row>
    <row r="309" spans="1:3" ht="23" x14ac:dyDescent="0.25">
      <c r="A309">
        <v>2014</v>
      </c>
      <c r="B309" s="2" t="s">
        <v>311</v>
      </c>
      <c r="C309">
        <v>685</v>
      </c>
    </row>
    <row r="310" spans="1:3" ht="23" x14ac:dyDescent="0.25">
      <c r="A310">
        <v>2014</v>
      </c>
      <c r="B310" s="2" t="s">
        <v>312</v>
      </c>
      <c r="C310">
        <v>1259</v>
      </c>
    </row>
    <row r="311" spans="1:3" ht="23" x14ac:dyDescent="0.25">
      <c r="A311">
        <v>2014</v>
      </c>
      <c r="B311" s="2" t="s">
        <v>313</v>
      </c>
      <c r="C311" t="s">
        <v>33</v>
      </c>
    </row>
    <row r="312" spans="1:3" ht="23" x14ac:dyDescent="0.25">
      <c r="A312">
        <v>2014</v>
      </c>
      <c r="B312" s="2" t="s">
        <v>314</v>
      </c>
      <c r="C312">
        <v>267</v>
      </c>
    </row>
    <row r="313" spans="1:3" ht="23" x14ac:dyDescent="0.25">
      <c r="A313">
        <v>2014</v>
      </c>
      <c r="B313" s="2" t="s">
        <v>315</v>
      </c>
      <c r="C313">
        <v>46</v>
      </c>
    </row>
    <row r="314" spans="1:3" ht="23" x14ac:dyDescent="0.25">
      <c r="A314">
        <v>2014</v>
      </c>
      <c r="B314" s="2" t="s">
        <v>316</v>
      </c>
      <c r="C314">
        <v>8000</v>
      </c>
    </row>
    <row r="315" spans="1:3" ht="23" x14ac:dyDescent="0.25">
      <c r="A315">
        <v>2014</v>
      </c>
      <c r="B315" s="2" t="s">
        <v>317</v>
      </c>
      <c r="C315">
        <v>300</v>
      </c>
    </row>
    <row r="316" spans="1:3" ht="23" x14ac:dyDescent="0.25">
      <c r="A316">
        <v>2014</v>
      </c>
      <c r="B316" s="2" t="s">
        <v>318</v>
      </c>
      <c r="C316">
        <v>200</v>
      </c>
    </row>
    <row r="317" spans="1:3" ht="23" x14ac:dyDescent="0.25">
      <c r="A317">
        <v>2014</v>
      </c>
      <c r="B317" s="2" t="s">
        <v>319</v>
      </c>
      <c r="C317">
        <v>800</v>
      </c>
    </row>
    <row r="318" spans="1:3" ht="23" x14ac:dyDescent="0.25">
      <c r="A318">
        <v>2014</v>
      </c>
      <c r="B318" s="2" t="s">
        <v>320</v>
      </c>
      <c r="C318">
        <v>181</v>
      </c>
    </row>
    <row r="319" spans="1:3" ht="23" x14ac:dyDescent="0.25">
      <c r="A319">
        <v>2014</v>
      </c>
      <c r="B319" s="2" t="s">
        <v>321</v>
      </c>
      <c r="C319">
        <v>137</v>
      </c>
    </row>
    <row r="320" spans="1:3" ht="23" x14ac:dyDescent="0.25">
      <c r="A320">
        <v>2014</v>
      </c>
      <c r="B320" s="2" t="s">
        <v>322</v>
      </c>
      <c r="C320">
        <v>57</v>
      </c>
    </row>
    <row r="321" spans="1:3" ht="23" x14ac:dyDescent="0.25">
      <c r="A321">
        <v>2014</v>
      </c>
      <c r="B321" s="2" t="s">
        <v>323</v>
      </c>
      <c r="C321">
        <v>83</v>
      </c>
    </row>
    <row r="322" spans="1:3" ht="23" x14ac:dyDescent="0.25">
      <c r="A322">
        <v>2015</v>
      </c>
      <c r="B322" s="2" t="s">
        <v>324</v>
      </c>
      <c r="C322">
        <v>4600</v>
      </c>
    </row>
    <row r="323" spans="1:3" ht="23" x14ac:dyDescent="0.25">
      <c r="A323">
        <v>2015</v>
      </c>
      <c r="B323" s="2" t="s">
        <v>325</v>
      </c>
      <c r="C323">
        <v>350</v>
      </c>
    </row>
    <row r="324" spans="1:3" ht="23" x14ac:dyDescent="0.25">
      <c r="A324">
        <v>2015</v>
      </c>
      <c r="B324" s="2" t="s">
        <v>326</v>
      </c>
      <c r="C324">
        <v>446</v>
      </c>
    </row>
    <row r="325" spans="1:3" ht="23" x14ac:dyDescent="0.25">
      <c r="A325">
        <v>2015</v>
      </c>
      <c r="B325" s="2" t="s">
        <v>327</v>
      </c>
      <c r="C325">
        <v>95</v>
      </c>
    </row>
    <row r="326" spans="1:3" ht="23" x14ac:dyDescent="0.25">
      <c r="A326">
        <v>2015</v>
      </c>
      <c r="B326" s="2" t="s">
        <v>328</v>
      </c>
      <c r="C326">
        <v>1100</v>
      </c>
    </row>
    <row r="327" spans="1:3" ht="23" x14ac:dyDescent="0.25">
      <c r="A327">
        <v>2015</v>
      </c>
      <c r="B327" s="2" t="s">
        <v>329</v>
      </c>
      <c r="C327">
        <v>6000</v>
      </c>
    </row>
    <row r="328" spans="1:3" ht="23" x14ac:dyDescent="0.25">
      <c r="A328">
        <v>2015</v>
      </c>
      <c r="B328" s="2" t="s">
        <v>330</v>
      </c>
      <c r="C328">
        <v>40</v>
      </c>
    </row>
    <row r="329" spans="1:3" ht="23" x14ac:dyDescent="0.25">
      <c r="A329">
        <v>2015</v>
      </c>
      <c r="B329" s="2" t="s">
        <v>331</v>
      </c>
      <c r="C329">
        <v>3156</v>
      </c>
    </row>
    <row r="330" spans="1:3" ht="23" x14ac:dyDescent="0.25">
      <c r="A330">
        <v>2015</v>
      </c>
      <c r="B330" s="2" t="s">
        <v>332</v>
      </c>
      <c r="C330">
        <v>3498</v>
      </c>
    </row>
    <row r="331" spans="1:3" ht="23" x14ac:dyDescent="0.25">
      <c r="A331">
        <v>2016</v>
      </c>
      <c r="B331" s="2" t="s">
        <v>333</v>
      </c>
      <c r="C331">
        <v>5521</v>
      </c>
    </row>
    <row r="332" spans="1:3" ht="23" x14ac:dyDescent="0.25">
      <c r="A332">
        <v>2016</v>
      </c>
      <c r="B332" s="2" t="s">
        <v>334</v>
      </c>
      <c r="C332">
        <v>10400</v>
      </c>
    </row>
    <row r="333" spans="1:3" ht="23" x14ac:dyDescent="0.25">
      <c r="A333">
        <v>2016</v>
      </c>
      <c r="B333" s="2" t="s">
        <v>335</v>
      </c>
      <c r="C333">
        <v>260</v>
      </c>
    </row>
    <row r="334" spans="1:3" ht="23" x14ac:dyDescent="0.25">
      <c r="A334">
        <v>2016</v>
      </c>
      <c r="B334" s="2" t="s">
        <v>336</v>
      </c>
      <c r="C334">
        <v>60</v>
      </c>
    </row>
    <row r="335" spans="1:3" ht="23" x14ac:dyDescent="0.25">
      <c r="A335">
        <v>2016</v>
      </c>
      <c r="B335" s="2" t="s">
        <v>337</v>
      </c>
      <c r="C335">
        <v>8100</v>
      </c>
    </row>
    <row r="336" spans="1:3" ht="23" x14ac:dyDescent="0.25">
      <c r="A336">
        <v>2016</v>
      </c>
      <c r="B336" s="2" t="s">
        <v>338</v>
      </c>
      <c r="C336">
        <v>109</v>
      </c>
    </row>
    <row r="337" spans="1:3" ht="23" x14ac:dyDescent="0.25">
      <c r="A337">
        <v>2016</v>
      </c>
      <c r="B337" s="2" t="s">
        <v>339</v>
      </c>
      <c r="C337">
        <v>1172</v>
      </c>
    </row>
    <row r="338" spans="1:3" ht="23" x14ac:dyDescent="0.25">
      <c r="A338">
        <v>2016</v>
      </c>
      <c r="B338" s="2" t="s">
        <v>340</v>
      </c>
      <c r="C338">
        <v>1855</v>
      </c>
    </row>
    <row r="339" spans="1:3" ht="23" x14ac:dyDescent="0.25">
      <c r="A339">
        <v>2016</v>
      </c>
      <c r="B339" s="2" t="s">
        <v>341</v>
      </c>
      <c r="C339">
        <v>11629</v>
      </c>
    </row>
    <row r="340" spans="1:3" ht="23" x14ac:dyDescent="0.25">
      <c r="A340">
        <v>2016</v>
      </c>
      <c r="B340" s="2" t="s">
        <v>342</v>
      </c>
      <c r="C340">
        <v>1528</v>
      </c>
    </row>
    <row r="341" spans="1:3" ht="23" x14ac:dyDescent="0.25">
      <c r="A341">
        <v>2016</v>
      </c>
      <c r="B341" s="2" t="s">
        <v>343</v>
      </c>
      <c r="C341">
        <v>138</v>
      </c>
    </row>
    <row r="342" spans="1:3" ht="23" x14ac:dyDescent="0.25">
      <c r="A342">
        <v>2016</v>
      </c>
      <c r="B342" s="2" t="s">
        <v>344</v>
      </c>
      <c r="C342">
        <v>400</v>
      </c>
    </row>
    <row r="343" spans="1:3" ht="23" x14ac:dyDescent="0.25">
      <c r="A343">
        <v>2016</v>
      </c>
      <c r="B343" s="2" t="s">
        <v>345</v>
      </c>
      <c r="C343">
        <v>2100</v>
      </c>
    </row>
    <row r="344" spans="1:3" ht="23" x14ac:dyDescent="0.25">
      <c r="A344">
        <v>2016</v>
      </c>
      <c r="B344" s="2" t="s">
        <v>346</v>
      </c>
      <c r="C344">
        <v>32</v>
      </c>
    </row>
    <row r="345" spans="1:3" ht="23" x14ac:dyDescent="0.25">
      <c r="A345">
        <v>2016</v>
      </c>
      <c r="B345" s="2" t="s">
        <v>347</v>
      </c>
      <c r="C345">
        <v>20000</v>
      </c>
    </row>
    <row r="346" spans="1:3" ht="23" x14ac:dyDescent="0.25">
      <c r="A346">
        <v>2017</v>
      </c>
      <c r="B346" s="2" t="s">
        <v>348</v>
      </c>
      <c r="C346">
        <v>25000</v>
      </c>
    </row>
    <row r="347" spans="1:3" ht="23" x14ac:dyDescent="0.25">
      <c r="A347">
        <v>2017</v>
      </c>
      <c r="B347" s="2" t="s">
        <v>349</v>
      </c>
      <c r="C347">
        <v>279</v>
      </c>
    </row>
    <row r="348" spans="1:3" ht="23" x14ac:dyDescent="0.25">
      <c r="A348">
        <v>2017</v>
      </c>
      <c r="B348" s="2" t="s">
        <v>350</v>
      </c>
      <c r="C348">
        <v>290</v>
      </c>
    </row>
    <row r="349" spans="1:3" ht="23" x14ac:dyDescent="0.25">
      <c r="A349">
        <v>2017</v>
      </c>
      <c r="B349" s="2" t="s">
        <v>351</v>
      </c>
      <c r="C349">
        <v>680</v>
      </c>
    </row>
    <row r="350" spans="1:3" ht="23" x14ac:dyDescent="0.25">
      <c r="A350">
        <v>2017</v>
      </c>
      <c r="B350" s="2" t="s">
        <v>352</v>
      </c>
      <c r="C350">
        <v>1500</v>
      </c>
    </row>
    <row r="351" spans="1:3" ht="23" x14ac:dyDescent="0.25">
      <c r="A351">
        <v>2017</v>
      </c>
      <c r="B351" s="2" t="s">
        <v>353</v>
      </c>
      <c r="C351">
        <v>52</v>
      </c>
    </row>
    <row r="352" spans="1:3" ht="23" x14ac:dyDescent="0.25">
      <c r="A352">
        <v>2017</v>
      </c>
      <c r="B352" s="2" t="s">
        <v>354</v>
      </c>
      <c r="C352">
        <v>1300</v>
      </c>
    </row>
    <row r="353" spans="1:3" ht="23" x14ac:dyDescent="0.25">
      <c r="A353">
        <v>2017</v>
      </c>
      <c r="B353" s="2" t="s">
        <v>355</v>
      </c>
      <c r="C353">
        <v>10556</v>
      </c>
    </row>
    <row r="354" spans="1:3" ht="23" x14ac:dyDescent="0.25">
      <c r="A354">
        <v>2017</v>
      </c>
      <c r="B354" s="2" t="s">
        <v>356</v>
      </c>
      <c r="C354">
        <v>1136</v>
      </c>
    </row>
    <row r="355" spans="1:3" ht="23" x14ac:dyDescent="0.25">
      <c r="A355">
        <v>2017</v>
      </c>
      <c r="B355" s="2" t="s">
        <v>357</v>
      </c>
      <c r="C355">
        <v>1900</v>
      </c>
    </row>
    <row r="356" spans="1:3" ht="23" x14ac:dyDescent="0.25">
      <c r="A356">
        <v>2017</v>
      </c>
      <c r="B356" s="2" t="s">
        <v>358</v>
      </c>
      <c r="C356" s="3">
        <v>14500</v>
      </c>
    </row>
    <row r="357" spans="1:3" ht="23" x14ac:dyDescent="0.25">
      <c r="A357">
        <v>2017</v>
      </c>
      <c r="B357" s="2" t="s">
        <v>359</v>
      </c>
      <c r="C357">
        <v>10800</v>
      </c>
    </row>
    <row r="358" spans="1:3" ht="23" x14ac:dyDescent="0.25">
      <c r="A358">
        <v>2017</v>
      </c>
      <c r="B358" s="2" t="s">
        <v>360</v>
      </c>
      <c r="C358">
        <v>3800</v>
      </c>
    </row>
    <row r="359" spans="1:3" ht="23" x14ac:dyDescent="0.25">
      <c r="A359">
        <v>2017</v>
      </c>
      <c r="B359" s="2" t="s">
        <v>361</v>
      </c>
      <c r="C359">
        <v>24</v>
      </c>
    </row>
    <row r="360" spans="1:3" ht="23" x14ac:dyDescent="0.25">
      <c r="A360">
        <v>2017</v>
      </c>
      <c r="B360" s="2" t="s">
        <v>362</v>
      </c>
      <c r="C360">
        <v>2288</v>
      </c>
    </row>
    <row r="361" spans="1:3" ht="23" x14ac:dyDescent="0.25">
      <c r="A361">
        <v>2018</v>
      </c>
      <c r="B361" s="2" t="s">
        <v>363</v>
      </c>
      <c r="C361">
        <v>4600</v>
      </c>
    </row>
    <row r="362" spans="1:3" ht="23" x14ac:dyDescent="0.25">
      <c r="A362">
        <v>2018</v>
      </c>
      <c r="B362" s="2" t="s">
        <v>364</v>
      </c>
      <c r="C362">
        <v>11000</v>
      </c>
    </row>
    <row r="363" spans="1:3" ht="23" x14ac:dyDescent="0.25">
      <c r="A363">
        <v>2018</v>
      </c>
      <c r="B363" s="2" t="s">
        <v>365</v>
      </c>
      <c r="C363">
        <v>14000</v>
      </c>
    </row>
    <row r="364" spans="1:3" ht="23" x14ac:dyDescent="0.25">
      <c r="A364">
        <v>2018</v>
      </c>
      <c r="B364" s="2" t="s">
        <v>366</v>
      </c>
      <c r="C364">
        <v>5300</v>
      </c>
    </row>
    <row r="365" spans="1:3" ht="23" x14ac:dyDescent="0.25">
      <c r="A365">
        <v>2018</v>
      </c>
      <c r="B365" s="2" t="s">
        <v>367</v>
      </c>
      <c r="C365">
        <v>888</v>
      </c>
    </row>
    <row r="366" spans="1:3" ht="23" x14ac:dyDescent="0.25">
      <c r="A366">
        <v>2018</v>
      </c>
      <c r="B366" s="2" t="s">
        <v>368</v>
      </c>
      <c r="C366">
        <v>390</v>
      </c>
    </row>
    <row r="367" spans="1:3" ht="23" x14ac:dyDescent="0.25">
      <c r="A367">
        <v>2018</v>
      </c>
      <c r="B367" s="2" t="s">
        <v>369</v>
      </c>
      <c r="C367">
        <v>6605</v>
      </c>
    </row>
    <row r="368" spans="1:3" ht="23" x14ac:dyDescent="0.25">
      <c r="A368">
        <v>2018</v>
      </c>
      <c r="B368" s="2" t="s">
        <v>370</v>
      </c>
      <c r="C368">
        <v>2680</v>
      </c>
    </row>
    <row r="369" spans="1:3" ht="23" x14ac:dyDescent="0.25">
      <c r="A369">
        <v>2018</v>
      </c>
      <c r="B369" s="2" t="s">
        <v>371</v>
      </c>
      <c r="C369">
        <v>13618</v>
      </c>
    </row>
    <row r="370" spans="1:3" ht="23" x14ac:dyDescent="0.25">
      <c r="A370">
        <v>2018</v>
      </c>
      <c r="B370" s="2" t="s">
        <v>372</v>
      </c>
      <c r="C370">
        <v>2100</v>
      </c>
    </row>
    <row r="371" spans="1:3" ht="23" x14ac:dyDescent="0.25">
      <c r="A371">
        <v>2018</v>
      </c>
      <c r="B371" s="2" t="s">
        <v>373</v>
      </c>
      <c r="C371">
        <v>1980</v>
      </c>
    </row>
    <row r="372" spans="1:3" ht="23" x14ac:dyDescent="0.25">
      <c r="A372">
        <v>2018</v>
      </c>
      <c r="B372" s="2" t="s">
        <v>374</v>
      </c>
      <c r="C372">
        <v>250</v>
      </c>
    </row>
    <row r="373" spans="1:3" ht="23" x14ac:dyDescent="0.25">
      <c r="A373">
        <v>2018</v>
      </c>
      <c r="B373" s="2" t="s">
        <v>375</v>
      </c>
      <c r="C373">
        <v>84</v>
      </c>
    </row>
    <row r="374" spans="1:3" ht="23" x14ac:dyDescent="0.25">
      <c r="A374">
        <v>2018</v>
      </c>
      <c r="B374" s="2" t="s">
        <v>376</v>
      </c>
      <c r="C374">
        <v>6165</v>
      </c>
    </row>
    <row r="375" spans="1:3" ht="23" x14ac:dyDescent="0.25">
      <c r="A375">
        <v>2018</v>
      </c>
      <c r="B375" s="2" t="s">
        <v>377</v>
      </c>
      <c r="C375">
        <v>200</v>
      </c>
    </row>
    <row r="376" spans="1:3" ht="23" x14ac:dyDescent="0.25">
      <c r="A376">
        <v>2018</v>
      </c>
      <c r="B376" s="2" t="s">
        <v>378</v>
      </c>
      <c r="C376">
        <v>2000</v>
      </c>
    </row>
    <row r="377" spans="1:3" ht="23" x14ac:dyDescent="0.25">
      <c r="A377">
        <v>2018</v>
      </c>
      <c r="B377" s="2" t="s">
        <v>379</v>
      </c>
      <c r="C377">
        <v>410</v>
      </c>
    </row>
    <row r="378" spans="1:3" ht="23" x14ac:dyDescent="0.25">
      <c r="A378">
        <v>2018</v>
      </c>
      <c r="B378" s="2" t="s">
        <v>380</v>
      </c>
      <c r="C378">
        <v>1693</v>
      </c>
    </row>
    <row r="379" spans="1:3" ht="23" x14ac:dyDescent="0.25">
      <c r="A379">
        <v>2019</v>
      </c>
      <c r="B379" s="2" t="s">
        <v>381</v>
      </c>
      <c r="C379">
        <v>225</v>
      </c>
    </row>
    <row r="380" spans="1:3" ht="23" x14ac:dyDescent="0.25">
      <c r="A380">
        <v>2019</v>
      </c>
      <c r="B380" s="2" t="s">
        <v>382</v>
      </c>
      <c r="C380">
        <v>1200</v>
      </c>
    </row>
    <row r="381" spans="1:3" ht="23" x14ac:dyDescent="0.25">
      <c r="A381">
        <v>2019</v>
      </c>
      <c r="B381" s="2" t="s">
        <v>383</v>
      </c>
      <c r="C381">
        <v>304</v>
      </c>
    </row>
    <row r="382" spans="1:3" ht="23" x14ac:dyDescent="0.25">
      <c r="A382">
        <v>2019</v>
      </c>
      <c r="B382" s="2" t="s">
        <v>384</v>
      </c>
      <c r="C382">
        <v>59</v>
      </c>
    </row>
    <row r="383" spans="1:3" ht="23" x14ac:dyDescent="0.25">
      <c r="A383">
        <v>2019</v>
      </c>
      <c r="B383" s="2" t="s">
        <v>385</v>
      </c>
      <c r="C383">
        <v>575</v>
      </c>
    </row>
    <row r="384" spans="1:3" ht="23" x14ac:dyDescent="0.25">
      <c r="A384">
        <v>2019</v>
      </c>
      <c r="B384" s="2" t="s">
        <v>386</v>
      </c>
      <c r="C384">
        <v>814</v>
      </c>
    </row>
    <row r="385" spans="1:3" ht="23" x14ac:dyDescent="0.25">
      <c r="A385">
        <v>2019</v>
      </c>
      <c r="B385" s="2" t="s">
        <v>387</v>
      </c>
      <c r="C385" t="s">
        <v>33</v>
      </c>
    </row>
    <row r="386" spans="1:3" ht="23" x14ac:dyDescent="0.25">
      <c r="A386">
        <v>2019</v>
      </c>
      <c r="B386" s="2" t="s">
        <v>388</v>
      </c>
      <c r="C386">
        <v>400</v>
      </c>
    </row>
    <row r="387" spans="1:3" ht="23" x14ac:dyDescent="0.25">
      <c r="A387">
        <v>2019</v>
      </c>
      <c r="B387" s="2" t="s">
        <v>389</v>
      </c>
      <c r="C387">
        <v>1400</v>
      </c>
    </row>
    <row r="388" spans="1:3" ht="23" x14ac:dyDescent="0.25">
      <c r="A388">
        <v>2019</v>
      </c>
      <c r="B388" s="2" t="s">
        <v>390</v>
      </c>
      <c r="C388">
        <v>250</v>
      </c>
    </row>
    <row r="389" spans="1:3" ht="23" x14ac:dyDescent="0.25">
      <c r="A389">
        <v>2019</v>
      </c>
      <c r="B389" s="2" t="s">
        <v>391</v>
      </c>
      <c r="C389">
        <v>4850</v>
      </c>
    </row>
    <row r="390" spans="1:3" ht="23" x14ac:dyDescent="0.25">
      <c r="A390">
        <v>2019</v>
      </c>
      <c r="B390" s="2" t="s">
        <v>392</v>
      </c>
      <c r="C390">
        <v>4600</v>
      </c>
    </row>
    <row r="391" spans="1:3" ht="23" x14ac:dyDescent="0.25">
      <c r="A391">
        <v>2019</v>
      </c>
      <c r="B391" s="2" t="s">
        <v>393</v>
      </c>
      <c r="C391">
        <v>1746</v>
      </c>
    </row>
    <row r="392" spans="1:3" ht="23" x14ac:dyDescent="0.25">
      <c r="A392">
        <v>2019</v>
      </c>
      <c r="B392" s="2" t="s">
        <v>394</v>
      </c>
      <c r="C392">
        <v>5457</v>
      </c>
    </row>
    <row r="393" spans="1:3" ht="23" x14ac:dyDescent="0.25">
      <c r="A393">
        <v>2019</v>
      </c>
      <c r="B393" s="2" t="s">
        <v>395</v>
      </c>
      <c r="C393">
        <v>273</v>
      </c>
    </row>
    <row r="394" spans="1:3" ht="23" x14ac:dyDescent="0.25">
      <c r="A394">
        <v>2019</v>
      </c>
      <c r="B394" s="2" t="s">
        <v>396</v>
      </c>
      <c r="C394">
        <v>677</v>
      </c>
    </row>
    <row r="395" spans="1:3" ht="23" x14ac:dyDescent="0.25">
      <c r="A395">
        <v>2019</v>
      </c>
      <c r="B395" s="2" t="s">
        <v>397</v>
      </c>
      <c r="C395">
        <v>6300</v>
      </c>
    </row>
    <row r="396" spans="1:3" ht="23" x14ac:dyDescent="0.25">
      <c r="A396">
        <v>2019</v>
      </c>
      <c r="B396" s="2" t="s">
        <v>398</v>
      </c>
      <c r="C396">
        <v>40</v>
      </c>
    </row>
    <row r="397" spans="1:3" ht="23" x14ac:dyDescent="0.25">
      <c r="A397">
        <v>2019</v>
      </c>
      <c r="B397" s="2" t="s">
        <v>399</v>
      </c>
      <c r="C397">
        <v>221</v>
      </c>
    </row>
    <row r="398" spans="1:3" ht="23" x14ac:dyDescent="0.25">
      <c r="A398">
        <v>2019</v>
      </c>
      <c r="B398" s="2" t="s">
        <v>400</v>
      </c>
      <c r="C398">
        <v>940</v>
      </c>
    </row>
    <row r="399" spans="1:3" ht="23" x14ac:dyDescent="0.25">
      <c r="A399">
        <v>2019</v>
      </c>
      <c r="B399" s="2" t="s">
        <v>401</v>
      </c>
      <c r="C399">
        <v>21</v>
      </c>
    </row>
    <row r="400" spans="1:3" ht="23" x14ac:dyDescent="0.25">
      <c r="A400">
        <v>2019</v>
      </c>
      <c r="B400" s="2" t="s">
        <v>402</v>
      </c>
      <c r="C400">
        <v>348</v>
      </c>
    </row>
    <row r="401" spans="1:3" ht="23" x14ac:dyDescent="0.25">
      <c r="A401">
        <v>2019</v>
      </c>
      <c r="B401" s="2" t="s">
        <v>403</v>
      </c>
      <c r="C401">
        <v>775</v>
      </c>
    </row>
    <row r="402" spans="1:3" ht="23" x14ac:dyDescent="0.25">
      <c r="A402">
        <v>2020</v>
      </c>
      <c r="B402" s="2" t="s">
        <v>404</v>
      </c>
      <c r="C402">
        <v>2300</v>
      </c>
    </row>
    <row r="403" spans="1:3" ht="23" x14ac:dyDescent="0.25">
      <c r="A403">
        <v>2020</v>
      </c>
      <c r="B403" s="2" t="s">
        <v>405</v>
      </c>
      <c r="C403">
        <v>40</v>
      </c>
    </row>
    <row r="404" spans="1:3" ht="23" x14ac:dyDescent="0.25">
      <c r="A404">
        <v>2020</v>
      </c>
      <c r="B404" s="2" t="s">
        <v>406</v>
      </c>
      <c r="C404">
        <v>4700</v>
      </c>
    </row>
    <row r="405" spans="1:3" ht="23" x14ac:dyDescent="0.25">
      <c r="A405">
        <v>2020</v>
      </c>
      <c r="B405" s="2" t="s">
        <v>407</v>
      </c>
      <c r="C405">
        <v>10476</v>
      </c>
    </row>
    <row r="406" spans="1:3" ht="23" x14ac:dyDescent="0.25">
      <c r="A406">
        <v>2020</v>
      </c>
      <c r="B406" s="2" t="s">
        <v>408</v>
      </c>
      <c r="C406">
        <v>95</v>
      </c>
    </row>
    <row r="407" spans="1:3" ht="23" x14ac:dyDescent="0.25">
      <c r="A407">
        <v>2020</v>
      </c>
      <c r="B407" s="2" t="s">
        <v>409</v>
      </c>
      <c r="C407">
        <v>210</v>
      </c>
    </row>
    <row r="408" spans="1:3" ht="23" x14ac:dyDescent="0.25">
      <c r="A408">
        <v>2020</v>
      </c>
      <c r="B408" s="2" t="s">
        <v>410</v>
      </c>
      <c r="C408">
        <v>1180</v>
      </c>
    </row>
    <row r="409" spans="1:3" ht="23" x14ac:dyDescent="0.25">
      <c r="A409">
        <v>2020</v>
      </c>
      <c r="B409" s="2" t="s">
        <v>411</v>
      </c>
      <c r="C409">
        <v>2800</v>
      </c>
    </row>
    <row r="410" spans="1:3" ht="23" x14ac:dyDescent="0.25">
      <c r="A410">
        <v>2020</v>
      </c>
      <c r="B410" s="2" t="s">
        <v>412</v>
      </c>
      <c r="C410">
        <v>118</v>
      </c>
    </row>
    <row r="411" spans="1:3" ht="23" x14ac:dyDescent="0.25">
      <c r="A411">
        <v>2020</v>
      </c>
      <c r="B411" s="2" t="s">
        <v>413</v>
      </c>
      <c r="C411">
        <v>7650</v>
      </c>
    </row>
    <row r="412" spans="1:3" ht="23" x14ac:dyDescent="0.25">
      <c r="A412">
        <v>2020</v>
      </c>
      <c r="B412" s="2" t="s">
        <v>414</v>
      </c>
      <c r="C412">
        <v>2600</v>
      </c>
    </row>
    <row r="413" spans="1:3" ht="23" x14ac:dyDescent="0.25">
      <c r="A413">
        <v>2020</v>
      </c>
      <c r="B413" s="2" t="s">
        <v>415</v>
      </c>
      <c r="C413">
        <v>7081</v>
      </c>
    </row>
    <row r="414" spans="1:3" ht="23" x14ac:dyDescent="0.25">
      <c r="A414">
        <v>2020</v>
      </c>
      <c r="B414" s="2" t="s">
        <v>416</v>
      </c>
      <c r="C414">
        <v>14557</v>
      </c>
    </row>
    <row r="415" spans="1:3" ht="23" x14ac:dyDescent="0.25">
      <c r="A415">
        <v>2020</v>
      </c>
      <c r="B415" s="2" t="s">
        <v>417</v>
      </c>
      <c r="C415">
        <v>167</v>
      </c>
    </row>
    <row r="416" spans="1:3" ht="23" x14ac:dyDescent="0.25">
      <c r="A416">
        <v>2020</v>
      </c>
      <c r="B416" s="2" t="s">
        <v>418</v>
      </c>
      <c r="C416">
        <v>13</v>
      </c>
    </row>
    <row r="417" spans="1:3" ht="23" x14ac:dyDescent="0.25">
      <c r="A417">
        <v>2020</v>
      </c>
      <c r="B417" s="2" t="s">
        <v>419</v>
      </c>
      <c r="C417">
        <v>3634</v>
      </c>
    </row>
    <row r="418" spans="1:3" ht="23" x14ac:dyDescent="0.25">
      <c r="A418">
        <v>2020</v>
      </c>
      <c r="B418" s="2" t="s">
        <v>420</v>
      </c>
      <c r="C418">
        <v>760</v>
      </c>
    </row>
    <row r="419" spans="1:3" ht="23" x14ac:dyDescent="0.25">
      <c r="A419">
        <v>2020</v>
      </c>
      <c r="B419" s="2" t="s">
        <v>421</v>
      </c>
      <c r="C419">
        <v>770</v>
      </c>
    </row>
    <row r="420" spans="1:3" ht="23" x14ac:dyDescent="0.25">
      <c r="A420">
        <v>2020</v>
      </c>
      <c r="B420" s="2" t="s">
        <v>422</v>
      </c>
      <c r="C420">
        <v>3500</v>
      </c>
    </row>
    <row r="421" spans="1:3" ht="23" x14ac:dyDescent="0.25">
      <c r="A421">
        <v>2020</v>
      </c>
      <c r="B421" s="2" t="s">
        <v>423</v>
      </c>
      <c r="C421">
        <v>170</v>
      </c>
    </row>
    <row r="422" spans="1:3" ht="23" x14ac:dyDescent="0.25">
      <c r="A422">
        <v>2020</v>
      </c>
      <c r="B422" s="2" t="s">
        <v>424</v>
      </c>
      <c r="C422">
        <v>5800</v>
      </c>
    </row>
    <row r="423" spans="1:3" ht="23" x14ac:dyDescent="0.25">
      <c r="A423">
        <v>2021</v>
      </c>
      <c r="B423" s="2" t="s">
        <v>425</v>
      </c>
      <c r="C423">
        <v>762</v>
      </c>
    </row>
    <row r="424" spans="1:3" ht="23" x14ac:dyDescent="0.25">
      <c r="A424">
        <v>2021</v>
      </c>
      <c r="B424" s="2" t="s">
        <v>426</v>
      </c>
      <c r="C424">
        <v>1300</v>
      </c>
    </row>
    <row r="425" spans="1:3" ht="23" x14ac:dyDescent="0.25">
      <c r="A425">
        <v>2021</v>
      </c>
      <c r="B425" s="2" t="s">
        <v>427</v>
      </c>
      <c r="C425">
        <v>149</v>
      </c>
    </row>
    <row r="426" spans="1:3" ht="23" x14ac:dyDescent="0.25">
      <c r="A426">
        <v>2021</v>
      </c>
      <c r="B426" s="2" t="s">
        <v>428</v>
      </c>
      <c r="C426">
        <v>4854</v>
      </c>
    </row>
    <row r="427" spans="1:3" ht="23" x14ac:dyDescent="0.25">
      <c r="A427">
        <v>2021</v>
      </c>
      <c r="B427" s="2" t="s">
        <v>429</v>
      </c>
      <c r="C427">
        <v>6400</v>
      </c>
    </row>
    <row r="428" spans="1:3" ht="23" x14ac:dyDescent="0.25">
      <c r="A428">
        <v>2021</v>
      </c>
      <c r="B428" s="2" t="s">
        <v>430</v>
      </c>
      <c r="C428">
        <v>6200</v>
      </c>
    </row>
    <row r="429" spans="1:3" ht="23" x14ac:dyDescent="0.25">
      <c r="A429">
        <v>2021</v>
      </c>
      <c r="B429" s="2" t="s">
        <v>431</v>
      </c>
      <c r="C429">
        <v>675</v>
      </c>
    </row>
    <row r="430" spans="1:3" ht="23" x14ac:dyDescent="0.25">
      <c r="A430">
        <v>2021</v>
      </c>
      <c r="B430" s="2" t="s">
        <v>432</v>
      </c>
      <c r="C430">
        <v>1115</v>
      </c>
    </row>
    <row r="431" spans="1:3" ht="23" x14ac:dyDescent="0.25">
      <c r="A431">
        <v>2021</v>
      </c>
      <c r="B431" s="2" t="s">
        <v>433</v>
      </c>
      <c r="C431">
        <v>2600</v>
      </c>
    </row>
    <row r="432" spans="1:3" ht="23" x14ac:dyDescent="0.25">
      <c r="A432">
        <v>2021</v>
      </c>
      <c r="B432" s="2" t="s">
        <v>434</v>
      </c>
      <c r="C432">
        <v>863</v>
      </c>
    </row>
    <row r="433" spans="1:3" ht="23" x14ac:dyDescent="0.25">
      <c r="A433">
        <v>2021</v>
      </c>
      <c r="B433" s="2" t="s">
        <v>435</v>
      </c>
      <c r="C433">
        <v>8300</v>
      </c>
    </row>
    <row r="434" spans="1:3" ht="23" x14ac:dyDescent="0.25">
      <c r="A434">
        <v>2021</v>
      </c>
      <c r="B434" s="2" t="s">
        <v>436</v>
      </c>
      <c r="C434">
        <v>3200</v>
      </c>
    </row>
    <row r="435" spans="1:3" ht="23" x14ac:dyDescent="0.25">
      <c r="A435">
        <v>2021</v>
      </c>
      <c r="B435" s="2" t="s">
        <v>437</v>
      </c>
      <c r="C435">
        <v>270</v>
      </c>
    </row>
    <row r="436" spans="1:3" ht="23" x14ac:dyDescent="0.25">
      <c r="A436">
        <v>2021</v>
      </c>
      <c r="B436" s="2" t="s">
        <v>438</v>
      </c>
      <c r="C436">
        <v>713</v>
      </c>
    </row>
    <row r="437" spans="1:3" ht="23" x14ac:dyDescent="0.25">
      <c r="A437">
        <v>2021</v>
      </c>
      <c r="B437" s="2" t="s">
        <v>439</v>
      </c>
      <c r="C437">
        <v>474</v>
      </c>
    </row>
    <row r="438" spans="1:3" ht="23" x14ac:dyDescent="0.25">
      <c r="A438">
        <v>2021</v>
      </c>
      <c r="B438" s="2" t="s">
        <v>440</v>
      </c>
      <c r="C438">
        <v>204</v>
      </c>
    </row>
    <row r="439" spans="1:3" ht="23" x14ac:dyDescent="0.25">
      <c r="A439">
        <v>2021</v>
      </c>
      <c r="B439" s="2" t="s">
        <v>441</v>
      </c>
      <c r="C439">
        <v>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25C2-48C2-AE44-9314-A85862CA4C31}">
  <dimension ref="A1:C35"/>
  <sheetViews>
    <sheetView workbookViewId="0">
      <selection activeCell="H16" sqref="H16"/>
    </sheetView>
  </sheetViews>
  <sheetFormatPr baseColWidth="10" defaultRowHeight="16" x14ac:dyDescent="0.2"/>
  <cols>
    <col min="1" max="1" width="13" bestFit="1" customWidth="1"/>
    <col min="2" max="2" width="38.83203125" bestFit="1" customWidth="1"/>
  </cols>
  <sheetData>
    <row r="1" spans="1:3" x14ac:dyDescent="0.2">
      <c r="A1" s="4" t="s">
        <v>443</v>
      </c>
      <c r="B1" t="s">
        <v>445</v>
      </c>
      <c r="C1" t="s">
        <v>446</v>
      </c>
    </row>
    <row r="2" spans="1:3" x14ac:dyDescent="0.2">
      <c r="A2" s="5">
        <v>1989</v>
      </c>
      <c r="B2">
        <v>193</v>
      </c>
      <c r="C2">
        <f>GETPIVOTDATA("Cable Length (km)",$A$1,"Year",1989)</f>
        <v>193</v>
      </c>
    </row>
    <row r="3" spans="1:3" x14ac:dyDescent="0.2">
      <c r="A3" s="5">
        <v>1990</v>
      </c>
      <c r="B3">
        <v>516</v>
      </c>
      <c r="C3">
        <f>GETPIVOTDATA("Cable Length (km)",$A$1,"Year",1990)+C2</f>
        <v>709</v>
      </c>
    </row>
    <row r="4" spans="1:3" x14ac:dyDescent="0.2">
      <c r="A4" s="5">
        <v>1991</v>
      </c>
      <c r="B4">
        <v>442</v>
      </c>
      <c r="C4">
        <f>C3+GETPIVOTDATA("Cable Length (km)",$A$1,"Year",1991)</f>
        <v>1151</v>
      </c>
    </row>
    <row r="5" spans="1:3" x14ac:dyDescent="0.2">
      <c r="A5" s="5">
        <v>1992</v>
      </c>
      <c r="B5">
        <v>946</v>
      </c>
      <c r="C5">
        <f>C4+GETPIVOTDATA("Cable Length (km)",$A$1,"Year",1992)</f>
        <v>2097</v>
      </c>
    </row>
    <row r="6" spans="1:3" x14ac:dyDescent="0.2">
      <c r="A6" s="5">
        <v>1993</v>
      </c>
      <c r="B6">
        <v>446</v>
      </c>
      <c r="C6">
        <f>C5+GETPIVOTDATA("Cable Length (km)",$A$1,"Year",1993)</f>
        <v>2543</v>
      </c>
    </row>
    <row r="7" spans="1:3" x14ac:dyDescent="0.2">
      <c r="A7" s="5">
        <v>1994</v>
      </c>
      <c r="B7">
        <v>9259</v>
      </c>
      <c r="C7">
        <f>C6+GETPIVOTDATA("Cable Length (km)",$A$1,"Year",1994)</f>
        <v>11802</v>
      </c>
    </row>
    <row r="8" spans="1:3" x14ac:dyDescent="0.2">
      <c r="A8" s="5">
        <v>1995</v>
      </c>
      <c r="B8">
        <v>4119</v>
      </c>
      <c r="C8">
        <f>C7+GETPIVOTDATA("Cable Length (km)",$A$1,"Year",1995)</f>
        <v>15921</v>
      </c>
    </row>
    <row r="9" spans="1:3" x14ac:dyDescent="0.2">
      <c r="A9" s="5">
        <v>1996</v>
      </c>
      <c r="B9">
        <v>3065</v>
      </c>
      <c r="C9">
        <f>GETPIVOTDATA("Cable Length (km)",$A$1,"Year",1996)+C8</f>
        <v>18986</v>
      </c>
    </row>
    <row r="10" spans="1:3" x14ac:dyDescent="0.2">
      <c r="A10" s="5">
        <v>1997</v>
      </c>
      <c r="B10">
        <v>44556</v>
      </c>
      <c r="C10">
        <f>GETPIVOTDATA("Cable Length (km)",$A$1,"Year",1997)+C9</f>
        <v>63542</v>
      </c>
    </row>
    <row r="11" spans="1:3" x14ac:dyDescent="0.2">
      <c r="A11" s="5">
        <v>1998</v>
      </c>
      <c r="B11">
        <v>19474</v>
      </c>
      <c r="C11">
        <f>GETPIVOTDATA("Cable Length (km)",$A$1,"Year",1998)+C10</f>
        <v>83016</v>
      </c>
    </row>
    <row r="12" spans="1:3" x14ac:dyDescent="0.2">
      <c r="A12" s="5">
        <v>1999</v>
      </c>
      <c r="B12">
        <v>79197</v>
      </c>
      <c r="C12">
        <f>GETPIVOTDATA("Cable Length (km)",$A$1,"Year",1999)+C11</f>
        <v>162213</v>
      </c>
    </row>
    <row r="13" spans="1:3" x14ac:dyDescent="0.2">
      <c r="A13" s="5">
        <v>2000</v>
      </c>
      <c r="B13">
        <v>115610</v>
      </c>
      <c r="C13">
        <f>GETPIVOTDATA("Cable Length (km)",$A$1,"Year",2000)+C12</f>
        <v>277823</v>
      </c>
    </row>
    <row r="14" spans="1:3" x14ac:dyDescent="0.2">
      <c r="A14" s="5">
        <v>2001</v>
      </c>
      <c r="B14">
        <v>145942</v>
      </c>
      <c r="C14">
        <f>GETPIVOTDATA("Cable Length (km)",$A$1,"Year",2001)+C13</f>
        <v>423765</v>
      </c>
    </row>
    <row r="15" spans="1:3" x14ac:dyDescent="0.2">
      <c r="A15" s="5">
        <v>2002</v>
      </c>
      <c r="B15">
        <v>94519</v>
      </c>
      <c r="C15">
        <f>GETPIVOTDATA("Cable Length (km)",$A$1,"Year",2002)+C14</f>
        <v>518284</v>
      </c>
    </row>
    <row r="16" spans="1:3" x14ac:dyDescent="0.2">
      <c r="A16" s="5">
        <v>2003</v>
      </c>
      <c r="B16">
        <v>16303</v>
      </c>
      <c r="C16">
        <f>GETPIVOTDATA("Cable Length (km)",$A$1,"Year",2003)+C15</f>
        <v>534587</v>
      </c>
    </row>
    <row r="17" spans="1:3" x14ac:dyDescent="0.2">
      <c r="A17" s="5">
        <v>2004</v>
      </c>
      <c r="B17">
        <v>12309</v>
      </c>
      <c r="C17">
        <f>GETPIVOTDATA("Cable Length (km)",$A$1,"Year",2004)+C16</f>
        <v>546896</v>
      </c>
    </row>
    <row r="18" spans="1:3" x14ac:dyDescent="0.2">
      <c r="A18" s="5">
        <v>2005</v>
      </c>
      <c r="B18">
        <v>24922</v>
      </c>
      <c r="C18">
        <f>GETPIVOTDATA("Cable Length (km)",$A$1,"Year",2005)+C17</f>
        <v>571818</v>
      </c>
    </row>
    <row r="19" spans="1:3" x14ac:dyDescent="0.2">
      <c r="A19" s="5">
        <v>2006</v>
      </c>
      <c r="B19">
        <v>31654</v>
      </c>
      <c r="C19">
        <f>GETPIVOTDATA("Cable Length (km)",$A$1,"Year",2006)+C18</f>
        <v>603472</v>
      </c>
    </row>
    <row r="20" spans="1:3" x14ac:dyDescent="0.2">
      <c r="A20" s="5">
        <v>2007</v>
      </c>
      <c r="B20">
        <v>7237</v>
      </c>
      <c r="C20">
        <f>GETPIVOTDATA("Cable Length (km)",$A$1,"Year",2007)+C19</f>
        <v>610709</v>
      </c>
    </row>
    <row r="21" spans="1:3" x14ac:dyDescent="0.2">
      <c r="A21" s="5">
        <v>2008</v>
      </c>
      <c r="B21">
        <v>44414</v>
      </c>
      <c r="C21">
        <f>GETPIVOTDATA("Cable Length (km)",$A$1,"Year",2008)+C20</f>
        <v>655123</v>
      </c>
    </row>
    <row r="22" spans="1:3" x14ac:dyDescent="0.2">
      <c r="A22" s="5">
        <v>2009</v>
      </c>
      <c r="B22">
        <v>69055</v>
      </c>
      <c r="C22">
        <f>GETPIVOTDATA("Cable Length (km)",$A$1,"Year",2009)+C21</f>
        <v>724178</v>
      </c>
    </row>
    <row r="23" spans="1:3" x14ac:dyDescent="0.2">
      <c r="A23" s="5">
        <v>2010</v>
      </c>
      <c r="B23">
        <v>60950</v>
      </c>
      <c r="C23">
        <f>GETPIVOTDATA("Cable Length (km)",$A$1,"Year",2010)+C22</f>
        <v>785128</v>
      </c>
    </row>
    <row r="24" spans="1:3" x14ac:dyDescent="0.2">
      <c r="A24" s="5">
        <v>2011</v>
      </c>
      <c r="B24">
        <v>29654</v>
      </c>
      <c r="C24">
        <f>GETPIVOTDATA("Cable Length (km)",$A$1,"Year",2011)+C23</f>
        <v>814782</v>
      </c>
    </row>
    <row r="25" spans="1:3" x14ac:dyDescent="0.2">
      <c r="A25" s="5">
        <v>2012</v>
      </c>
      <c r="B25">
        <v>61593</v>
      </c>
      <c r="C25">
        <f>GETPIVOTDATA("Cable Length (km)",$A$1,"Year",2012)+C24</f>
        <v>876375</v>
      </c>
    </row>
    <row r="26" spans="1:3" x14ac:dyDescent="0.2">
      <c r="A26" s="5">
        <v>2013</v>
      </c>
      <c r="B26">
        <v>16907</v>
      </c>
      <c r="C26">
        <f>GETPIVOTDATA("Cable Length (km)",$A$1,"Year",2013)+C25</f>
        <v>893282</v>
      </c>
    </row>
    <row r="27" spans="1:3" x14ac:dyDescent="0.2">
      <c r="A27" s="5">
        <v>2014</v>
      </c>
      <c r="B27">
        <v>30387</v>
      </c>
      <c r="C27">
        <f>GETPIVOTDATA("Cable Length (km)",$A$1,"Year",2014)+C26</f>
        <v>923669</v>
      </c>
    </row>
    <row r="28" spans="1:3" x14ac:dyDescent="0.2">
      <c r="A28" s="5">
        <v>2015</v>
      </c>
      <c r="B28">
        <v>19285</v>
      </c>
      <c r="C28">
        <f>GETPIVOTDATA("Cable Length (km)",$A$1,"Year",2015)+C27</f>
        <v>942954</v>
      </c>
    </row>
    <row r="29" spans="1:3" x14ac:dyDescent="0.2">
      <c r="A29" s="5">
        <v>2016</v>
      </c>
      <c r="B29">
        <v>63304</v>
      </c>
      <c r="C29">
        <f>GETPIVOTDATA("Cable Length (km)",$A$1,"Year",2016)+C28</f>
        <v>1006258</v>
      </c>
    </row>
    <row r="30" spans="1:3" x14ac:dyDescent="0.2">
      <c r="A30" s="5">
        <v>2017</v>
      </c>
      <c r="B30">
        <v>74105</v>
      </c>
      <c r="C30">
        <f>GETPIVOTDATA("Cable Length (km)",$A$1,"Year",2017)+C29</f>
        <v>1080363</v>
      </c>
    </row>
    <row r="31" spans="1:3" x14ac:dyDescent="0.2">
      <c r="A31" s="5">
        <v>2018</v>
      </c>
      <c r="B31">
        <v>73963</v>
      </c>
      <c r="C31">
        <f>GETPIVOTDATA("Cable Length (km)",$A$1,"Year",2018)+C30</f>
        <v>1154326</v>
      </c>
    </row>
    <row r="32" spans="1:3" x14ac:dyDescent="0.2">
      <c r="A32" s="5">
        <v>2019</v>
      </c>
      <c r="B32">
        <v>31475</v>
      </c>
      <c r="C32">
        <f>GETPIVOTDATA("Cable Length (km)",$A$1,"Year",2019)+C31</f>
        <v>1185801</v>
      </c>
    </row>
    <row r="33" spans="1:3" x14ac:dyDescent="0.2">
      <c r="A33" s="5">
        <v>2020</v>
      </c>
      <c r="B33">
        <v>68621</v>
      </c>
      <c r="C33">
        <f>GETPIVOTDATA("Cable Length (km)",$A$1,"Year",2020)+C32</f>
        <v>1254422</v>
      </c>
    </row>
    <row r="34" spans="1:3" x14ac:dyDescent="0.2">
      <c r="A34" s="5">
        <v>2021</v>
      </c>
      <c r="B34">
        <v>45379</v>
      </c>
      <c r="C34">
        <f>GETPIVOTDATA("Cable Length (km)",$A$1,"Year",2021)+C33</f>
        <v>1299801</v>
      </c>
    </row>
    <row r="35" spans="1:3" x14ac:dyDescent="0.2">
      <c r="A35" s="5" t="s">
        <v>444</v>
      </c>
      <c r="B35">
        <v>1299801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0609-6500-A04D-84A6-D1C8FBA63A57}">
  <dimension ref="A1:B34"/>
  <sheetViews>
    <sheetView workbookViewId="0">
      <selection activeCell="B11" sqref="B11"/>
    </sheetView>
  </sheetViews>
  <sheetFormatPr baseColWidth="10" defaultRowHeight="16" x14ac:dyDescent="0.2"/>
  <cols>
    <col min="2" max="2" width="30" bestFit="1" customWidth="1"/>
  </cols>
  <sheetData>
    <row r="1" spans="1:2" x14ac:dyDescent="0.2">
      <c r="A1" t="s">
        <v>1</v>
      </c>
      <c r="B1" t="s">
        <v>447</v>
      </c>
    </row>
    <row r="2" spans="1:2" x14ac:dyDescent="0.2">
      <c r="A2" s="6">
        <v>1989</v>
      </c>
      <c r="B2" s="7">
        <v>193</v>
      </c>
    </row>
    <row r="3" spans="1:2" x14ac:dyDescent="0.2">
      <c r="A3" s="6">
        <v>1990</v>
      </c>
      <c r="B3" s="7">
        <v>709</v>
      </c>
    </row>
    <row r="4" spans="1:2" x14ac:dyDescent="0.2">
      <c r="A4" s="6">
        <v>1991</v>
      </c>
      <c r="B4" s="7">
        <v>1151</v>
      </c>
    </row>
    <row r="5" spans="1:2" x14ac:dyDescent="0.2">
      <c r="A5" s="6">
        <v>1992</v>
      </c>
      <c r="B5" s="7">
        <v>2097</v>
      </c>
    </row>
    <row r="6" spans="1:2" x14ac:dyDescent="0.2">
      <c r="A6" s="6">
        <v>1993</v>
      </c>
      <c r="B6" s="7">
        <v>2543</v>
      </c>
    </row>
    <row r="7" spans="1:2" x14ac:dyDescent="0.2">
      <c r="A7" s="6">
        <v>1994</v>
      </c>
      <c r="B7" s="7">
        <v>11802</v>
      </c>
    </row>
    <row r="8" spans="1:2" x14ac:dyDescent="0.2">
      <c r="A8" s="6">
        <v>1995</v>
      </c>
      <c r="B8" s="7">
        <v>15921</v>
      </c>
    </row>
    <row r="9" spans="1:2" x14ac:dyDescent="0.2">
      <c r="A9" s="6">
        <v>1996</v>
      </c>
      <c r="B9" s="7">
        <v>18986</v>
      </c>
    </row>
    <row r="10" spans="1:2" x14ac:dyDescent="0.2">
      <c r="A10" s="6">
        <v>1997</v>
      </c>
      <c r="B10" s="7">
        <v>63542</v>
      </c>
    </row>
    <row r="11" spans="1:2" x14ac:dyDescent="0.2">
      <c r="A11" s="6">
        <v>1998</v>
      </c>
      <c r="B11" s="7">
        <v>83016</v>
      </c>
    </row>
    <row r="12" spans="1:2" x14ac:dyDescent="0.2">
      <c r="A12" s="6">
        <v>1999</v>
      </c>
      <c r="B12" s="7">
        <v>162213</v>
      </c>
    </row>
    <row r="13" spans="1:2" x14ac:dyDescent="0.2">
      <c r="A13" s="6">
        <v>2000</v>
      </c>
      <c r="B13" s="7">
        <v>277823</v>
      </c>
    </row>
    <row r="14" spans="1:2" x14ac:dyDescent="0.2">
      <c r="A14" s="6">
        <v>2001</v>
      </c>
      <c r="B14" s="7">
        <v>423765</v>
      </c>
    </row>
    <row r="15" spans="1:2" x14ac:dyDescent="0.2">
      <c r="A15" s="6">
        <v>2002</v>
      </c>
      <c r="B15" s="7">
        <v>518284</v>
      </c>
    </row>
    <row r="16" spans="1:2" x14ac:dyDescent="0.2">
      <c r="A16" s="6">
        <v>2003</v>
      </c>
      <c r="B16" s="7">
        <v>534587</v>
      </c>
    </row>
    <row r="17" spans="1:2" x14ac:dyDescent="0.2">
      <c r="A17" s="6">
        <v>2004</v>
      </c>
      <c r="B17" s="7">
        <v>546896</v>
      </c>
    </row>
    <row r="18" spans="1:2" x14ac:dyDescent="0.2">
      <c r="A18" s="6">
        <v>2005</v>
      </c>
      <c r="B18" s="7">
        <v>571818</v>
      </c>
    </row>
    <row r="19" spans="1:2" x14ac:dyDescent="0.2">
      <c r="A19" s="6">
        <v>2006</v>
      </c>
      <c r="B19" s="7">
        <v>603472</v>
      </c>
    </row>
    <row r="20" spans="1:2" x14ac:dyDescent="0.2">
      <c r="A20" s="6">
        <v>2007</v>
      </c>
      <c r="B20" s="7">
        <v>610709</v>
      </c>
    </row>
    <row r="21" spans="1:2" x14ac:dyDescent="0.2">
      <c r="A21" s="6">
        <v>2008</v>
      </c>
      <c r="B21">
        <v>655123</v>
      </c>
    </row>
    <row r="22" spans="1:2" x14ac:dyDescent="0.2">
      <c r="A22" s="6">
        <v>2009</v>
      </c>
      <c r="B22" s="7">
        <v>724178</v>
      </c>
    </row>
    <row r="23" spans="1:2" x14ac:dyDescent="0.2">
      <c r="A23" s="6">
        <v>2010</v>
      </c>
      <c r="B23" s="7">
        <v>785128</v>
      </c>
    </row>
    <row r="24" spans="1:2" x14ac:dyDescent="0.2">
      <c r="A24" s="6">
        <v>2011</v>
      </c>
      <c r="B24" s="7">
        <v>814782</v>
      </c>
    </row>
    <row r="25" spans="1:2" x14ac:dyDescent="0.2">
      <c r="A25" s="6">
        <v>2012</v>
      </c>
      <c r="B25" s="7">
        <v>876375</v>
      </c>
    </row>
    <row r="26" spans="1:2" x14ac:dyDescent="0.2">
      <c r="A26" s="6">
        <v>2013</v>
      </c>
      <c r="B26" s="7">
        <v>893282</v>
      </c>
    </row>
    <row r="27" spans="1:2" x14ac:dyDescent="0.2">
      <c r="A27" s="6">
        <v>2014</v>
      </c>
      <c r="B27" s="7">
        <v>923669</v>
      </c>
    </row>
    <row r="28" spans="1:2" x14ac:dyDescent="0.2">
      <c r="A28" s="6">
        <v>2015</v>
      </c>
      <c r="B28" s="7">
        <v>942954</v>
      </c>
    </row>
    <row r="29" spans="1:2" x14ac:dyDescent="0.2">
      <c r="A29" s="6">
        <v>2016</v>
      </c>
      <c r="B29" s="7">
        <v>1006258</v>
      </c>
    </row>
    <row r="30" spans="1:2" x14ac:dyDescent="0.2">
      <c r="A30" s="6">
        <v>2017</v>
      </c>
      <c r="B30" s="7">
        <v>1080363</v>
      </c>
    </row>
    <row r="31" spans="1:2" x14ac:dyDescent="0.2">
      <c r="A31" s="6">
        <v>2018</v>
      </c>
      <c r="B31" s="7">
        <v>1154326</v>
      </c>
    </row>
    <row r="32" spans="1:2" x14ac:dyDescent="0.2">
      <c r="A32" s="6">
        <v>2019</v>
      </c>
      <c r="B32" s="7">
        <v>1185801</v>
      </c>
    </row>
    <row r="33" spans="1:2" x14ac:dyDescent="0.2">
      <c r="A33" s="6">
        <v>2020</v>
      </c>
      <c r="B33" s="7">
        <v>1254422</v>
      </c>
    </row>
    <row r="34" spans="1:2" x14ac:dyDescent="0.2">
      <c r="A34" s="6">
        <v>2021</v>
      </c>
      <c r="B34" s="7">
        <v>1299801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D9CA-C1A6-D341-AA64-455BC3900936}">
  <dimension ref="A3"/>
  <sheetViews>
    <sheetView workbookViewId="0">
      <selection activeCell="D11" sqref="D11"/>
    </sheetView>
  </sheetViews>
  <sheetFormatPr baseColWidth="10" defaultRowHeight="16" x14ac:dyDescent="0.2"/>
  <sheetData>
    <row r="3" spans="1:1" x14ac:dyDescent="0.2">
      <c r="A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Annual &gt; Cumulative</vt:lpstr>
      <vt:lpstr>Time Series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Ariana Hammersmith</cp:lastModifiedBy>
  <dcterms:created xsi:type="dcterms:W3CDTF">2022-10-18T00:12:10Z</dcterms:created>
  <dcterms:modified xsi:type="dcterms:W3CDTF">2023-05-16T22:37:09Z</dcterms:modified>
</cp:coreProperties>
</file>