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public\Community Planning Research Assistant\"/>
    </mc:Choice>
  </mc:AlternateContent>
  <xr:revisionPtr revIDLastSave="0" documentId="13_ncr:1_{B033EF18-232A-4C31-8FDD-31DA6396E061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2016" sheetId="1" r:id="rId1"/>
    <sheet name="2020" sheetId="2" r:id="rId2"/>
    <sheet name="Chang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1" i="2" l="1"/>
  <c r="E20" i="2"/>
  <c r="AS31" i="3"/>
  <c r="AO31" i="3"/>
  <c r="AK31" i="3"/>
  <c r="AC31" i="3"/>
  <c r="Y31" i="3"/>
  <c r="U31" i="3"/>
  <c r="Q31" i="3"/>
  <c r="M31" i="3"/>
  <c r="I31" i="3"/>
  <c r="E31" i="3"/>
  <c r="AG31" i="3"/>
  <c r="AS5" i="3"/>
  <c r="AS6" i="3"/>
  <c r="AS7" i="3"/>
  <c r="AS8" i="3"/>
  <c r="AS12" i="3"/>
  <c r="AS13" i="3"/>
  <c r="AS14" i="3"/>
  <c r="AS15" i="3"/>
  <c r="AS16" i="3"/>
  <c r="AS18" i="3"/>
  <c r="AS21" i="3"/>
  <c r="AS22" i="3"/>
  <c r="AS26" i="3"/>
  <c r="AS27" i="3"/>
  <c r="AS28" i="3"/>
  <c r="AS29" i="3"/>
  <c r="AS30" i="3"/>
  <c r="AS34" i="3"/>
  <c r="AS35" i="3"/>
  <c r="AS36" i="3"/>
  <c r="AS42" i="3"/>
  <c r="AS43" i="3"/>
  <c r="AS44" i="3"/>
  <c r="AS3" i="3"/>
  <c r="AO5" i="3"/>
  <c r="AO6" i="3"/>
  <c r="AO7" i="3"/>
  <c r="AO8" i="3"/>
  <c r="AO9" i="3"/>
  <c r="AO12" i="3"/>
  <c r="AO13" i="3"/>
  <c r="AO14" i="3"/>
  <c r="AO15" i="3"/>
  <c r="AO16" i="3"/>
  <c r="AO18" i="3"/>
  <c r="AO21" i="3"/>
  <c r="AO22" i="3"/>
  <c r="AO23" i="3"/>
  <c r="AO26" i="3"/>
  <c r="AO27" i="3"/>
  <c r="AO28" i="3"/>
  <c r="AO29" i="3"/>
  <c r="AO30" i="3"/>
  <c r="AO34" i="3"/>
  <c r="AO35" i="3"/>
  <c r="AO36" i="3"/>
  <c r="AO42" i="3"/>
  <c r="AO43" i="3"/>
  <c r="AO44" i="3"/>
  <c r="AO3" i="3"/>
  <c r="AK5" i="3"/>
  <c r="AK6" i="3"/>
  <c r="AK7" i="3"/>
  <c r="AK8" i="3"/>
  <c r="AK9" i="3"/>
  <c r="AK12" i="3"/>
  <c r="AK13" i="3"/>
  <c r="AK14" i="3"/>
  <c r="AK15" i="3"/>
  <c r="AK16" i="3"/>
  <c r="AK18" i="3"/>
  <c r="AK21" i="3"/>
  <c r="AK22" i="3"/>
  <c r="AK23" i="3"/>
  <c r="AK26" i="3"/>
  <c r="AK27" i="3"/>
  <c r="AK28" i="3"/>
  <c r="AK29" i="3"/>
  <c r="AK30" i="3"/>
  <c r="AK34" i="3"/>
  <c r="AK35" i="3"/>
  <c r="AK36" i="3"/>
  <c r="AK42" i="3"/>
  <c r="AK43" i="3"/>
  <c r="AK44" i="3"/>
  <c r="AK3" i="3"/>
  <c r="AG5" i="3"/>
  <c r="AG6" i="3"/>
  <c r="AG7" i="3"/>
  <c r="AG8" i="3"/>
  <c r="AG9" i="3"/>
  <c r="AG12" i="3"/>
  <c r="AG13" i="3"/>
  <c r="AG14" i="3"/>
  <c r="AG15" i="3"/>
  <c r="AG16" i="3"/>
  <c r="AG18" i="3"/>
  <c r="AG21" i="3"/>
  <c r="AG22" i="3"/>
  <c r="AG23" i="3"/>
  <c r="AG26" i="3"/>
  <c r="AG27" i="3"/>
  <c r="AG28" i="3"/>
  <c r="AG29" i="3"/>
  <c r="AG30" i="3"/>
  <c r="AG34" i="3"/>
  <c r="AG35" i="3"/>
  <c r="AG36" i="3"/>
  <c r="AG42" i="3"/>
  <c r="AG43" i="3"/>
  <c r="AG44" i="3"/>
  <c r="AG3" i="3"/>
  <c r="AC18" i="3"/>
  <c r="AC5" i="3"/>
  <c r="AC6" i="3"/>
  <c r="AC7" i="3"/>
  <c r="AC8" i="3"/>
  <c r="AC9" i="3"/>
  <c r="AC12" i="3"/>
  <c r="AC13" i="3"/>
  <c r="AC14" i="3"/>
  <c r="AC15" i="3"/>
  <c r="AC16" i="3"/>
  <c r="AC21" i="3"/>
  <c r="AC22" i="3"/>
  <c r="AC23" i="3"/>
  <c r="AC26" i="3"/>
  <c r="AC27" i="3"/>
  <c r="AC28" i="3"/>
  <c r="AC29" i="3"/>
  <c r="AC30" i="3"/>
  <c r="AC34" i="3"/>
  <c r="AC35" i="3"/>
  <c r="AC36" i="3"/>
  <c r="AC42" i="3"/>
  <c r="AC43" i="3"/>
  <c r="AC44" i="3"/>
  <c r="AC3" i="3"/>
  <c r="Y18" i="3"/>
  <c r="Y5" i="3"/>
  <c r="Y6" i="3"/>
  <c r="Y7" i="3"/>
  <c r="Y8" i="3"/>
  <c r="Y9" i="3"/>
  <c r="Y12" i="3"/>
  <c r="Y13" i="3"/>
  <c r="Y14" i="3"/>
  <c r="Y15" i="3"/>
  <c r="Y16" i="3"/>
  <c r="Y21" i="3"/>
  <c r="Y22" i="3"/>
  <c r="Y23" i="3"/>
  <c r="Y26" i="3"/>
  <c r="Y27" i="3"/>
  <c r="Y28" i="3"/>
  <c r="Y29" i="3"/>
  <c r="Y30" i="3"/>
  <c r="Y34" i="3"/>
  <c r="Y35" i="3"/>
  <c r="Y36" i="3"/>
  <c r="Y42" i="3"/>
  <c r="Y43" i="3"/>
  <c r="Y44" i="3"/>
  <c r="Y3" i="3"/>
  <c r="U5" i="3"/>
  <c r="U6" i="3"/>
  <c r="U7" i="3"/>
  <c r="U8" i="3"/>
  <c r="U9" i="3"/>
  <c r="U12" i="3"/>
  <c r="U13" i="3"/>
  <c r="U14" i="3"/>
  <c r="U15" i="3"/>
  <c r="U16" i="3"/>
  <c r="U18" i="3"/>
  <c r="U21" i="3"/>
  <c r="U22" i="3"/>
  <c r="U23" i="3"/>
  <c r="U26" i="3"/>
  <c r="U27" i="3"/>
  <c r="U28" i="3"/>
  <c r="U29" i="3"/>
  <c r="U30" i="3"/>
  <c r="U34" i="3"/>
  <c r="U35" i="3"/>
  <c r="U36" i="3"/>
  <c r="U42" i="3"/>
  <c r="U43" i="3"/>
  <c r="U44" i="3"/>
  <c r="U3" i="3"/>
  <c r="Q5" i="3"/>
  <c r="Q6" i="3"/>
  <c r="Q7" i="3"/>
  <c r="Q8" i="3"/>
  <c r="Q12" i="3"/>
  <c r="Q13" i="3"/>
  <c r="Q14" i="3"/>
  <c r="Q15" i="3"/>
  <c r="Q16" i="3"/>
  <c r="Q18" i="3"/>
  <c r="Q21" i="3"/>
  <c r="Q22" i="3"/>
  <c r="Q26" i="3"/>
  <c r="Q27" i="3"/>
  <c r="Q28" i="3"/>
  <c r="Q29" i="3"/>
  <c r="Q30" i="3"/>
  <c r="Q34" i="3"/>
  <c r="Q35" i="3"/>
  <c r="Q36" i="3"/>
  <c r="Q42" i="3"/>
  <c r="Q43" i="3"/>
  <c r="Q44" i="3"/>
  <c r="Q3" i="3"/>
  <c r="M5" i="3"/>
  <c r="M6" i="3"/>
  <c r="M7" i="3"/>
  <c r="M8" i="3"/>
  <c r="M9" i="3"/>
  <c r="M12" i="3"/>
  <c r="M13" i="3"/>
  <c r="M14" i="3"/>
  <c r="M15" i="3"/>
  <c r="M16" i="3"/>
  <c r="M18" i="3"/>
  <c r="M21" i="3"/>
  <c r="M22" i="3"/>
  <c r="M23" i="3"/>
  <c r="M26" i="3"/>
  <c r="M27" i="3"/>
  <c r="M28" i="3"/>
  <c r="M29" i="3"/>
  <c r="M30" i="3"/>
  <c r="M34" i="3"/>
  <c r="M35" i="3"/>
  <c r="M36" i="3"/>
  <c r="M42" i="3"/>
  <c r="M43" i="3"/>
  <c r="M44" i="3"/>
  <c r="M3" i="3"/>
  <c r="I5" i="3"/>
  <c r="I6" i="3"/>
  <c r="I7" i="3"/>
  <c r="I8" i="3"/>
  <c r="I9" i="3"/>
  <c r="I12" i="3"/>
  <c r="I13" i="3"/>
  <c r="I14" i="3"/>
  <c r="I15" i="3"/>
  <c r="I16" i="3"/>
  <c r="I18" i="3"/>
  <c r="I21" i="3"/>
  <c r="I22" i="3"/>
  <c r="I23" i="3"/>
  <c r="I26" i="3"/>
  <c r="I27" i="3"/>
  <c r="I28" i="3"/>
  <c r="I29" i="3"/>
  <c r="I30" i="3"/>
  <c r="I34" i="3"/>
  <c r="I35" i="3"/>
  <c r="I36" i="3"/>
  <c r="I42" i="3"/>
  <c r="I43" i="3"/>
  <c r="I44" i="3"/>
  <c r="I3" i="3"/>
  <c r="E26" i="3"/>
  <c r="E17" i="3"/>
  <c r="E18" i="3"/>
  <c r="E21" i="3"/>
  <c r="E22" i="3"/>
  <c r="E27" i="3"/>
  <c r="E28" i="3"/>
  <c r="E29" i="3"/>
  <c r="E30" i="3"/>
  <c r="E34" i="3"/>
  <c r="E35" i="3"/>
  <c r="E36" i="3"/>
  <c r="E42" i="3"/>
  <c r="E43" i="3"/>
  <c r="E44" i="3"/>
  <c r="E12" i="3"/>
  <c r="E13" i="3"/>
  <c r="E14" i="3"/>
  <c r="E15" i="3"/>
  <c r="E16" i="3"/>
  <c r="E5" i="3"/>
  <c r="E6" i="3"/>
  <c r="E7" i="3"/>
  <c r="E8" i="3"/>
  <c r="E9" i="3"/>
  <c r="E3" i="3"/>
  <c r="AQ3" i="3"/>
  <c r="AM3" i="3"/>
  <c r="AI3" i="3"/>
  <c r="AE3" i="3"/>
  <c r="AA3" i="3"/>
  <c r="Y2" i="1"/>
  <c r="W3" i="3"/>
  <c r="S3" i="3"/>
  <c r="O3" i="3"/>
  <c r="G3" i="3"/>
  <c r="K3" i="3"/>
  <c r="C3" i="3"/>
  <c r="D44" i="3"/>
  <c r="D43" i="3"/>
  <c r="D42" i="3"/>
  <c r="D36" i="3"/>
  <c r="D35" i="3"/>
  <c r="D34" i="3"/>
  <c r="D30" i="3"/>
  <c r="D29" i="3"/>
  <c r="D28" i="3"/>
  <c r="D27" i="3"/>
  <c r="D23" i="3"/>
  <c r="E23" i="3" s="1"/>
  <c r="D22" i="3"/>
  <c r="D21" i="3"/>
  <c r="D18" i="3"/>
  <c r="D16" i="3"/>
  <c r="D15" i="3"/>
  <c r="D14" i="3"/>
  <c r="D13" i="3"/>
  <c r="D12" i="3"/>
  <c r="D9" i="3"/>
  <c r="D8" i="3"/>
  <c r="D7" i="3"/>
  <c r="D6" i="3"/>
  <c r="D5" i="3"/>
  <c r="D3" i="3"/>
  <c r="E34" i="2" l="1"/>
  <c r="E35" i="2"/>
  <c r="E33" i="2"/>
  <c r="C34" i="2"/>
  <c r="C35" i="2"/>
  <c r="C33" i="2"/>
  <c r="E29" i="2"/>
  <c r="C27" i="2"/>
  <c r="C28" i="2"/>
  <c r="C26" i="2"/>
  <c r="E25" i="2"/>
  <c r="AI2" i="2"/>
  <c r="AF2" i="2"/>
  <c r="AC2" i="2"/>
  <c r="Z2" i="2"/>
  <c r="W2" i="2"/>
  <c r="T2" i="2"/>
  <c r="Q2" i="2"/>
  <c r="N2" i="2"/>
  <c r="K2" i="2"/>
  <c r="H2" i="2"/>
  <c r="C29" i="2"/>
  <c r="E17" i="2"/>
  <c r="C17" i="2"/>
  <c r="H17" i="2"/>
  <c r="K17" i="2"/>
  <c r="N17" i="2"/>
  <c r="Q17" i="2"/>
  <c r="T17" i="2"/>
  <c r="W17" i="2"/>
  <c r="Z17" i="2"/>
  <c r="AC17" i="2"/>
  <c r="AF17" i="2"/>
  <c r="AI17" i="2"/>
  <c r="C22" i="2"/>
  <c r="C21" i="2"/>
  <c r="C20" i="2"/>
  <c r="AI42" i="2"/>
  <c r="AI43" i="2"/>
  <c r="AI41" i="2"/>
  <c r="AF42" i="2"/>
  <c r="AF43" i="2"/>
  <c r="AF41" i="2"/>
  <c r="AC42" i="2"/>
  <c r="AC43" i="2"/>
  <c r="AC41" i="2"/>
  <c r="Z42" i="2"/>
  <c r="Z43" i="2"/>
  <c r="Z41" i="2"/>
  <c r="W42" i="2"/>
  <c r="W43" i="2"/>
  <c r="W41" i="2"/>
  <c r="T42" i="2"/>
  <c r="T43" i="2"/>
  <c r="T41" i="2"/>
  <c r="Q42" i="2"/>
  <c r="Q43" i="2"/>
  <c r="Q41" i="2"/>
  <c r="N42" i="2"/>
  <c r="N43" i="2"/>
  <c r="N41" i="2"/>
  <c r="K42" i="2"/>
  <c r="K43" i="2"/>
  <c r="K41" i="2"/>
  <c r="H43" i="2"/>
  <c r="H42" i="2"/>
  <c r="E42" i="2"/>
  <c r="E41" i="2"/>
  <c r="E43" i="2"/>
  <c r="C42" i="2"/>
  <c r="C43" i="2"/>
  <c r="C41" i="2"/>
  <c r="AI12" i="2"/>
  <c r="AI13" i="2"/>
  <c r="AI14" i="2"/>
  <c r="AI15" i="2"/>
  <c r="AI11" i="2"/>
  <c r="AF12" i="2"/>
  <c r="AF13" i="2"/>
  <c r="AF14" i="2"/>
  <c r="AF15" i="2"/>
  <c r="AF11" i="2"/>
  <c r="AC12" i="2"/>
  <c r="AC13" i="2"/>
  <c r="AC14" i="2"/>
  <c r="AC15" i="2"/>
  <c r="AC11" i="2"/>
  <c r="Z12" i="2"/>
  <c r="Z13" i="2"/>
  <c r="Z14" i="2"/>
  <c r="Z15" i="2"/>
  <c r="Z11" i="2"/>
  <c r="W15" i="2"/>
  <c r="W12" i="2"/>
  <c r="W13" i="2"/>
  <c r="W14" i="2"/>
  <c r="W11" i="2"/>
  <c r="T12" i="2"/>
  <c r="T13" i="2"/>
  <c r="T14" i="2"/>
  <c r="T15" i="2"/>
  <c r="T11" i="2"/>
  <c r="Q12" i="2"/>
  <c r="Q13" i="2"/>
  <c r="Q14" i="2"/>
  <c r="Q15" i="2"/>
  <c r="Q11" i="2"/>
  <c r="N12" i="2"/>
  <c r="N13" i="2"/>
  <c r="N14" i="2"/>
  <c r="N15" i="2"/>
  <c r="N11" i="2"/>
  <c r="K12" i="2"/>
  <c r="K13" i="2"/>
  <c r="K14" i="2"/>
  <c r="K15" i="2"/>
  <c r="K11" i="2"/>
  <c r="H15" i="2"/>
  <c r="H12" i="2"/>
  <c r="H13" i="2"/>
  <c r="H14" i="2"/>
  <c r="H11" i="2"/>
  <c r="C12" i="2"/>
  <c r="C13" i="2"/>
  <c r="C14" i="2"/>
  <c r="C15" i="2"/>
  <c r="C11" i="2"/>
  <c r="AI5" i="2"/>
  <c r="AI6" i="2"/>
  <c r="AI7" i="2"/>
  <c r="AI4" i="2"/>
  <c r="AF5" i="2"/>
  <c r="AF6" i="2"/>
  <c r="AF7" i="2"/>
  <c r="AF4" i="2"/>
  <c r="AC5" i="2"/>
  <c r="AC6" i="2"/>
  <c r="AC7" i="2"/>
  <c r="AC4" i="2"/>
  <c r="Z5" i="2"/>
  <c r="Z6" i="2"/>
  <c r="Z7" i="2"/>
  <c r="Z4" i="2"/>
  <c r="W5" i="2"/>
  <c r="W6" i="2"/>
  <c r="W7" i="2"/>
  <c r="W4" i="2"/>
  <c r="T5" i="2"/>
  <c r="T6" i="2"/>
  <c r="T7" i="2"/>
  <c r="T4" i="2"/>
  <c r="Q5" i="2"/>
  <c r="Q6" i="2"/>
  <c r="Q7" i="2"/>
  <c r="Q4" i="2"/>
  <c r="N5" i="2"/>
  <c r="N6" i="2"/>
  <c r="N7" i="2"/>
  <c r="N4" i="2"/>
  <c r="K5" i="2"/>
  <c r="K6" i="2"/>
  <c r="K7" i="2"/>
  <c r="K4" i="2"/>
  <c r="H5" i="2"/>
  <c r="H6" i="2"/>
  <c r="H7" i="2"/>
  <c r="H4" i="2"/>
  <c r="E7" i="2"/>
  <c r="C7" i="2"/>
  <c r="E6" i="2"/>
  <c r="E5" i="2"/>
  <c r="E4" i="2"/>
  <c r="C8" i="2"/>
  <c r="C6" i="2"/>
  <c r="C5" i="2"/>
  <c r="C4" i="2"/>
  <c r="C2" i="2"/>
  <c r="E34" i="1" l="1"/>
  <c r="AH2" i="1" l="1"/>
  <c r="AE2" i="1"/>
  <c r="AB2" i="1"/>
  <c r="V2" i="1"/>
  <c r="S2" i="1"/>
  <c r="P2" i="1"/>
  <c r="M2" i="1"/>
  <c r="J2" i="1"/>
  <c r="G2" i="1"/>
  <c r="C2" i="1"/>
  <c r="E35" i="1" l="1"/>
  <c r="E33" i="1"/>
</calcChain>
</file>

<file path=xl/sharedStrings.xml><?xml version="1.0" encoding="utf-8"?>
<sst xmlns="http://schemas.openxmlformats.org/spreadsheetml/2006/main" count="443" uniqueCount="77">
  <si>
    <t>Indicators</t>
  </si>
  <si>
    <t>Age/gender</t>
  </si>
  <si>
    <t>Male</t>
  </si>
  <si>
    <t>Female</t>
  </si>
  <si>
    <t>Median age</t>
  </si>
  <si>
    <t>Race/Ethnicity</t>
  </si>
  <si>
    <t>White</t>
  </si>
  <si>
    <t>African American</t>
  </si>
  <si>
    <t>Asian</t>
  </si>
  <si>
    <t>Racial diversity index</t>
  </si>
  <si>
    <t>Foreign born population</t>
  </si>
  <si>
    <t>Household structure</t>
  </si>
  <si>
    <t>Average household size</t>
  </si>
  <si>
    <t>Employment status</t>
  </si>
  <si>
    <t>Unemployment rate</t>
  </si>
  <si>
    <t>Government workers</t>
  </si>
  <si>
    <t>Self employed</t>
  </si>
  <si>
    <t>Car free commute</t>
  </si>
  <si>
    <t>Median family income</t>
  </si>
  <si>
    <t>Private health insurance</t>
  </si>
  <si>
    <t>Public health insurance</t>
  </si>
  <si>
    <t>No health insurance</t>
  </si>
  <si>
    <t>Preventable Hospitalization</t>
  </si>
  <si>
    <t>Total ER Visits per 1,000 population</t>
  </si>
  <si>
    <t>Living under poverty line</t>
  </si>
  <si>
    <t>Poverty rate, population under 18 years old</t>
  </si>
  <si>
    <t>Poverty rate</t>
  </si>
  <si>
    <t>Age less than 19</t>
  </si>
  <si>
    <t>Age more than 65</t>
  </si>
  <si>
    <t>Households with people under 18</t>
  </si>
  <si>
    <t>Households with people over 65</t>
  </si>
  <si>
    <t>Childhood obesity in percent</t>
  </si>
  <si>
    <t>Poverty rate, population aged 65 and over</t>
  </si>
  <si>
    <t>Hisptanic and Latino</t>
  </si>
  <si>
    <t>Other and Two or more races</t>
  </si>
  <si>
    <t>Sector 1</t>
  </si>
  <si>
    <t>Sector 2</t>
  </si>
  <si>
    <t>Sector 4</t>
  </si>
  <si>
    <t>Sector 5</t>
  </si>
  <si>
    <t>Sector 6</t>
  </si>
  <si>
    <t>Sector 7</t>
  </si>
  <si>
    <t>Sector 8</t>
  </si>
  <si>
    <t>Sector 9</t>
  </si>
  <si>
    <t>14.04% (Age&lt;18)</t>
  </si>
  <si>
    <t>$41,210.00 Median family income ($2016)</t>
  </si>
  <si>
    <t>Sector 2 %</t>
  </si>
  <si>
    <t>Sector 3 %</t>
  </si>
  <si>
    <t>Sector 4 %</t>
  </si>
  <si>
    <t>Sector 5 %</t>
  </si>
  <si>
    <t>Sector 6%</t>
  </si>
  <si>
    <t>Sector 7%</t>
  </si>
  <si>
    <t>Sector 8%</t>
  </si>
  <si>
    <t>Sector 9 %</t>
  </si>
  <si>
    <t>CD 3 Totals</t>
  </si>
  <si>
    <t xml:space="preserve">% of Sector 1 </t>
  </si>
  <si>
    <t xml:space="preserve"> % Of total</t>
  </si>
  <si>
    <t>Sector 10 %</t>
  </si>
  <si>
    <t>Sector 3 Total</t>
  </si>
  <si>
    <t xml:space="preserve">Sector 10 </t>
  </si>
  <si>
    <t>Private sector workers</t>
  </si>
  <si>
    <t>Health</t>
  </si>
  <si>
    <t xml:space="preserve">Total Population: </t>
  </si>
  <si>
    <t xml:space="preserve">Total pop: </t>
  </si>
  <si>
    <t>Total Pop:</t>
  </si>
  <si>
    <t>pop:</t>
  </si>
  <si>
    <t xml:space="preserve"> </t>
  </si>
  <si>
    <t xml:space="preserve">  </t>
  </si>
  <si>
    <t xml:space="preserve"> as per 2021 Census data </t>
  </si>
  <si>
    <t>Age less than 18</t>
  </si>
  <si>
    <t>Change in %</t>
  </si>
  <si>
    <t xml:space="preserve">Sector 3 </t>
  </si>
  <si>
    <t>n/a</t>
  </si>
  <si>
    <t>Sector data has not been updated since 2016</t>
  </si>
  <si>
    <t>Racial diversity index (not available by sector)</t>
  </si>
  <si>
    <t>Preventable Hospitalization (not available by sector)</t>
  </si>
  <si>
    <t>Total ER Visits per 1,000 population (not available by sector)</t>
  </si>
  <si>
    <t>Childhood obesity in percent (not available by sector)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</si>
</sst>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&quot;$&quot;#,##0.00"/>
    <numFmt numFmtId="165" formatCode="0.0%"/>
    <numFmt numFmtId="166" formatCode="_(&quot;$&quot;* #,##0_);_(&quot;$&quot;* \(#,##0\);_(&quot;$&quot;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4"/>
      <color theme="1"/>
      <name val="Times New Roman"/>
      <family val="1"/>
    </font>
    <font>
      <sz val="24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24"/>
      <color theme="1"/>
      <name val="Times New Roman"/>
      <family val="1"/>
    </font>
    <font>
      <b/>
      <i/>
      <sz val="24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56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0" xfId="0" applyFont="1"/>
    <xf numFmtId="0" fontId="4" fillId="0" borderId="0" xfId="0" applyFont="1"/>
    <xf numFmtId="2" fontId="2" fillId="0" borderId="0" xfId="0" applyNumberFormat="1" applyFont="1"/>
    <xf numFmtId="2" fontId="5" fillId="0" borderId="0" xfId="0" applyNumberFormat="1" applyFont="1"/>
    <xf numFmtId="0" fontId="5" fillId="0" borderId="0" xfId="0" applyFont="1"/>
    <xf numFmtId="2" fontId="3" fillId="0" borderId="0" xfId="0" applyNumberFormat="1" applyFont="1"/>
    <xf numFmtId="0" fontId="3" fillId="0" borderId="0" xfId="0" applyFont="1" applyAlignment="1">
      <alignment horizontal="center" vertical="center"/>
    </xf>
    <xf numFmtId="10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9" fontId="5" fillId="0" borderId="0" xfId="1" applyFont="1" applyAlignment="1">
      <alignment horizontal="center" vertical="center"/>
    </xf>
    <xf numFmtId="9" fontId="3" fillId="0" borderId="0" xfId="1" applyFont="1" applyAlignment="1">
      <alignment horizontal="center" vertical="center"/>
    </xf>
    <xf numFmtId="0" fontId="3" fillId="0" borderId="0" xfId="0" applyFont="1" applyAlignment="1">
      <alignment horizontal="center"/>
    </xf>
    <xf numFmtId="9" fontId="3" fillId="0" borderId="0" xfId="1" applyFont="1" applyAlignment="1">
      <alignment horizontal="center"/>
    </xf>
    <xf numFmtId="164" fontId="5" fillId="0" borderId="0" xfId="0" applyNumberFormat="1" applyFont="1"/>
    <xf numFmtId="10" fontId="5" fillId="0" borderId="0" xfId="0" applyNumberFormat="1" applyFont="1"/>
    <xf numFmtId="10" fontId="3" fillId="0" borderId="0" xfId="0" applyNumberFormat="1" applyFont="1" applyAlignment="1">
      <alignment horizontal="center" vertical="center"/>
    </xf>
    <xf numFmtId="1" fontId="3" fillId="0" borderId="0" xfId="0" applyNumberFormat="1" applyFont="1"/>
    <xf numFmtId="1" fontId="5" fillId="0" borderId="0" xfId="0" applyNumberFormat="1" applyFont="1"/>
    <xf numFmtId="165" fontId="5" fillId="0" borderId="0" xfId="1" applyNumberFormat="1" applyFont="1" applyAlignment="1">
      <alignment horizontal="center" vertical="center"/>
    </xf>
    <xf numFmtId="1" fontId="2" fillId="0" borderId="0" xfId="0" applyNumberFormat="1" applyFont="1"/>
    <xf numFmtId="9" fontId="5" fillId="0" borderId="0" xfId="1" applyFont="1"/>
    <xf numFmtId="165" fontId="5" fillId="0" borderId="0" xfId="1" applyNumberFormat="1" applyFont="1"/>
    <xf numFmtId="165" fontId="5" fillId="0" borderId="0" xfId="0" applyNumberFormat="1" applyFont="1" applyAlignment="1">
      <alignment horizontal="center" vertical="center"/>
    </xf>
    <xf numFmtId="165" fontId="5" fillId="0" borderId="0" xfId="1" applyNumberFormat="1" applyFont="1" applyFill="1" applyAlignment="1">
      <alignment horizontal="center" vertical="center"/>
    </xf>
    <xf numFmtId="165" fontId="5" fillId="0" borderId="0" xfId="1" applyNumberFormat="1" applyFont="1" applyFill="1"/>
    <xf numFmtId="0" fontId="5" fillId="0" borderId="0" xfId="0" applyFont="1" applyAlignment="1">
      <alignment horizontal="center"/>
    </xf>
    <xf numFmtId="9" fontId="5" fillId="0" borderId="0" xfId="1" applyFont="1" applyAlignment="1">
      <alignment horizontal="center"/>
    </xf>
    <xf numFmtId="44" fontId="5" fillId="0" borderId="0" xfId="2" applyFont="1"/>
    <xf numFmtId="0" fontId="5" fillId="0" borderId="0" xfId="0" applyFont="1" applyAlignment="1">
      <alignment horizontal="right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1" fontId="2" fillId="0" borderId="0" xfId="0" applyNumberFormat="1" applyFont="1" applyAlignment="1">
      <alignment vertical="center"/>
    </xf>
    <xf numFmtId="1" fontId="0" fillId="0" borderId="0" xfId="0" applyNumberFormat="1"/>
    <xf numFmtId="165" fontId="2" fillId="0" borderId="0" xfId="1" applyNumberFormat="1" applyFont="1" applyAlignment="1">
      <alignment vertical="center" wrapText="1"/>
    </xf>
    <xf numFmtId="9" fontId="5" fillId="0" borderId="0" xfId="0" applyNumberFormat="1" applyFont="1"/>
    <xf numFmtId="165" fontId="2" fillId="0" borderId="0" xfId="1" applyNumberFormat="1" applyFont="1"/>
    <xf numFmtId="166" fontId="5" fillId="0" borderId="0" xfId="2" applyNumberFormat="1" applyFont="1"/>
    <xf numFmtId="165" fontId="2" fillId="0" borderId="0" xfId="1" applyNumberFormat="1" applyFont="1" applyFill="1" applyAlignment="1">
      <alignment vertical="center" wrapText="1"/>
    </xf>
    <xf numFmtId="165" fontId="2" fillId="0" borderId="0" xfId="1" applyNumberFormat="1" applyFont="1" applyFill="1" applyAlignment="1">
      <alignment horizontal="right"/>
    </xf>
    <xf numFmtId="1" fontId="3" fillId="0" borderId="0" xfId="0" applyNumberFormat="1" applyFont="1" applyAlignment="1">
      <alignment horizontal="right"/>
    </xf>
    <xf numFmtId="165" fontId="2" fillId="0" borderId="0" xfId="1" applyNumberFormat="1" applyFont="1" applyFill="1"/>
    <xf numFmtId="0" fontId="5" fillId="2" borderId="0" xfId="0" applyFont="1" applyFill="1"/>
    <xf numFmtId="165" fontId="6" fillId="2" borderId="0" xfId="1" applyNumberFormat="1" applyFont="1" applyFill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5" fillId="0" borderId="0" xfId="0" applyFont="1" applyFill="1"/>
    <xf numFmtId="2" fontId="5" fillId="0" borderId="0" xfId="0" applyNumberFormat="1" applyFont="1" applyFill="1"/>
    <xf numFmtId="0" fontId="5" fillId="0" borderId="0" xfId="0" applyFont="1" applyFill="1" applyAlignment="1">
      <alignment horizontal="center" vertical="center"/>
    </xf>
    <xf numFmtId="0" fontId="5" fillId="3" borderId="0" xfId="0" applyFont="1" applyFill="1"/>
    <xf numFmtId="0" fontId="2" fillId="0" borderId="0" xfId="0" applyFont="1" applyFill="1"/>
    <xf numFmtId="10" fontId="5" fillId="0" borderId="0" xfId="0" applyNumberFormat="1" applyFont="1" applyFill="1"/>
    <xf numFmtId="0" fontId="5" fillId="3" borderId="0" xfId="0" applyFont="1" applyFill="1" applyAlignment="1">
      <alignment horizontal="left"/>
    </xf>
  </cellXfs>
  <cellStyles count="3">
    <cellStyle name="Currency" xfId="2" builtinId="4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I52"/>
  <sheetViews>
    <sheetView topLeftCell="Q10" zoomScale="60" zoomScaleNormal="60" workbookViewId="0">
      <selection activeCell="AI30" sqref="AI30"/>
    </sheetView>
  </sheetViews>
  <sheetFormatPr defaultColWidth="9.140625" defaultRowHeight="31.5" x14ac:dyDescent="0.5"/>
  <cols>
    <col min="1" max="1" width="37.7109375" style="4" customWidth="1"/>
    <col min="2" max="2" width="20.42578125" style="4" bestFit="1" customWidth="1"/>
    <col min="3" max="3" width="26.42578125" style="4" customWidth="1"/>
    <col min="4" max="4" width="10.42578125" style="4" customWidth="1"/>
    <col min="5" max="5" width="38.42578125" style="10" customWidth="1"/>
    <col min="6" max="6" width="12.140625" style="4" customWidth="1"/>
    <col min="7" max="7" width="17.85546875" style="4" bestFit="1" customWidth="1"/>
    <col min="8" max="8" width="17.42578125" style="4" customWidth="1"/>
    <col min="9" max="9" width="11.7109375" style="4" bestFit="1" customWidth="1"/>
    <col min="10" max="10" width="17.85546875" style="4" bestFit="1" customWidth="1"/>
    <col min="11" max="11" width="17.140625" style="4" customWidth="1"/>
    <col min="12" max="12" width="6.85546875" style="4" customWidth="1"/>
    <col min="13" max="13" width="19" style="4" bestFit="1" customWidth="1"/>
    <col min="14" max="14" width="17.28515625" style="4" customWidth="1"/>
    <col min="15" max="15" width="10.42578125" style="4" customWidth="1"/>
    <col min="16" max="16" width="17.42578125" style="4" bestFit="1" customWidth="1"/>
    <col min="17" max="17" width="17.140625" style="4" customWidth="1"/>
    <col min="18" max="18" width="9.42578125" style="4" customWidth="1"/>
    <col min="19" max="19" width="17.85546875" style="4" bestFit="1" customWidth="1"/>
    <col min="20" max="20" width="16.85546875" style="4" customWidth="1"/>
    <col min="21" max="21" width="9.42578125" style="4" customWidth="1"/>
    <col min="22" max="22" width="17.85546875" style="4" bestFit="1" customWidth="1"/>
    <col min="23" max="23" width="17.140625" style="4" customWidth="1"/>
    <col min="24" max="24" width="7.85546875" style="4" customWidth="1"/>
    <col min="25" max="25" width="17.85546875" style="4" bestFit="1" customWidth="1"/>
    <col min="26" max="26" width="17.140625" style="4" customWidth="1"/>
    <col min="27" max="27" width="11" style="4" customWidth="1"/>
    <col min="28" max="28" width="17.42578125" style="4" bestFit="1" customWidth="1"/>
    <col min="29" max="29" width="16.42578125" style="4" customWidth="1"/>
    <col min="30" max="30" width="9.28515625" style="4" customWidth="1"/>
    <col min="31" max="31" width="17.42578125" style="4" bestFit="1" customWidth="1"/>
    <col min="32" max="32" width="17" style="4" customWidth="1"/>
    <col min="33" max="33" width="9.140625" style="4"/>
    <col min="34" max="34" width="19" style="4" bestFit="1" customWidth="1"/>
    <col min="35" max="35" width="17.85546875" style="4" bestFit="1" customWidth="1"/>
    <col min="36" max="16384" width="9.140625" style="4"/>
  </cols>
  <sheetData>
    <row r="1" spans="1:35" x14ac:dyDescent="0.5">
      <c r="A1" s="1" t="s">
        <v>0</v>
      </c>
      <c r="B1" s="1"/>
      <c r="C1" s="1" t="s">
        <v>53</v>
      </c>
      <c r="D1" s="2"/>
      <c r="E1" s="3"/>
      <c r="G1" s="1" t="s">
        <v>35</v>
      </c>
      <c r="H1" s="1" t="s">
        <v>54</v>
      </c>
      <c r="I1" s="1"/>
      <c r="J1" s="1" t="s">
        <v>36</v>
      </c>
      <c r="K1" s="1" t="s">
        <v>45</v>
      </c>
      <c r="L1" s="1"/>
      <c r="M1" s="1" t="s">
        <v>57</v>
      </c>
      <c r="N1" s="1" t="s">
        <v>46</v>
      </c>
      <c r="O1" s="1"/>
      <c r="P1" s="1" t="s">
        <v>37</v>
      </c>
      <c r="Q1" s="1" t="s">
        <v>47</v>
      </c>
      <c r="R1" s="1"/>
      <c r="S1" s="1" t="s">
        <v>38</v>
      </c>
      <c r="T1" s="1" t="s">
        <v>48</v>
      </c>
      <c r="U1" s="1"/>
      <c r="V1" s="1" t="s">
        <v>39</v>
      </c>
      <c r="W1" s="1" t="s">
        <v>49</v>
      </c>
      <c r="X1" s="1"/>
      <c r="Y1" s="1" t="s">
        <v>40</v>
      </c>
      <c r="Z1" s="1" t="s">
        <v>50</v>
      </c>
      <c r="AA1" s="1"/>
      <c r="AB1" s="1" t="s">
        <v>41</v>
      </c>
      <c r="AC1" s="1" t="s">
        <v>51</v>
      </c>
      <c r="AD1" s="1"/>
      <c r="AE1" s="1" t="s">
        <v>42</v>
      </c>
      <c r="AF1" s="1" t="s">
        <v>52</v>
      </c>
      <c r="AH1" s="1" t="s">
        <v>58</v>
      </c>
      <c r="AI1" s="5" t="s">
        <v>56</v>
      </c>
    </row>
    <row r="2" spans="1:35" x14ac:dyDescent="0.5">
      <c r="A2" s="1" t="s">
        <v>61</v>
      </c>
      <c r="C2" s="6">
        <f>SUM(C4:C5)</f>
        <v>150340</v>
      </c>
      <c r="D2" s="1"/>
      <c r="E2" s="3" t="s">
        <v>55</v>
      </c>
      <c r="F2" s="4" t="s">
        <v>62</v>
      </c>
      <c r="G2" s="7">
        <f>SUM(G4:G5)</f>
        <v>6498.25</v>
      </c>
      <c r="H2" s="8"/>
      <c r="I2" s="8" t="s">
        <v>63</v>
      </c>
      <c r="J2" s="7">
        <f>SUM(J4:J5)</f>
        <v>5799.67</v>
      </c>
      <c r="K2" s="8"/>
      <c r="L2" s="8" t="s">
        <v>64</v>
      </c>
      <c r="M2" s="9">
        <f>SUM(M4:M5)</f>
        <v>17782</v>
      </c>
      <c r="O2" s="8" t="s">
        <v>64</v>
      </c>
      <c r="P2" s="7">
        <f>SUM(P4:P5)</f>
        <v>5544.5</v>
      </c>
      <c r="Q2" s="8"/>
      <c r="R2" s="8" t="s">
        <v>64</v>
      </c>
      <c r="S2" s="7">
        <f>SUM(S4:S5)</f>
        <v>2776</v>
      </c>
      <c r="T2" s="8"/>
      <c r="U2" s="8" t="s">
        <v>64</v>
      </c>
      <c r="V2" s="7">
        <f>SUM(V4:V5)</f>
        <v>7457</v>
      </c>
      <c r="W2" s="8"/>
      <c r="X2" s="8" t="s">
        <v>64</v>
      </c>
      <c r="Y2" s="7">
        <f>SUM(Y4:Y5)</f>
        <v>5288</v>
      </c>
      <c r="Z2" s="8"/>
      <c r="AA2" s="8" t="s">
        <v>64</v>
      </c>
      <c r="AB2" s="7">
        <f>SUM(AB4:AB5)</f>
        <v>6758</v>
      </c>
      <c r="AC2" s="8"/>
      <c r="AD2" s="8" t="s">
        <v>64</v>
      </c>
      <c r="AE2" s="7">
        <f>SUM(AE4:AE5)</f>
        <v>5749</v>
      </c>
      <c r="AF2" s="8"/>
      <c r="AG2" s="4" t="s">
        <v>64</v>
      </c>
      <c r="AH2" s="9">
        <f>SUM(AH4:AH5)</f>
        <v>16704</v>
      </c>
    </row>
    <row r="3" spans="1:35" x14ac:dyDescent="0.5">
      <c r="A3" s="1" t="s">
        <v>1</v>
      </c>
      <c r="B3" s="1"/>
      <c r="D3" s="6"/>
      <c r="G3" s="8"/>
      <c r="H3" s="8"/>
      <c r="I3" s="8"/>
      <c r="J3" s="8"/>
      <c r="K3" s="8"/>
      <c r="L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</row>
    <row r="4" spans="1:35" x14ac:dyDescent="0.5">
      <c r="A4" s="8" t="s">
        <v>2</v>
      </c>
      <c r="B4" s="8"/>
      <c r="C4" s="7">
        <v>73708</v>
      </c>
      <c r="D4" s="7"/>
      <c r="E4" s="11">
        <v>0.48259999999999997</v>
      </c>
      <c r="G4" s="4">
        <v>3301.75</v>
      </c>
      <c r="H4" s="4">
        <v>0.50974999999999993</v>
      </c>
      <c r="J4" s="4">
        <v>2767</v>
      </c>
      <c r="K4" s="4">
        <v>0.45429999999999998</v>
      </c>
      <c r="M4" s="4">
        <v>8567</v>
      </c>
      <c r="N4" s="4">
        <v>0.46650000000000003</v>
      </c>
      <c r="P4" s="4">
        <v>2703.5</v>
      </c>
      <c r="Q4" s="4">
        <v>0.4975</v>
      </c>
      <c r="S4" s="4">
        <v>1333.75</v>
      </c>
      <c r="T4" s="4">
        <v>0.48680000000000001</v>
      </c>
      <c r="V4" s="4">
        <v>3360</v>
      </c>
      <c r="W4" s="4">
        <v>0.45329999999999998</v>
      </c>
      <c r="Y4" s="4">
        <v>2506.33</v>
      </c>
      <c r="Z4" s="4">
        <v>0.45329999999999998</v>
      </c>
      <c r="AB4" s="4">
        <v>3469</v>
      </c>
      <c r="AC4" s="4">
        <v>0.52049999999999996</v>
      </c>
      <c r="AE4" s="4">
        <v>3271.5</v>
      </c>
      <c r="AF4" s="4">
        <v>0.57050000000000001</v>
      </c>
      <c r="AH4" s="4">
        <v>7254</v>
      </c>
      <c r="AI4" s="4">
        <v>0.4363333333333333</v>
      </c>
    </row>
    <row r="5" spans="1:35" x14ac:dyDescent="0.5">
      <c r="A5" s="8" t="s">
        <v>3</v>
      </c>
      <c r="B5" s="8"/>
      <c r="C5" s="7">
        <v>76632</v>
      </c>
      <c r="D5" s="7"/>
      <c r="E5" s="11">
        <v>0.51739999999999997</v>
      </c>
      <c r="G5" s="4">
        <v>3196.5</v>
      </c>
      <c r="H5" s="4">
        <v>0.49025000000000002</v>
      </c>
      <c r="J5" s="4">
        <v>3032.67</v>
      </c>
      <c r="K5" s="4">
        <v>0.52229999999999999</v>
      </c>
      <c r="M5" s="4">
        <v>9215</v>
      </c>
      <c r="N5" s="4">
        <v>0.53350000000000009</v>
      </c>
      <c r="P5" s="4">
        <v>2841</v>
      </c>
      <c r="Q5" s="4">
        <v>0.50249999999999995</v>
      </c>
      <c r="S5" s="4">
        <v>1442.25</v>
      </c>
      <c r="T5" s="4">
        <v>0.51329999999999998</v>
      </c>
      <c r="V5" s="4">
        <v>4097</v>
      </c>
      <c r="W5" s="4">
        <v>0.54669999999999996</v>
      </c>
      <c r="Y5" s="4">
        <v>2781.67</v>
      </c>
      <c r="Z5" s="4">
        <v>0.54669999999999996</v>
      </c>
      <c r="AB5" s="4">
        <v>3289</v>
      </c>
      <c r="AC5" s="4">
        <v>0.47950000000000004</v>
      </c>
      <c r="AE5" s="4">
        <v>2477.5</v>
      </c>
      <c r="AF5" s="4">
        <v>0.42950000000000005</v>
      </c>
      <c r="AH5" s="4">
        <v>9450</v>
      </c>
      <c r="AI5" s="4">
        <v>0.56366666666666665</v>
      </c>
    </row>
    <row r="6" spans="1:35" x14ac:dyDescent="0.5">
      <c r="A6" s="8" t="s">
        <v>27</v>
      </c>
      <c r="B6" s="8"/>
      <c r="C6" s="7">
        <v>23709</v>
      </c>
      <c r="D6" s="7"/>
      <c r="E6" s="12" t="s">
        <v>43</v>
      </c>
      <c r="G6" s="4">
        <v>1033.5</v>
      </c>
      <c r="H6" s="4">
        <v>0.16224999999999998</v>
      </c>
      <c r="J6" s="4">
        <v>486.33</v>
      </c>
      <c r="K6" s="4">
        <v>8.3000000000000004E-2</v>
      </c>
      <c r="M6" s="4">
        <v>2893</v>
      </c>
      <c r="N6" s="4">
        <v>0.15050000000000002</v>
      </c>
      <c r="P6" s="4">
        <v>641.5</v>
      </c>
      <c r="Q6" s="4">
        <v>0.108</v>
      </c>
      <c r="S6" s="4">
        <v>445.75</v>
      </c>
      <c r="T6" s="4">
        <v>0.16800000000000001</v>
      </c>
      <c r="V6" s="4">
        <v>1511</v>
      </c>
      <c r="W6" s="4">
        <v>0.19329999999999997</v>
      </c>
      <c r="Y6" s="4">
        <v>1030.33</v>
      </c>
      <c r="Z6" s="4">
        <v>0.18629999999999999</v>
      </c>
      <c r="AB6" s="4">
        <v>926.5</v>
      </c>
      <c r="AC6" s="4">
        <v>0.13400000000000001</v>
      </c>
      <c r="AE6" s="4">
        <v>895.5</v>
      </c>
      <c r="AF6" s="4">
        <v>0.17899999999999999</v>
      </c>
      <c r="AH6" s="4">
        <v>3619</v>
      </c>
      <c r="AI6" s="4">
        <v>0.21566666666666667</v>
      </c>
    </row>
    <row r="7" spans="1:35" x14ac:dyDescent="0.5">
      <c r="A7" s="8" t="s">
        <v>28</v>
      </c>
      <c r="B7" s="8"/>
      <c r="C7" s="7">
        <v>21900</v>
      </c>
      <c r="D7" s="7"/>
      <c r="E7" s="13">
        <v>0.17130000000000001</v>
      </c>
      <c r="G7" s="4">
        <v>424.25</v>
      </c>
      <c r="H7" s="4">
        <v>7.3249999999999996E-2</v>
      </c>
      <c r="J7" s="4">
        <v>726</v>
      </c>
      <c r="K7" s="4">
        <v>0.13170000000000001</v>
      </c>
      <c r="M7" s="4">
        <v>1656</v>
      </c>
      <c r="N7" s="4">
        <v>8.3250000000000005E-2</v>
      </c>
      <c r="P7" s="4">
        <v>643</v>
      </c>
      <c r="Q7" s="4">
        <v>0.10349999999999999</v>
      </c>
      <c r="S7" s="4">
        <v>555.5</v>
      </c>
      <c r="T7" s="4">
        <v>0.192</v>
      </c>
      <c r="V7" s="4">
        <v>1625.67</v>
      </c>
      <c r="W7" s="4">
        <v>0.21329999999999999</v>
      </c>
      <c r="Y7" s="4">
        <v>952</v>
      </c>
      <c r="Z7" s="4">
        <v>0.2</v>
      </c>
      <c r="AB7" s="4">
        <v>1369.5</v>
      </c>
      <c r="AC7" s="4">
        <v>0.20499999999999999</v>
      </c>
      <c r="AE7" s="4">
        <v>603</v>
      </c>
      <c r="AF7" s="4">
        <v>9.8000000000000004E-2</v>
      </c>
      <c r="AH7" s="4">
        <v>3062</v>
      </c>
      <c r="AI7" s="4">
        <v>0.18033333333333335</v>
      </c>
    </row>
    <row r="8" spans="1:35" x14ac:dyDescent="0.5">
      <c r="A8" s="8" t="s">
        <v>4</v>
      </c>
      <c r="B8" s="8"/>
      <c r="C8" s="6">
        <v>36.630000000000003</v>
      </c>
      <c r="D8" s="7"/>
      <c r="E8" s="12"/>
      <c r="G8" s="4">
        <v>30.65</v>
      </c>
      <c r="J8" s="4">
        <v>36.630000000000003</v>
      </c>
      <c r="N8" s="4">
        <v>36.924999999999997</v>
      </c>
      <c r="P8" s="4">
        <v>36.049999999999997</v>
      </c>
      <c r="S8" s="4">
        <v>43.48</v>
      </c>
      <c r="V8" s="4">
        <v>43.57</v>
      </c>
      <c r="Y8" s="4">
        <v>45.3</v>
      </c>
      <c r="AB8" s="4">
        <v>42.7</v>
      </c>
      <c r="AE8" s="4">
        <v>34.700000000000003</v>
      </c>
      <c r="AI8" s="4">
        <v>41.699999999999996</v>
      </c>
    </row>
    <row r="9" spans="1:35" x14ac:dyDescent="0.5">
      <c r="A9" s="8"/>
      <c r="B9" s="8"/>
      <c r="C9" s="7"/>
      <c r="D9" s="7"/>
      <c r="E9" s="11"/>
    </row>
    <row r="10" spans="1:35" x14ac:dyDescent="0.5">
      <c r="A10" s="1" t="s">
        <v>5</v>
      </c>
      <c r="B10" s="1"/>
      <c r="D10" s="6"/>
      <c r="E10" s="11"/>
    </row>
    <row r="11" spans="1:35" x14ac:dyDescent="0.5">
      <c r="A11" s="8" t="s">
        <v>6</v>
      </c>
      <c r="B11" s="8"/>
      <c r="C11" s="7">
        <v>52262</v>
      </c>
      <c r="D11" s="7"/>
      <c r="E11" s="11">
        <v>0.33169999999999999</v>
      </c>
      <c r="G11" s="4">
        <v>4422.5</v>
      </c>
      <c r="H11" s="4">
        <v>0.65500000000000003</v>
      </c>
      <c r="J11" s="4">
        <v>3858.67</v>
      </c>
      <c r="K11" s="4">
        <v>0.63070000000000004</v>
      </c>
      <c r="M11" s="4">
        <v>6385</v>
      </c>
      <c r="N11" s="4">
        <v>0.39375000000000004</v>
      </c>
      <c r="P11" s="4">
        <v>1556</v>
      </c>
      <c r="Q11" s="4">
        <v>0.32300000000000001</v>
      </c>
      <c r="S11" s="4">
        <v>1422</v>
      </c>
      <c r="T11" s="4">
        <v>0.52749999999999997</v>
      </c>
      <c r="V11" s="4">
        <v>967</v>
      </c>
      <c r="W11" s="4">
        <v>0.13830000000000001</v>
      </c>
      <c r="Y11" s="4">
        <v>327.67</v>
      </c>
      <c r="Z11" s="4">
        <v>8.6669999999999997E-2</v>
      </c>
      <c r="AB11" s="4">
        <v>653</v>
      </c>
      <c r="AC11" s="4">
        <v>9.2499999999999999E-2</v>
      </c>
      <c r="AE11" s="4">
        <v>1557</v>
      </c>
      <c r="AF11" s="4">
        <v>0.27449999999999997</v>
      </c>
      <c r="AH11" s="4">
        <v>880</v>
      </c>
      <c r="AI11" s="4">
        <v>5.1333333333333335E-2</v>
      </c>
    </row>
    <row r="12" spans="1:35" x14ac:dyDescent="0.5">
      <c r="A12" s="8" t="s">
        <v>33</v>
      </c>
      <c r="B12" s="8"/>
      <c r="C12" s="7">
        <v>32638</v>
      </c>
      <c r="D12" s="7"/>
      <c r="E12" s="14">
        <v>0.2238</v>
      </c>
      <c r="G12" s="4">
        <v>518</v>
      </c>
      <c r="H12" s="4">
        <v>8.3500000000000005E-2</v>
      </c>
      <c r="J12" s="4">
        <v>867.33</v>
      </c>
      <c r="K12" s="4">
        <v>0.17230000000000001</v>
      </c>
      <c r="M12" s="4">
        <v>6560</v>
      </c>
      <c r="N12" s="4">
        <v>0.32450000000000001</v>
      </c>
      <c r="P12" s="4">
        <v>1879.5</v>
      </c>
      <c r="Q12" s="4">
        <v>0.307</v>
      </c>
      <c r="S12" s="4">
        <v>590.75</v>
      </c>
      <c r="T12" s="4">
        <v>0.21249999999999999</v>
      </c>
      <c r="V12" s="4">
        <v>2516.67</v>
      </c>
      <c r="W12" s="4">
        <v>0.33829999999999999</v>
      </c>
      <c r="Y12" s="4">
        <v>840</v>
      </c>
      <c r="Z12" s="4">
        <v>0.1547</v>
      </c>
      <c r="AB12" s="4">
        <v>467</v>
      </c>
      <c r="AC12" s="4">
        <v>7.2999999999999995E-2</v>
      </c>
      <c r="AE12" s="4">
        <v>975</v>
      </c>
      <c r="AF12" s="4">
        <v>0.22500000000000001</v>
      </c>
      <c r="AH12" s="4">
        <v>9938</v>
      </c>
      <c r="AI12" s="4">
        <v>0.59499999999999997</v>
      </c>
    </row>
    <row r="13" spans="1:35" x14ac:dyDescent="0.5">
      <c r="A13" s="8" t="s">
        <v>7</v>
      </c>
      <c r="B13" s="8"/>
      <c r="C13" s="7">
        <v>9093</v>
      </c>
      <c r="D13" s="7"/>
      <c r="E13" s="11">
        <v>8.8700000000000001E-2</v>
      </c>
      <c r="G13" s="4">
        <v>393.25</v>
      </c>
      <c r="H13" s="4">
        <v>6.8500000000000005E-2</v>
      </c>
      <c r="J13" s="4">
        <v>175.33</v>
      </c>
      <c r="K13" s="4">
        <v>3.7999999999999999E-2</v>
      </c>
      <c r="M13" s="4">
        <v>1267</v>
      </c>
      <c r="N13" s="4">
        <v>6.4500000000000002E-2</v>
      </c>
      <c r="P13" s="4">
        <v>541.5</v>
      </c>
      <c r="Q13" s="4">
        <v>8.2500000000000004E-2</v>
      </c>
      <c r="S13" s="4">
        <v>107.25</v>
      </c>
      <c r="T13" s="4">
        <v>3.6999999999999998E-2</v>
      </c>
      <c r="V13" s="4">
        <v>627</v>
      </c>
      <c r="W13" s="4">
        <v>7.7300000000000008E-2</v>
      </c>
      <c r="Y13" s="4">
        <v>198.67</v>
      </c>
      <c r="Z13" s="4">
        <v>3.7000000000000005E-2</v>
      </c>
      <c r="AB13" s="4">
        <v>305</v>
      </c>
      <c r="AC13" s="4">
        <v>5.2000000000000005E-2</v>
      </c>
      <c r="AE13" s="4">
        <v>289.5</v>
      </c>
      <c r="AF13" s="4">
        <v>6.5000000000000002E-2</v>
      </c>
      <c r="AH13" s="4">
        <v>2463</v>
      </c>
      <c r="AI13" s="4">
        <v>0.14599999999999999</v>
      </c>
    </row>
    <row r="14" spans="1:35" x14ac:dyDescent="0.5">
      <c r="A14" s="8" t="s">
        <v>8</v>
      </c>
      <c r="B14" s="8"/>
      <c r="C14" s="7">
        <v>50957</v>
      </c>
      <c r="D14" s="7"/>
      <c r="E14" s="14">
        <v>0.33510000000000001</v>
      </c>
      <c r="G14" s="4">
        <v>951.5</v>
      </c>
      <c r="H14" s="4">
        <v>0.151</v>
      </c>
      <c r="J14" s="4">
        <v>782</v>
      </c>
      <c r="K14" s="4">
        <v>0.13730000000000001</v>
      </c>
      <c r="M14" s="4">
        <v>2817</v>
      </c>
      <c r="N14" s="4">
        <v>0.17549999999999999</v>
      </c>
      <c r="P14" s="4">
        <v>1422</v>
      </c>
      <c r="Q14" s="4">
        <v>0.25900000000000001</v>
      </c>
      <c r="S14" s="4">
        <v>574.25</v>
      </c>
      <c r="T14" s="4">
        <v>0.1923</v>
      </c>
      <c r="V14" s="4">
        <v>3189</v>
      </c>
      <c r="W14" s="4">
        <v>0.42770000000000002</v>
      </c>
      <c r="Y14" s="4">
        <v>3662.33</v>
      </c>
      <c r="Z14" s="4">
        <v>0.67330000000000001</v>
      </c>
      <c r="AB14" s="4">
        <v>5142.5</v>
      </c>
      <c r="AC14" s="4">
        <v>0.75450000000000006</v>
      </c>
      <c r="AE14" s="4">
        <v>2719</v>
      </c>
      <c r="AF14" s="4">
        <v>0.39649999999999996</v>
      </c>
      <c r="AH14" s="4">
        <v>2537</v>
      </c>
      <c r="AI14" s="4">
        <v>0.15566666666666668</v>
      </c>
    </row>
    <row r="15" spans="1:35" x14ac:dyDescent="0.5">
      <c r="A15" s="8" t="s">
        <v>34</v>
      </c>
      <c r="B15" s="8"/>
      <c r="C15" s="7">
        <v>4805</v>
      </c>
      <c r="D15" s="7"/>
      <c r="E15" s="11">
        <v>3.0031249999999999E-2</v>
      </c>
      <c r="G15" s="4">
        <v>204.25</v>
      </c>
      <c r="J15" s="4">
        <v>100.33</v>
      </c>
      <c r="M15" s="4">
        <v>679</v>
      </c>
      <c r="N15" s="4">
        <v>3.7499999999999999E-2</v>
      </c>
      <c r="P15" s="4">
        <v>145.5</v>
      </c>
      <c r="S15" s="4">
        <v>81.75</v>
      </c>
      <c r="V15" s="4">
        <v>143.33000000000001</v>
      </c>
      <c r="Y15" s="4">
        <v>161.33000000000001</v>
      </c>
      <c r="AB15" s="4">
        <v>183.5</v>
      </c>
      <c r="AE15" s="4">
        <v>174.5</v>
      </c>
      <c r="AH15" s="4">
        <v>855</v>
      </c>
      <c r="AI15" s="4">
        <v>5.000000000000001E-2</v>
      </c>
    </row>
    <row r="16" spans="1:35" x14ac:dyDescent="0.5">
      <c r="A16" s="8" t="s">
        <v>9</v>
      </c>
      <c r="B16" s="8"/>
      <c r="C16" s="7">
        <v>0.72</v>
      </c>
      <c r="D16" s="7"/>
      <c r="E16" s="12"/>
      <c r="G16" s="4">
        <v>0.61</v>
      </c>
      <c r="J16" s="4">
        <v>0.7</v>
      </c>
      <c r="N16" s="4">
        <v>0.95</v>
      </c>
      <c r="P16" s="4">
        <v>0.9</v>
      </c>
      <c r="S16" s="4">
        <v>0.79</v>
      </c>
      <c r="V16" s="4">
        <v>0.89</v>
      </c>
      <c r="Y16" s="4">
        <v>0.66</v>
      </c>
      <c r="AB16" s="4">
        <v>0.51</v>
      </c>
      <c r="AE16" s="4">
        <v>0.85</v>
      </c>
    </row>
    <row r="17" spans="1:35" x14ac:dyDescent="0.5">
      <c r="A17" s="8" t="s">
        <v>10</v>
      </c>
      <c r="B17" s="8"/>
      <c r="C17" s="6">
        <v>55264</v>
      </c>
      <c r="D17" s="7"/>
      <c r="E17" s="14">
        <v>0.36309999999999998</v>
      </c>
      <c r="G17" s="4">
        <v>1575</v>
      </c>
      <c r="H17" s="4">
        <v>0.21650000000000003</v>
      </c>
      <c r="J17" s="4">
        <v>1425</v>
      </c>
      <c r="K17" s="4">
        <v>0.2467</v>
      </c>
      <c r="M17" s="4">
        <v>4745</v>
      </c>
      <c r="N17" s="4">
        <v>0.27700000000000002</v>
      </c>
      <c r="P17" s="4">
        <v>1693</v>
      </c>
      <c r="Q17" s="4">
        <v>0.3175</v>
      </c>
      <c r="S17" s="4">
        <v>833</v>
      </c>
      <c r="T17" s="4">
        <v>0.28499999999999998</v>
      </c>
      <c r="V17" s="4">
        <v>3052.67</v>
      </c>
      <c r="W17" s="4">
        <v>0.39929999999999999</v>
      </c>
      <c r="Y17" s="4">
        <v>3091.67</v>
      </c>
      <c r="Z17" s="4">
        <v>0.56599999999999995</v>
      </c>
      <c r="AB17" s="4">
        <v>4139</v>
      </c>
      <c r="AC17" s="4">
        <v>0.60750000000000004</v>
      </c>
      <c r="AE17" s="4">
        <v>2568.5</v>
      </c>
      <c r="AF17" s="4">
        <v>0.41600000000000004</v>
      </c>
      <c r="AH17" s="4">
        <v>4560</v>
      </c>
      <c r="AI17" s="4">
        <v>0.27466666666666667</v>
      </c>
    </row>
    <row r="18" spans="1:35" x14ac:dyDescent="0.5">
      <c r="A18" s="8"/>
      <c r="B18" s="8"/>
      <c r="C18" s="7"/>
      <c r="D18" s="7"/>
      <c r="E18" s="11"/>
    </row>
    <row r="19" spans="1:35" x14ac:dyDescent="0.5">
      <c r="A19" s="1" t="s">
        <v>11</v>
      </c>
      <c r="B19" s="1"/>
      <c r="D19" s="6"/>
      <c r="E19" s="15"/>
    </row>
    <row r="20" spans="1:35" x14ac:dyDescent="0.5">
      <c r="A20" s="8" t="s">
        <v>29</v>
      </c>
      <c r="B20" s="8"/>
      <c r="C20" s="7">
        <v>11151</v>
      </c>
      <c r="D20" s="7"/>
      <c r="E20" s="13">
        <v>0.1404</v>
      </c>
      <c r="G20" s="4">
        <v>193</v>
      </c>
      <c r="H20" s="4">
        <v>7.425000000000001E-2</v>
      </c>
      <c r="J20" s="4">
        <v>314</v>
      </c>
      <c r="K20" s="4">
        <v>9.1300000000000006E-2</v>
      </c>
      <c r="M20" s="4">
        <v>1649</v>
      </c>
      <c r="N20" s="4">
        <v>0.19500000000000001</v>
      </c>
      <c r="P20" s="4">
        <v>330</v>
      </c>
      <c r="Q20" s="4">
        <v>0.123</v>
      </c>
      <c r="S20" s="4">
        <v>230.75</v>
      </c>
      <c r="T20" s="4">
        <v>0.17280000000000001</v>
      </c>
      <c r="V20" s="4">
        <v>752</v>
      </c>
      <c r="W20" s="4">
        <v>0.26400000000000001</v>
      </c>
      <c r="Y20" s="4">
        <v>523.66999999999996</v>
      </c>
      <c r="Z20" s="4">
        <v>0.249</v>
      </c>
      <c r="AB20" s="4">
        <v>552.5</v>
      </c>
      <c r="AC20" s="4">
        <v>0.2155</v>
      </c>
      <c r="AE20" s="4">
        <v>402.5</v>
      </c>
      <c r="AF20" s="4">
        <v>0.1855</v>
      </c>
      <c r="AH20" s="4">
        <v>1783</v>
      </c>
      <c r="AI20" s="4">
        <v>0.28200000000000003</v>
      </c>
    </row>
    <row r="21" spans="1:35" x14ac:dyDescent="0.5">
      <c r="A21" s="8" t="s">
        <v>30</v>
      </c>
      <c r="B21" s="8"/>
      <c r="C21" s="7">
        <v>16005</v>
      </c>
      <c r="D21" s="7"/>
      <c r="E21" s="12"/>
      <c r="G21" s="4">
        <v>387.25</v>
      </c>
      <c r="H21" s="4">
        <v>0.13174999999999998</v>
      </c>
      <c r="J21" s="4">
        <v>546.33000000000004</v>
      </c>
      <c r="K21" s="4">
        <v>0.17599999999999999</v>
      </c>
      <c r="M21" s="4">
        <v>1256</v>
      </c>
      <c r="N21" s="4">
        <v>0.13849999999999998</v>
      </c>
      <c r="P21" s="4">
        <v>485</v>
      </c>
      <c r="Q21" s="4">
        <v>0.17449999999999999</v>
      </c>
      <c r="S21" s="4">
        <v>413.25</v>
      </c>
      <c r="T21" s="4">
        <v>0.29899999999999999</v>
      </c>
      <c r="V21" s="4">
        <v>1111.33</v>
      </c>
      <c r="W21" s="4">
        <v>0.39429999999999998</v>
      </c>
      <c r="Y21" s="4">
        <v>705</v>
      </c>
      <c r="Z21" s="4">
        <v>0.37630000000000002</v>
      </c>
      <c r="AB21" s="4">
        <v>989.5</v>
      </c>
      <c r="AC21" s="4">
        <v>0.40200000000000002</v>
      </c>
      <c r="AE21" s="4">
        <v>430</v>
      </c>
      <c r="AF21" s="4">
        <v>0.17649999999999999</v>
      </c>
      <c r="AH21" s="4">
        <v>2296</v>
      </c>
      <c r="AI21" s="4">
        <v>0.36233333333333334</v>
      </c>
    </row>
    <row r="22" spans="1:35" x14ac:dyDescent="0.5">
      <c r="A22" s="8" t="s">
        <v>12</v>
      </c>
      <c r="B22" s="8"/>
      <c r="C22" s="6">
        <v>59.66</v>
      </c>
      <c r="D22" s="7"/>
      <c r="G22" s="4">
        <v>1.93</v>
      </c>
      <c r="H22" s="4">
        <v>1.7450000000000001</v>
      </c>
      <c r="J22" s="4">
        <v>1.69</v>
      </c>
      <c r="K22" s="4">
        <v>1.69</v>
      </c>
      <c r="N22" s="4">
        <v>2.1425000000000001</v>
      </c>
      <c r="P22" s="4">
        <v>2.09</v>
      </c>
      <c r="Q22" s="4">
        <v>2.09</v>
      </c>
      <c r="S22" s="4">
        <v>2.06</v>
      </c>
      <c r="T22" s="4">
        <v>2.06</v>
      </c>
      <c r="V22" s="4">
        <v>2.69</v>
      </c>
      <c r="W22" s="4">
        <v>2.69</v>
      </c>
      <c r="Y22" s="4">
        <v>2.54</v>
      </c>
      <c r="Z22" s="4">
        <v>2.54</v>
      </c>
      <c r="AB22" s="4">
        <v>2.39</v>
      </c>
      <c r="AC22" s="4">
        <v>1.31</v>
      </c>
      <c r="AE22" s="4">
        <v>2.35</v>
      </c>
      <c r="AF22" s="4">
        <v>2.35</v>
      </c>
      <c r="AI22" s="4">
        <v>2.59</v>
      </c>
    </row>
    <row r="23" spans="1:35" x14ac:dyDescent="0.5">
      <c r="A23" s="8"/>
      <c r="B23" s="8"/>
      <c r="C23" s="7"/>
      <c r="D23" s="7"/>
      <c r="E23" s="11"/>
    </row>
    <row r="24" spans="1:35" x14ac:dyDescent="0.5">
      <c r="A24" s="1" t="s">
        <v>13</v>
      </c>
      <c r="B24" s="1"/>
      <c r="D24" s="6"/>
      <c r="E24" s="15"/>
    </row>
    <row r="25" spans="1:35" x14ac:dyDescent="0.5">
      <c r="A25" s="8" t="s">
        <v>14</v>
      </c>
      <c r="B25" s="8"/>
      <c r="D25" s="7"/>
      <c r="E25" s="16">
        <v>5.5599999999999997E-2</v>
      </c>
      <c r="G25" s="4">
        <v>257.75</v>
      </c>
      <c r="H25" s="4">
        <v>8.2250000000000004E-2</v>
      </c>
      <c r="J25" s="4">
        <v>176</v>
      </c>
      <c r="K25" s="4">
        <v>4.53E-2</v>
      </c>
      <c r="M25" s="4">
        <v>800</v>
      </c>
      <c r="N25" s="4">
        <v>7.1500000000000008E-2</v>
      </c>
      <c r="P25" s="4">
        <v>378</v>
      </c>
      <c r="Q25" s="4">
        <v>0.113</v>
      </c>
      <c r="S25" s="4">
        <v>96</v>
      </c>
      <c r="T25" s="4">
        <v>7.4800000000000005E-2</v>
      </c>
      <c r="V25" s="4">
        <v>404</v>
      </c>
      <c r="W25" s="4">
        <v>0.11</v>
      </c>
      <c r="Y25" s="4">
        <v>296</v>
      </c>
      <c r="Z25" s="4">
        <v>9.8299999999999998E-2</v>
      </c>
      <c r="AB25" s="4">
        <v>179.5</v>
      </c>
      <c r="AC25" s="4">
        <v>5.5999999999999994E-2</v>
      </c>
      <c r="AE25" s="4">
        <v>272</v>
      </c>
      <c r="AF25" s="4">
        <v>0.1075</v>
      </c>
      <c r="AH25" s="4">
        <v>1024</v>
      </c>
      <c r="AI25" s="4">
        <v>0.16133333333333333</v>
      </c>
    </row>
    <row r="26" spans="1:35" x14ac:dyDescent="0.5">
      <c r="A26" s="8" t="s">
        <v>59</v>
      </c>
      <c r="B26" s="8"/>
      <c r="C26" s="7">
        <v>6706</v>
      </c>
      <c r="D26" s="7"/>
      <c r="E26" s="15"/>
      <c r="G26" s="4">
        <v>3426.5</v>
      </c>
      <c r="H26" s="4">
        <v>0.84349999999999992</v>
      </c>
      <c r="J26" s="4">
        <v>3082.67</v>
      </c>
      <c r="K26" s="4">
        <v>0.81899999999999995</v>
      </c>
      <c r="M26" s="4">
        <v>7268</v>
      </c>
      <c r="N26" s="4">
        <v>0.76775000000000004</v>
      </c>
      <c r="P26" s="4">
        <v>2530</v>
      </c>
      <c r="Q26" s="4">
        <v>0.85250000000000004</v>
      </c>
      <c r="S26" s="4">
        <v>984.5</v>
      </c>
      <c r="T26" s="4">
        <v>0.72550000000000003</v>
      </c>
      <c r="V26" s="4">
        <v>2047.67</v>
      </c>
      <c r="W26" s="4">
        <v>0.82200000000000006</v>
      </c>
      <c r="Y26" s="4">
        <v>1785</v>
      </c>
      <c r="Z26" s="4">
        <v>0.83030000000000004</v>
      </c>
      <c r="AB26" s="4">
        <v>2388</v>
      </c>
      <c r="AC26" s="4">
        <v>0.83150000000000002</v>
      </c>
      <c r="AE26" s="4">
        <v>2647</v>
      </c>
      <c r="AF26" s="4">
        <v>0.89249999999999996</v>
      </c>
      <c r="AH26" s="4">
        <v>4359</v>
      </c>
      <c r="AI26" s="4">
        <v>0.83566666666666667</v>
      </c>
    </row>
    <row r="27" spans="1:35" x14ac:dyDescent="0.5">
      <c r="A27" s="8" t="s">
        <v>15</v>
      </c>
      <c r="B27" s="8"/>
      <c r="C27" s="7">
        <v>61154</v>
      </c>
      <c r="D27" s="7"/>
      <c r="E27" s="11"/>
      <c r="G27" s="4">
        <v>272.75</v>
      </c>
      <c r="H27" s="4">
        <v>6.0249999999999998E-2</v>
      </c>
      <c r="J27" s="4">
        <v>315.67</v>
      </c>
      <c r="K27" s="4">
        <v>8.3699999999999997E-2</v>
      </c>
      <c r="M27" s="4">
        <v>1227</v>
      </c>
      <c r="N27" s="4">
        <v>0.11749999999999999</v>
      </c>
      <c r="P27" s="4">
        <v>158</v>
      </c>
      <c r="Q27" s="4">
        <v>5.3999999999999999E-2</v>
      </c>
      <c r="S27" s="4">
        <v>215.5</v>
      </c>
      <c r="T27" s="4">
        <v>0.156</v>
      </c>
      <c r="V27" s="4">
        <v>285.67</v>
      </c>
      <c r="W27" s="4">
        <v>0.1193</v>
      </c>
      <c r="Y27" s="4">
        <v>161.66999999999999</v>
      </c>
      <c r="Z27" s="4">
        <v>0.1103</v>
      </c>
      <c r="AB27" s="4">
        <v>188.5</v>
      </c>
      <c r="AC27" s="4">
        <v>6.0999999999999999E-2</v>
      </c>
      <c r="AE27" s="4">
        <v>115.5</v>
      </c>
      <c r="AF27" s="4">
        <v>3.6499999999999998E-2</v>
      </c>
      <c r="AH27" s="4">
        <v>690</v>
      </c>
      <c r="AI27" s="4">
        <v>0.128</v>
      </c>
    </row>
    <row r="28" spans="1:35" x14ac:dyDescent="0.5">
      <c r="A28" s="8" t="s">
        <v>16</v>
      </c>
      <c r="B28" s="8"/>
      <c r="C28" s="7">
        <v>6726</v>
      </c>
      <c r="D28" s="7"/>
      <c r="G28" s="4">
        <v>373.5</v>
      </c>
      <c r="H28" s="4">
        <v>9.6500000000000002E-2</v>
      </c>
      <c r="J28" s="4">
        <v>372.67</v>
      </c>
      <c r="K28" s="4">
        <v>9.5000000000000001E-2</v>
      </c>
      <c r="M28" s="4">
        <v>1014</v>
      </c>
      <c r="N28" s="4">
        <v>9.9750000000000005E-2</v>
      </c>
      <c r="P28" s="4">
        <v>272</v>
      </c>
      <c r="Q28" s="4">
        <v>9.1499999999999998E-2</v>
      </c>
      <c r="S28" s="4">
        <v>155.75</v>
      </c>
      <c r="T28" s="4">
        <v>0.11600000000000001</v>
      </c>
      <c r="V28" s="4">
        <v>175.67</v>
      </c>
      <c r="W28" s="4">
        <v>5.8700000000000002E-2</v>
      </c>
      <c r="Y28" s="4">
        <v>138.66999999999999</v>
      </c>
      <c r="Z28" s="4">
        <v>5.0999999999999997E-2</v>
      </c>
      <c r="AB28" s="4">
        <v>338.5</v>
      </c>
      <c r="AC28" s="4">
        <v>0.10800000000000001</v>
      </c>
      <c r="AE28" s="4">
        <v>215.5</v>
      </c>
      <c r="AF28" s="4">
        <v>6.7000000000000004E-2</v>
      </c>
      <c r="AH28" s="4">
        <v>207</v>
      </c>
      <c r="AI28" s="4">
        <v>3.6333333333333336E-2</v>
      </c>
    </row>
    <row r="29" spans="1:35" x14ac:dyDescent="0.5">
      <c r="A29" s="8" t="s">
        <v>17</v>
      </c>
      <c r="B29" s="8"/>
      <c r="C29" s="8">
        <v>6728</v>
      </c>
      <c r="D29" s="7"/>
      <c r="E29" s="13">
        <v>0.87019999999999997</v>
      </c>
      <c r="G29" s="4">
        <v>3572.25</v>
      </c>
      <c r="H29" s="4">
        <v>0.87075000000000002</v>
      </c>
      <c r="J29" s="4">
        <v>3380</v>
      </c>
      <c r="K29" s="4">
        <v>0.89829999999999999</v>
      </c>
      <c r="M29" s="4">
        <v>8397</v>
      </c>
      <c r="N29" s="4">
        <v>0.86574999999999991</v>
      </c>
      <c r="P29" s="4">
        <v>2680.5</v>
      </c>
      <c r="Q29" s="4">
        <v>0.92300000000000004</v>
      </c>
      <c r="S29" s="4">
        <v>1086.25</v>
      </c>
      <c r="T29" s="4">
        <v>0.84630000000000005</v>
      </c>
      <c r="V29" s="4">
        <v>2046</v>
      </c>
      <c r="W29" s="4">
        <v>0.81430000000000002</v>
      </c>
      <c r="Y29" s="4">
        <v>1744.33</v>
      </c>
      <c r="Z29" s="4">
        <v>0.89629999999999999</v>
      </c>
      <c r="AB29" s="4">
        <v>2537.5</v>
      </c>
      <c r="AC29" s="4">
        <v>0.89450000000000007</v>
      </c>
      <c r="AE29" s="4">
        <v>2486</v>
      </c>
      <c r="AF29" s="4">
        <v>0.87250000000000005</v>
      </c>
      <c r="AH29" s="4">
        <v>4581</v>
      </c>
      <c r="AI29" s="4">
        <v>0.89666666666666683</v>
      </c>
    </row>
    <row r="30" spans="1:35" x14ac:dyDescent="0.5">
      <c r="A30" s="8" t="s">
        <v>18</v>
      </c>
      <c r="B30" s="8"/>
      <c r="C30" s="17"/>
      <c r="D30" s="8"/>
      <c r="E30" s="15" t="s">
        <v>44</v>
      </c>
      <c r="H30" s="4">
        <v>122383.5</v>
      </c>
      <c r="K30" s="4">
        <v>89856.33</v>
      </c>
      <c r="N30" s="4">
        <v>73370.25</v>
      </c>
      <c r="Q30" s="4">
        <v>46536</v>
      </c>
      <c r="T30" s="4">
        <v>86620.25</v>
      </c>
      <c r="W30" s="4">
        <v>29629</v>
      </c>
      <c r="Z30" s="4">
        <v>38200.33</v>
      </c>
      <c r="AC30" s="4">
        <v>40337</v>
      </c>
      <c r="AF30" s="4">
        <v>25323</v>
      </c>
      <c r="AI30" s="4">
        <v>27375.666666666668</v>
      </c>
    </row>
    <row r="31" spans="1:35" x14ac:dyDescent="0.5">
      <c r="A31" s="8"/>
      <c r="B31" s="8"/>
      <c r="C31" s="7"/>
      <c r="D31" s="8"/>
    </row>
    <row r="32" spans="1:35" x14ac:dyDescent="0.5">
      <c r="A32" s="1" t="s">
        <v>60</v>
      </c>
      <c r="B32" s="1"/>
      <c r="D32" s="1"/>
      <c r="E32" s="15"/>
    </row>
    <row r="33" spans="1:35" x14ac:dyDescent="0.5">
      <c r="A33" s="8" t="s">
        <v>19</v>
      </c>
      <c r="B33" s="8"/>
      <c r="C33" s="7">
        <v>81773</v>
      </c>
      <c r="D33" s="7"/>
      <c r="E33" s="11">
        <f>AVERAGE(H33,K33,N30,Q33,T33,W33,Z33,AC33,AF33)</f>
        <v>8152.7411166666698</v>
      </c>
      <c r="G33" s="4">
        <v>5249.25</v>
      </c>
      <c r="H33" s="4">
        <v>0.78574999999999995</v>
      </c>
      <c r="J33" s="4">
        <v>4190.33</v>
      </c>
      <c r="K33" s="4">
        <v>0.70699999999999996</v>
      </c>
      <c r="M33" s="4">
        <v>9745</v>
      </c>
      <c r="N33" s="4">
        <v>0.5767500000000001</v>
      </c>
      <c r="P33" s="4">
        <v>2976</v>
      </c>
      <c r="Q33" s="4">
        <v>0.56100000000000005</v>
      </c>
      <c r="S33" s="4">
        <v>1906.25</v>
      </c>
      <c r="T33" s="4">
        <v>0.70450000000000002</v>
      </c>
      <c r="V33" s="4">
        <v>2747.33</v>
      </c>
      <c r="W33" s="4">
        <v>0.36899999999999999</v>
      </c>
      <c r="Y33" s="4">
        <v>1880.33</v>
      </c>
      <c r="Z33" s="4">
        <v>0.4103</v>
      </c>
      <c r="AB33" s="4">
        <v>2557.5</v>
      </c>
      <c r="AC33" s="4">
        <v>0.42499999999999999</v>
      </c>
      <c r="AE33" s="4">
        <v>2566.5</v>
      </c>
      <c r="AF33" s="4">
        <v>0.45750000000000002</v>
      </c>
      <c r="AH33" s="4">
        <v>4525</v>
      </c>
      <c r="AI33" s="4">
        <v>0.26966666666666667</v>
      </c>
    </row>
    <row r="34" spans="1:35" x14ac:dyDescent="0.5">
      <c r="A34" s="8" t="s">
        <v>20</v>
      </c>
      <c r="B34" s="8"/>
      <c r="C34" s="7">
        <v>57984</v>
      </c>
      <c r="D34" s="7"/>
      <c r="E34" s="18" t="e">
        <f>AVERAGE(H34,K34,#REF!,Q34,T34,W34,Z34,AC34,AF34)</f>
        <v>#REF!</v>
      </c>
      <c r="G34" s="4">
        <v>924</v>
      </c>
      <c r="H34" s="4">
        <v>0.16725000000000001</v>
      </c>
      <c r="J34" s="4">
        <v>1220</v>
      </c>
      <c r="K34" s="4">
        <v>0.22900000000000001</v>
      </c>
      <c r="M34" s="4">
        <v>6264</v>
      </c>
      <c r="N34" s="4">
        <v>0.32050000000000001</v>
      </c>
      <c r="P34" s="4">
        <v>2149.5</v>
      </c>
      <c r="Q34" s="4">
        <v>0.35499999999999998</v>
      </c>
      <c r="S34" s="4">
        <v>966</v>
      </c>
      <c r="T34" s="4">
        <v>0.34300000000000003</v>
      </c>
      <c r="V34" s="4">
        <v>4381</v>
      </c>
      <c r="W34" s="4">
        <v>0.58630000000000004</v>
      </c>
      <c r="Y34" s="4">
        <v>2938.67</v>
      </c>
      <c r="Z34" s="4">
        <v>0.52800000000000002</v>
      </c>
      <c r="AB34" s="4">
        <v>2969.5</v>
      </c>
      <c r="AC34" s="4">
        <v>0.50249999999999995</v>
      </c>
      <c r="AE34" s="4">
        <v>2663.5</v>
      </c>
      <c r="AF34" s="4">
        <v>0.47749999999999998</v>
      </c>
      <c r="AH34" s="4">
        <v>11675</v>
      </c>
      <c r="AI34" s="4">
        <v>0.69766666666666666</v>
      </c>
    </row>
    <row r="35" spans="1:35" x14ac:dyDescent="0.5">
      <c r="A35" s="8" t="s">
        <v>21</v>
      </c>
      <c r="B35" s="8"/>
      <c r="C35" s="7">
        <v>16963</v>
      </c>
      <c r="D35" s="7"/>
      <c r="E35" s="19" t="e">
        <f>AVERAGE(H35,K35,#REF!,Q35,T35,W35,Z35,AC35,AF35)</f>
        <v>#REF!</v>
      </c>
      <c r="G35" s="4">
        <v>546.25</v>
      </c>
      <c r="H35" s="4">
        <v>8.4249999999999992E-2</v>
      </c>
      <c r="J35" s="4">
        <v>637.33000000000004</v>
      </c>
      <c r="K35" s="4">
        <v>0.1193</v>
      </c>
      <c r="M35" s="4">
        <v>2426</v>
      </c>
      <c r="N35" s="4">
        <v>0.13650000000000001</v>
      </c>
      <c r="P35" s="4">
        <v>706.5</v>
      </c>
      <c r="Q35" s="4">
        <v>0.13250000000000001</v>
      </c>
      <c r="S35" s="4">
        <v>179</v>
      </c>
      <c r="T35" s="4">
        <v>6.1800000000000001E-2</v>
      </c>
      <c r="V35" s="4">
        <v>657.33</v>
      </c>
      <c r="W35" s="4">
        <v>9.1700000000000004E-2</v>
      </c>
      <c r="Y35" s="4">
        <v>758.33</v>
      </c>
      <c r="Z35" s="4">
        <v>0.13170000000000001</v>
      </c>
      <c r="AB35" s="4">
        <v>1047</v>
      </c>
      <c r="AC35" s="4">
        <v>0.1605</v>
      </c>
      <c r="AE35" s="4">
        <v>811</v>
      </c>
      <c r="AF35" s="4">
        <v>0.13250000000000001</v>
      </c>
      <c r="AH35" s="4">
        <v>1606</v>
      </c>
      <c r="AI35" s="4">
        <v>9.8666666666666666E-2</v>
      </c>
    </row>
    <row r="36" spans="1:35" x14ac:dyDescent="0.5">
      <c r="A36" s="8" t="s">
        <v>22</v>
      </c>
      <c r="B36" s="8"/>
      <c r="D36" s="7"/>
      <c r="E36" s="1"/>
      <c r="G36" s="4">
        <v>12.48</v>
      </c>
      <c r="J36" s="4">
        <v>11.8</v>
      </c>
      <c r="M36" s="4">
        <v>59.7</v>
      </c>
      <c r="N36" s="4">
        <v>14.925000000000001</v>
      </c>
      <c r="P36" s="4">
        <v>12.15</v>
      </c>
      <c r="S36" s="4">
        <v>16.18</v>
      </c>
      <c r="V36" s="4">
        <v>20.77</v>
      </c>
      <c r="Y36" s="4">
        <v>16.37</v>
      </c>
      <c r="AB36" s="4">
        <v>13.3</v>
      </c>
      <c r="AE36" s="4">
        <v>16.2</v>
      </c>
      <c r="AH36" s="4">
        <v>72</v>
      </c>
      <c r="AI36" s="4">
        <v>24</v>
      </c>
    </row>
    <row r="37" spans="1:35" x14ac:dyDescent="0.5">
      <c r="A37" s="8" t="s">
        <v>23</v>
      </c>
      <c r="B37" s="8"/>
      <c r="C37" s="8">
        <v>8993.2000000000007</v>
      </c>
      <c r="D37" s="7"/>
      <c r="E37" s="12"/>
      <c r="G37" s="4">
        <v>274.10000000000002</v>
      </c>
      <c r="J37" s="4">
        <v>277.7</v>
      </c>
      <c r="M37" s="4">
        <v>1837</v>
      </c>
      <c r="N37" s="4">
        <v>459.25</v>
      </c>
      <c r="P37" s="4">
        <v>366.65</v>
      </c>
      <c r="S37" s="4">
        <v>257.58</v>
      </c>
      <c r="V37" s="4">
        <v>394.63</v>
      </c>
      <c r="Y37" s="4">
        <v>295.7</v>
      </c>
      <c r="AB37" s="4">
        <v>158.75</v>
      </c>
      <c r="AE37" s="4">
        <v>352.85</v>
      </c>
      <c r="AH37" s="4">
        <v>2406.6000000000004</v>
      </c>
      <c r="AI37" s="4">
        <v>802.20000000000016</v>
      </c>
    </row>
    <row r="38" spans="1:35" x14ac:dyDescent="0.5">
      <c r="A38" s="8" t="s">
        <v>31</v>
      </c>
      <c r="B38" s="8"/>
      <c r="D38" s="18"/>
      <c r="H38" s="4">
        <v>0.1608</v>
      </c>
      <c r="K38" s="4">
        <v>0.13769999999999999</v>
      </c>
      <c r="M38" s="4">
        <v>0.72500000000000009</v>
      </c>
      <c r="N38" s="4">
        <v>0.18125000000000002</v>
      </c>
      <c r="Q38" s="4">
        <v>0.13600000000000001</v>
      </c>
      <c r="T38" s="4">
        <v>0.11849999999999999</v>
      </c>
      <c r="W38" s="4">
        <v>0.17299999999999999</v>
      </c>
      <c r="Z38" s="4">
        <v>0.11799999999999999</v>
      </c>
      <c r="AC38" s="4">
        <v>9.5000000000000001E-2</v>
      </c>
      <c r="AF38" s="4">
        <v>0.14099999999999999</v>
      </c>
      <c r="AI38" s="4">
        <v>0.67300000000000004</v>
      </c>
    </row>
    <row r="39" spans="1:35" x14ac:dyDescent="0.5">
      <c r="A39" s="8"/>
      <c r="B39" s="8"/>
      <c r="C39" s="7"/>
      <c r="D39" s="8"/>
      <c r="E39" s="11"/>
    </row>
    <row r="40" spans="1:35" x14ac:dyDescent="0.5">
      <c r="A40" s="1" t="s">
        <v>24</v>
      </c>
      <c r="B40" s="1"/>
      <c r="D40" s="1"/>
      <c r="E40" s="11"/>
    </row>
    <row r="41" spans="1:35" x14ac:dyDescent="0.5">
      <c r="A41" s="8" t="s">
        <v>25</v>
      </c>
      <c r="B41" s="8"/>
      <c r="C41" s="7">
        <v>9613</v>
      </c>
      <c r="D41" s="7"/>
      <c r="E41" s="14">
        <v>0.25430000000000003</v>
      </c>
      <c r="G41" s="4">
        <v>30.25</v>
      </c>
      <c r="H41" s="4">
        <v>0.14000000000000001</v>
      </c>
      <c r="J41" s="4">
        <v>71</v>
      </c>
      <c r="K41" s="4">
        <v>0.19869999999999999</v>
      </c>
      <c r="M41" s="4">
        <v>822</v>
      </c>
      <c r="N41" s="4">
        <v>0.21100000000000002</v>
      </c>
      <c r="P41" s="4">
        <v>186</v>
      </c>
      <c r="Q41" s="4">
        <v>0.32750000000000001</v>
      </c>
      <c r="S41" s="4">
        <v>36</v>
      </c>
      <c r="T41" s="4">
        <v>0.13200000000000001</v>
      </c>
      <c r="V41" s="4">
        <v>1609.67</v>
      </c>
      <c r="W41" s="4">
        <v>0.40670000000000001</v>
      </c>
      <c r="Y41" s="4">
        <v>409</v>
      </c>
      <c r="Z41" s="4">
        <v>0.32669999999999999</v>
      </c>
      <c r="AB41" s="4">
        <v>374.5</v>
      </c>
      <c r="AC41" s="4">
        <v>0.37450000000000006</v>
      </c>
      <c r="AE41" s="4">
        <v>291.5</v>
      </c>
      <c r="AF41" s="4">
        <v>0.374</v>
      </c>
      <c r="AH41" s="4">
        <v>1673</v>
      </c>
      <c r="AI41" s="4">
        <v>0.56800000000000006</v>
      </c>
    </row>
    <row r="42" spans="1:35" x14ac:dyDescent="0.5">
      <c r="A42" s="8" t="s">
        <v>32</v>
      </c>
      <c r="B42" s="8"/>
      <c r="C42" s="4">
        <v>6585</v>
      </c>
      <c r="D42" s="7"/>
      <c r="E42" s="14">
        <v>0.36530000000000001</v>
      </c>
      <c r="G42" s="4">
        <v>87.75</v>
      </c>
      <c r="H42" s="4">
        <v>0.188</v>
      </c>
      <c r="J42" s="4">
        <v>130.66999999999999</v>
      </c>
      <c r="K42" s="4">
        <v>0.22770000000000001</v>
      </c>
      <c r="M42" s="4">
        <v>456</v>
      </c>
      <c r="N42" s="4">
        <v>0.35599999999999998</v>
      </c>
      <c r="P42" s="4">
        <v>194.5</v>
      </c>
      <c r="Q42" s="4">
        <v>0.38500000000000001</v>
      </c>
      <c r="S42" s="4">
        <v>137</v>
      </c>
      <c r="T42" s="4">
        <v>0.26450000000000001</v>
      </c>
      <c r="V42" s="4">
        <v>578.66999999999996</v>
      </c>
      <c r="W42" s="4">
        <v>0.38170000000000004</v>
      </c>
      <c r="Y42" s="4">
        <v>366</v>
      </c>
      <c r="Z42" s="4">
        <v>0.37670000000000003</v>
      </c>
      <c r="AB42" s="4">
        <v>413</v>
      </c>
      <c r="AC42" s="4">
        <v>0.312</v>
      </c>
      <c r="AE42" s="4">
        <v>222.5</v>
      </c>
      <c r="AF42" s="4">
        <v>0.35049999999999998</v>
      </c>
      <c r="AH42" s="4">
        <v>982</v>
      </c>
      <c r="AI42" s="4">
        <v>0.35733333333333334</v>
      </c>
    </row>
    <row r="43" spans="1:35" x14ac:dyDescent="0.5">
      <c r="A43" s="8" t="s">
        <v>26</v>
      </c>
      <c r="B43" s="8"/>
      <c r="C43" s="4">
        <v>31753</v>
      </c>
      <c r="D43" s="7"/>
      <c r="E43" s="14">
        <v>0.25480000000000003</v>
      </c>
      <c r="G43" s="4">
        <v>759.75</v>
      </c>
      <c r="H43" s="4">
        <v>0.1585</v>
      </c>
      <c r="J43" s="4">
        <v>889.67</v>
      </c>
      <c r="K43" s="4">
        <v>0.16070000000000001</v>
      </c>
      <c r="M43" s="4">
        <v>4148</v>
      </c>
      <c r="N43" s="4">
        <v>0.20900000000000002</v>
      </c>
      <c r="P43" s="4">
        <v>1049</v>
      </c>
      <c r="Q43" s="4">
        <v>0.18049999999999999</v>
      </c>
      <c r="S43" s="4">
        <v>432.75</v>
      </c>
      <c r="T43" s="4">
        <v>0.153</v>
      </c>
      <c r="V43" s="4">
        <v>1428</v>
      </c>
      <c r="W43" s="4">
        <v>0.35499999999999998</v>
      </c>
      <c r="Y43" s="4">
        <v>1898</v>
      </c>
      <c r="Z43" s="4">
        <v>0.31900000000000001</v>
      </c>
      <c r="AB43" s="4">
        <v>1683</v>
      </c>
      <c r="AC43" s="4">
        <v>0.26450000000000001</v>
      </c>
      <c r="AE43" s="4">
        <v>1468.5</v>
      </c>
      <c r="AF43" s="4">
        <v>0.26550000000000001</v>
      </c>
      <c r="AH43" s="4">
        <v>6158</v>
      </c>
      <c r="AI43" s="4">
        <v>0.375</v>
      </c>
    </row>
    <row r="49" spans="1:4" x14ac:dyDescent="0.5">
      <c r="A49" s="1"/>
      <c r="B49" s="8"/>
      <c r="C49" s="8"/>
      <c r="D49" s="8"/>
    </row>
    <row r="50" spans="1:4" x14ac:dyDescent="0.5">
      <c r="A50" s="8"/>
      <c r="B50" s="8"/>
      <c r="C50" s="8"/>
      <c r="D50" s="8"/>
    </row>
    <row r="51" spans="1:4" x14ac:dyDescent="0.5">
      <c r="A51" s="8"/>
      <c r="B51" s="8"/>
      <c r="C51" s="8"/>
      <c r="D51" s="8"/>
    </row>
    <row r="52" spans="1:4" x14ac:dyDescent="0.5">
      <c r="A52" s="8"/>
      <c r="B52" s="18"/>
      <c r="C52" s="18"/>
      <c r="D52" s="18"/>
    </row>
  </sheetData>
  <pageMargins left="0.25" right="0.25" top="0.75" bottom="0.75" header="0.3" footer="0.3"/>
  <pageSetup paperSize="3" scale="35" orientation="landscape" r:id="rId1"/>
  <ignoredErrors>
    <ignoredError sqref="E35" evalError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796F9-4311-E94D-9983-4B4C47BE2395}">
  <dimension ref="A1:AI52"/>
  <sheetViews>
    <sheetView zoomScale="70" zoomScaleNormal="70" workbookViewId="0">
      <pane xSplit="1" topLeftCell="B1" activePane="topRight" state="frozen"/>
      <selection pane="topRight" activeCell="A22" sqref="A22"/>
    </sheetView>
  </sheetViews>
  <sheetFormatPr defaultColWidth="9.140625" defaultRowHeight="31.5" x14ac:dyDescent="0.5"/>
  <cols>
    <col min="1" max="1" width="78.28515625" style="4" bestFit="1" customWidth="1"/>
    <col min="2" max="2" width="20.42578125" style="4" bestFit="1" customWidth="1"/>
    <col min="3" max="3" width="26.42578125" style="4" customWidth="1"/>
    <col min="4" max="4" width="10.42578125" style="4" customWidth="1"/>
    <col min="5" max="5" width="38.42578125" style="10" customWidth="1"/>
    <col min="6" max="6" width="12.140625" style="4" customWidth="1"/>
    <col min="7" max="7" width="26.140625" style="4" bestFit="1" customWidth="1"/>
    <col min="8" max="8" width="17.42578125" style="4" customWidth="1"/>
    <col min="9" max="9" width="11.7109375" style="4" bestFit="1" customWidth="1"/>
    <col min="10" max="10" width="24" style="4" bestFit="1" customWidth="1"/>
    <col min="11" max="11" width="17.140625" style="4" customWidth="1"/>
    <col min="12" max="12" width="11.140625" style="4" customWidth="1"/>
    <col min="13" max="13" width="24" style="4" bestFit="1" customWidth="1"/>
    <col min="14" max="14" width="17.28515625" style="4" customWidth="1"/>
    <col min="15" max="15" width="10.42578125" style="4" customWidth="1"/>
    <col min="16" max="16" width="24" style="4" bestFit="1" customWidth="1"/>
    <col min="17" max="17" width="17.140625" style="4" customWidth="1"/>
    <col min="18" max="18" width="9.42578125" style="4" customWidth="1"/>
    <col min="19" max="19" width="24" style="4" bestFit="1" customWidth="1"/>
    <col min="20" max="20" width="16.85546875" style="4" customWidth="1"/>
    <col min="21" max="21" width="9.42578125" style="4" customWidth="1"/>
    <col min="22" max="22" width="24" style="4" bestFit="1" customWidth="1"/>
    <col min="23" max="23" width="17.140625" style="4" customWidth="1"/>
    <col min="24" max="24" width="7.85546875" style="4" customWidth="1"/>
    <col min="25" max="25" width="24" style="4" bestFit="1" customWidth="1"/>
    <col min="26" max="26" width="17.140625" style="4" customWidth="1"/>
    <col min="27" max="27" width="11" style="4" customWidth="1"/>
    <col min="28" max="28" width="24" style="4" bestFit="1" customWidth="1"/>
    <col min="29" max="29" width="16.42578125" style="4" customWidth="1"/>
    <col min="30" max="30" width="9.28515625" style="4" customWidth="1"/>
    <col min="31" max="31" width="24" style="4" bestFit="1" customWidth="1"/>
    <col min="32" max="32" width="17" style="4" customWidth="1"/>
    <col min="33" max="33" width="9.140625" style="4"/>
    <col min="34" max="34" width="24" style="4" bestFit="1" customWidth="1"/>
    <col min="35" max="35" width="17.85546875" style="4" bestFit="1" customWidth="1"/>
    <col min="36" max="16384" width="9.140625" style="4"/>
  </cols>
  <sheetData>
    <row r="1" spans="1:35" s="8" customFormat="1" ht="30.75" x14ac:dyDescent="0.45">
      <c r="A1" s="1" t="s">
        <v>0</v>
      </c>
      <c r="B1" s="1"/>
      <c r="C1" s="1" t="s">
        <v>53</v>
      </c>
      <c r="D1" s="2"/>
      <c r="E1" s="3"/>
      <c r="G1" s="1" t="s">
        <v>35</v>
      </c>
      <c r="H1" s="1" t="s">
        <v>54</v>
      </c>
      <c r="I1" s="1"/>
      <c r="J1" s="1" t="s">
        <v>36</v>
      </c>
      <c r="K1" s="1" t="s">
        <v>45</v>
      </c>
      <c r="L1" s="1"/>
      <c r="M1" s="1" t="s">
        <v>57</v>
      </c>
      <c r="N1" s="1" t="s">
        <v>46</v>
      </c>
      <c r="O1" s="1"/>
      <c r="P1" s="1" t="s">
        <v>37</v>
      </c>
      <c r="Q1" s="1" t="s">
        <v>47</v>
      </c>
      <c r="R1" s="1"/>
      <c r="S1" s="1" t="s">
        <v>38</v>
      </c>
      <c r="T1" s="1" t="s">
        <v>48</v>
      </c>
      <c r="U1" s="1"/>
      <c r="V1" s="1" t="s">
        <v>39</v>
      </c>
      <c r="W1" s="1" t="s">
        <v>49</v>
      </c>
      <c r="X1" s="1"/>
      <c r="Y1" s="1" t="s">
        <v>40</v>
      </c>
      <c r="Z1" s="1" t="s">
        <v>50</v>
      </c>
      <c r="AA1" s="1"/>
      <c r="AB1" s="1" t="s">
        <v>41</v>
      </c>
      <c r="AC1" s="1" t="s">
        <v>51</v>
      </c>
      <c r="AD1" s="1"/>
      <c r="AE1" s="1" t="s">
        <v>42</v>
      </c>
      <c r="AF1" s="1" t="s">
        <v>52</v>
      </c>
      <c r="AH1" s="1" t="s">
        <v>58</v>
      </c>
      <c r="AI1" s="1" t="s">
        <v>56</v>
      </c>
    </row>
    <row r="2" spans="1:35" s="8" customFormat="1" ht="30.75" x14ac:dyDescent="0.45">
      <c r="A2" s="1" t="s">
        <v>61</v>
      </c>
      <c r="C2" s="23">
        <f>G2+J2+M2+S2+V2+Y2+AB2+AE2+AH2+P2</f>
        <v>157101</v>
      </c>
      <c r="D2" s="1"/>
      <c r="E2" s="3" t="s">
        <v>55</v>
      </c>
      <c r="F2" s="8" t="s">
        <v>64</v>
      </c>
      <c r="G2" s="21">
        <v>26184</v>
      </c>
      <c r="H2" s="25">
        <f>G2/C2</f>
        <v>0.16666984933259496</v>
      </c>
      <c r="I2" s="8" t="s">
        <v>64</v>
      </c>
      <c r="J2" s="21">
        <v>18107</v>
      </c>
      <c r="K2" s="25">
        <f>J2/C2</f>
        <v>0.11525706392702784</v>
      </c>
      <c r="L2" s="8" t="s">
        <v>64</v>
      </c>
      <c r="M2" s="21">
        <v>16759</v>
      </c>
      <c r="N2" s="25">
        <f>M2/C2</f>
        <v>0.10667659658436293</v>
      </c>
      <c r="O2" s="8" t="s">
        <v>64</v>
      </c>
      <c r="P2" s="21">
        <v>10407</v>
      </c>
      <c r="Q2" s="25">
        <f>P2/C2</f>
        <v>6.6244008631390003E-2</v>
      </c>
      <c r="R2" s="8" t="s">
        <v>64</v>
      </c>
      <c r="S2" s="21">
        <v>12191</v>
      </c>
      <c r="T2" s="25">
        <f>S2/C2</f>
        <v>7.7599760663522199E-2</v>
      </c>
      <c r="U2" s="8" t="s">
        <v>64</v>
      </c>
      <c r="V2" s="21">
        <v>20261</v>
      </c>
      <c r="W2" s="25">
        <f>V2/C2</f>
        <v>0.12896798874609328</v>
      </c>
      <c r="X2" s="8" t="s">
        <v>64</v>
      </c>
      <c r="Y2" s="21">
        <v>15731</v>
      </c>
      <c r="Z2" s="25">
        <f>Y2/C2</f>
        <v>0.10013303543580244</v>
      </c>
      <c r="AA2" s="8" t="s">
        <v>64</v>
      </c>
      <c r="AB2" s="21">
        <v>12330</v>
      </c>
      <c r="AC2" s="25">
        <f>AB2/C2</f>
        <v>7.8484541791586301E-2</v>
      </c>
      <c r="AD2" s="8" t="s">
        <v>64</v>
      </c>
      <c r="AE2" s="21">
        <v>10211</v>
      </c>
      <c r="AF2" s="25">
        <f>AE2/C2</f>
        <v>6.4996403587501028E-2</v>
      </c>
      <c r="AG2" s="8" t="s">
        <v>64</v>
      </c>
      <c r="AH2" s="21">
        <v>14920</v>
      </c>
      <c r="AI2" s="25">
        <f>AH2/C2</f>
        <v>9.4970751300119033E-2</v>
      </c>
    </row>
    <row r="3" spans="1:35" s="8" customFormat="1" ht="30.75" x14ac:dyDescent="0.45">
      <c r="A3" s="1" t="s">
        <v>1</v>
      </c>
      <c r="B3" s="1"/>
      <c r="C3" s="21"/>
      <c r="D3" s="6"/>
      <c r="E3" s="12"/>
    </row>
    <row r="4" spans="1:35" s="8" customFormat="1" ht="30.75" x14ac:dyDescent="0.45">
      <c r="A4" s="8" t="s">
        <v>2</v>
      </c>
      <c r="C4" s="21">
        <f>G4+J4+M4+S4+V4+Y4+AE4+AB4+AH4+P4</f>
        <v>78771</v>
      </c>
      <c r="D4" s="7"/>
      <c r="E4" s="26">
        <f>C4/C2</f>
        <v>0.50140355567437511</v>
      </c>
      <c r="G4" s="8">
        <v>13318</v>
      </c>
      <c r="H4" s="25">
        <f>G4/$G$2</f>
        <v>0.50863122517567982</v>
      </c>
      <c r="J4" s="8">
        <v>9401</v>
      </c>
      <c r="K4" s="25">
        <f>J4/$J$2</f>
        <v>0.51919147291102885</v>
      </c>
      <c r="M4" s="8">
        <v>8519</v>
      </c>
      <c r="N4" s="25">
        <f>M4/$M$2</f>
        <v>0.5083238856733695</v>
      </c>
      <c r="P4" s="8">
        <v>4913</v>
      </c>
      <c r="Q4" s="25">
        <f>P4/$P$2</f>
        <v>0.47208609589699241</v>
      </c>
      <c r="S4" s="8">
        <v>6151</v>
      </c>
      <c r="T4" s="25">
        <f>S4/$S$2</f>
        <v>0.50455253875810024</v>
      </c>
      <c r="V4" s="8">
        <v>10387</v>
      </c>
      <c r="W4" s="25">
        <f>V4/$V$2</f>
        <v>0.51265978974384285</v>
      </c>
      <c r="Y4" s="8">
        <v>8041</v>
      </c>
      <c r="Z4" s="25">
        <f>Y4/$Y$2</f>
        <v>0.51115631555527308</v>
      </c>
      <c r="AB4" s="8">
        <v>6068</v>
      </c>
      <c r="AC4" s="25">
        <f>AB4/$AB$2</f>
        <v>0.49213300892133011</v>
      </c>
      <c r="AE4" s="8">
        <v>5032</v>
      </c>
      <c r="AF4" s="25">
        <f>AE4/$AE$2</f>
        <v>0.49280188032513955</v>
      </c>
      <c r="AH4" s="8">
        <v>6941</v>
      </c>
      <c r="AI4" s="25">
        <f>AH4/$AH$2</f>
        <v>0.46521447721179626</v>
      </c>
    </row>
    <row r="5" spans="1:35" s="8" customFormat="1" ht="30.75" x14ac:dyDescent="0.45">
      <c r="A5" s="8" t="s">
        <v>3</v>
      </c>
      <c r="C5" s="21">
        <f>G5+J5+M5+P5+S5+V5+Y5+AB5+AE5+AH5</f>
        <v>78330</v>
      </c>
      <c r="D5" s="7"/>
      <c r="E5" s="26">
        <f>C5/C2</f>
        <v>0.49859644432562494</v>
      </c>
      <c r="G5" s="8">
        <v>12866</v>
      </c>
      <c r="H5" s="25">
        <f t="shared" ref="H5:H7" si="0">G5/$G$2</f>
        <v>0.49136877482432018</v>
      </c>
      <c r="J5" s="8">
        <v>8706</v>
      </c>
      <c r="K5" s="25">
        <f t="shared" ref="K5:K7" si="1">J5/$J$2</f>
        <v>0.48080852708897109</v>
      </c>
      <c r="M5" s="8">
        <v>8240</v>
      </c>
      <c r="N5" s="25">
        <f t="shared" ref="N5:N7" si="2">M5/$M$2</f>
        <v>0.49167611432663044</v>
      </c>
      <c r="P5" s="8">
        <v>5494</v>
      </c>
      <c r="Q5" s="25">
        <f t="shared" ref="Q5:Q7" si="3">P5/$P$2</f>
        <v>0.52791390410300754</v>
      </c>
      <c r="S5" s="8">
        <v>6040</v>
      </c>
      <c r="T5" s="25">
        <f t="shared" ref="T5:T7" si="4">S5/$S$2</f>
        <v>0.49544746124189976</v>
      </c>
      <c r="V5" s="8">
        <v>9874</v>
      </c>
      <c r="W5" s="25">
        <f t="shared" ref="W5:W7" si="5">V5/$V$2</f>
        <v>0.48734021025615715</v>
      </c>
      <c r="Y5" s="8">
        <v>7690</v>
      </c>
      <c r="Z5" s="25">
        <f t="shared" ref="Z5:Z7" si="6">Y5/$Y$2</f>
        <v>0.48884368444472698</v>
      </c>
      <c r="AB5" s="8">
        <v>6262</v>
      </c>
      <c r="AC5" s="25">
        <f t="shared" ref="AC5:AC7" si="7">AB5/$AB$2</f>
        <v>0.50786699107866995</v>
      </c>
      <c r="AE5" s="8">
        <v>5179</v>
      </c>
      <c r="AF5" s="25">
        <f t="shared" ref="AF5:AF7" si="8">AE5/$AE$2</f>
        <v>0.50719811967486039</v>
      </c>
      <c r="AH5" s="8">
        <v>7979</v>
      </c>
      <c r="AI5" s="25">
        <f t="shared" ref="AI5:AI7" si="9">AH5/$AH$2</f>
        <v>0.53478552278820379</v>
      </c>
    </row>
    <row r="6" spans="1:35" s="8" customFormat="1" ht="30.75" x14ac:dyDescent="0.45">
      <c r="A6" s="8" t="s">
        <v>68</v>
      </c>
      <c r="C6" s="21">
        <f>G6+J6+M6+P6+S6+V6+Y6+AB6+AE6+AH6</f>
        <v>18316</v>
      </c>
      <c r="D6" s="7"/>
      <c r="E6" s="22">
        <f>C6/C2</f>
        <v>0.11658741828505229</v>
      </c>
      <c r="G6" s="8">
        <v>1041</v>
      </c>
      <c r="H6" s="25">
        <f t="shared" si="0"/>
        <v>3.9757103574702107E-2</v>
      </c>
      <c r="J6" s="8">
        <v>1434</v>
      </c>
      <c r="K6" s="25">
        <f t="shared" si="1"/>
        <v>7.919589109184294E-2</v>
      </c>
      <c r="M6" s="8">
        <v>1708</v>
      </c>
      <c r="N6" s="25">
        <f t="shared" si="2"/>
        <v>0.10191538874634525</v>
      </c>
      <c r="P6" s="8">
        <v>1296</v>
      </c>
      <c r="Q6" s="25">
        <f t="shared" si="3"/>
        <v>0.12453156529259153</v>
      </c>
      <c r="S6" s="8">
        <v>1824</v>
      </c>
      <c r="T6" s="25">
        <f t="shared" si="4"/>
        <v>0.14961857107702403</v>
      </c>
      <c r="V6" s="8">
        <v>3488</v>
      </c>
      <c r="W6" s="25">
        <f t="shared" si="5"/>
        <v>0.17215339815408914</v>
      </c>
      <c r="Y6" s="8">
        <v>2276</v>
      </c>
      <c r="Z6" s="25">
        <f t="shared" si="6"/>
        <v>0.14468247409573454</v>
      </c>
      <c r="AB6" s="8">
        <v>1477</v>
      </c>
      <c r="AC6" s="25">
        <f t="shared" si="7"/>
        <v>0.11978913219789132</v>
      </c>
      <c r="AE6" s="8">
        <v>737</v>
      </c>
      <c r="AF6" s="25">
        <f t="shared" si="8"/>
        <v>7.2177063950641468E-2</v>
      </c>
      <c r="AH6" s="8">
        <v>3035</v>
      </c>
      <c r="AI6" s="25">
        <f t="shared" si="9"/>
        <v>0.20341823056300268</v>
      </c>
    </row>
    <row r="7" spans="1:35" s="8" customFormat="1" ht="30.75" x14ac:dyDescent="0.45">
      <c r="A7" s="8" t="s">
        <v>28</v>
      </c>
      <c r="C7" s="21">
        <f>G7+J7+M7+P7+S7+V7+Y7+AB7+AE7+AH7</f>
        <v>27042</v>
      </c>
      <c r="D7" s="7"/>
      <c r="E7" s="22">
        <f>C7/C2</f>
        <v>0.17213130406553745</v>
      </c>
      <c r="G7" s="8">
        <v>3109</v>
      </c>
      <c r="H7" s="25">
        <f t="shared" si="0"/>
        <v>0.11873663305835624</v>
      </c>
      <c r="J7" s="8">
        <v>3109</v>
      </c>
      <c r="K7" s="25">
        <f t="shared" si="1"/>
        <v>0.17170155188601094</v>
      </c>
      <c r="M7" s="8">
        <v>2266</v>
      </c>
      <c r="N7" s="25">
        <f t="shared" si="2"/>
        <v>0.13521093143982338</v>
      </c>
      <c r="P7" s="8">
        <v>1716</v>
      </c>
      <c r="Q7" s="25">
        <f t="shared" si="3"/>
        <v>0.16488901700778322</v>
      </c>
      <c r="S7" s="8">
        <v>3381</v>
      </c>
      <c r="T7" s="25">
        <f t="shared" si="4"/>
        <v>0.27733573947994422</v>
      </c>
      <c r="V7" s="8">
        <v>1270</v>
      </c>
      <c r="W7" s="25">
        <f t="shared" si="5"/>
        <v>6.2681999901288185E-2</v>
      </c>
      <c r="Y7" s="8">
        <v>4376</v>
      </c>
      <c r="Z7" s="25">
        <f t="shared" si="6"/>
        <v>0.27817684826139472</v>
      </c>
      <c r="AB7" s="8">
        <v>3172</v>
      </c>
      <c r="AC7" s="25">
        <f t="shared" si="7"/>
        <v>0.2572587185725872</v>
      </c>
      <c r="AE7" s="8">
        <v>1904</v>
      </c>
      <c r="AF7" s="25">
        <f t="shared" si="8"/>
        <v>0.18646557633924199</v>
      </c>
      <c r="AH7" s="8">
        <v>2739</v>
      </c>
      <c r="AI7" s="25">
        <f t="shared" si="9"/>
        <v>0.18357908847184987</v>
      </c>
    </row>
    <row r="8" spans="1:35" s="8" customFormat="1" ht="30.75" x14ac:dyDescent="0.45">
      <c r="A8" s="8" t="s">
        <v>4</v>
      </c>
      <c r="C8" s="6">
        <f>(G8+J8+M8+P8+S8+V8+Y8+AB8+AE8+AH8)/10</f>
        <v>40.120000000000005</v>
      </c>
      <c r="D8" s="7"/>
      <c r="E8" s="12"/>
      <c r="G8" s="8">
        <v>29.3</v>
      </c>
      <c r="J8" s="8">
        <v>35.299999999999997</v>
      </c>
      <c r="M8" s="8">
        <v>37.700000000000003</v>
      </c>
      <c r="N8" s="8" t="s">
        <v>65</v>
      </c>
      <c r="P8" s="8">
        <v>36.1</v>
      </c>
      <c r="S8" s="8">
        <v>45.6</v>
      </c>
      <c r="V8" s="8">
        <v>41.1</v>
      </c>
      <c r="Y8" s="8">
        <v>51.2</v>
      </c>
      <c r="AB8" s="8">
        <v>45.5</v>
      </c>
      <c r="AE8" s="8">
        <v>37.799999999999997</v>
      </c>
      <c r="AH8" s="8">
        <v>41.6</v>
      </c>
      <c r="AI8" s="8" t="s">
        <v>65</v>
      </c>
    </row>
    <row r="9" spans="1:35" s="8" customFormat="1" ht="30.75" x14ac:dyDescent="0.45">
      <c r="C9" s="7"/>
      <c r="D9" s="7"/>
      <c r="E9" s="11"/>
    </row>
    <row r="10" spans="1:35" s="8" customFormat="1" ht="30.75" x14ac:dyDescent="0.45">
      <c r="A10" s="1" t="s">
        <v>5</v>
      </c>
      <c r="B10" s="1"/>
      <c r="D10" s="6"/>
      <c r="E10" s="11"/>
    </row>
    <row r="11" spans="1:35" s="8" customFormat="1" ht="30.75" x14ac:dyDescent="0.45">
      <c r="A11" s="8" t="s">
        <v>6</v>
      </c>
      <c r="C11" s="21">
        <f>G11+J11+M11+P11+S11+V11+Y11+AB11+AE11+AH11</f>
        <v>54900</v>
      </c>
      <c r="D11" s="7"/>
      <c r="E11" s="26">
        <v>0.33169999999999999</v>
      </c>
      <c r="G11" s="8">
        <v>16315</v>
      </c>
      <c r="H11" s="25">
        <f>G11/$G$2</f>
        <v>0.62309043690803545</v>
      </c>
      <c r="J11" s="8">
        <v>11925</v>
      </c>
      <c r="K11" s="25">
        <f>J11/$J$2</f>
        <v>0.65858507759430052</v>
      </c>
      <c r="M11" s="8">
        <v>6868</v>
      </c>
      <c r="N11" s="25">
        <f>M11/$M$2</f>
        <v>0.40980965451399248</v>
      </c>
      <c r="P11" s="8">
        <v>3843</v>
      </c>
      <c r="Q11" s="25">
        <f>P11/$P$2</f>
        <v>0.36927068319400402</v>
      </c>
      <c r="S11" s="8">
        <v>6347</v>
      </c>
      <c r="T11" s="25">
        <f>S11/$S$2</f>
        <v>0.52062997293085067</v>
      </c>
      <c r="V11" s="8">
        <v>2648</v>
      </c>
      <c r="W11" s="25">
        <f>V11/$V$2</f>
        <v>0.13069443758945759</v>
      </c>
      <c r="Y11" s="8">
        <v>1367</v>
      </c>
      <c r="Z11" s="25">
        <f>Y11/$Y$2</f>
        <v>8.6898480706884496E-2</v>
      </c>
      <c r="AB11" s="8">
        <v>2243</v>
      </c>
      <c r="AC11" s="25">
        <f>AB11/$AB$2</f>
        <v>0.18191403081914032</v>
      </c>
      <c r="AE11" s="8">
        <v>3054</v>
      </c>
      <c r="AF11" s="25">
        <f>AE11/$AE$2</f>
        <v>0.29908921751052786</v>
      </c>
      <c r="AH11" s="8">
        <v>290</v>
      </c>
      <c r="AI11" s="25">
        <f>AH11/$AH$2</f>
        <v>1.9436997319034852E-2</v>
      </c>
    </row>
    <row r="12" spans="1:35" s="8" customFormat="1" ht="30.75" x14ac:dyDescent="0.45">
      <c r="A12" s="8" t="s">
        <v>33</v>
      </c>
      <c r="C12" s="21">
        <f t="shared" ref="C12:C15" si="10">G12+J12+M12+P12+S12+V12+Y12+AB12+AE12+AH12</f>
        <v>37320</v>
      </c>
      <c r="D12" s="7"/>
      <c r="E12" s="22">
        <v>0.2238</v>
      </c>
      <c r="G12" s="8">
        <v>2588</v>
      </c>
      <c r="H12" s="25">
        <f t="shared" ref="H12:H14" si="11">G12/$G$2</f>
        <v>9.8838985640085544E-2</v>
      </c>
      <c r="J12" s="8">
        <v>3121</v>
      </c>
      <c r="K12" s="25">
        <f t="shared" ref="K12:K15" si="12">J12/$J$2</f>
        <v>0.1723642790081184</v>
      </c>
      <c r="M12" s="8">
        <v>5052</v>
      </c>
      <c r="N12" s="25">
        <f t="shared" ref="N12:N15" si="13">M12/$M$2</f>
        <v>0.30144996718181277</v>
      </c>
      <c r="P12" s="8">
        <v>3307</v>
      </c>
      <c r="Q12" s="25">
        <f t="shared" ref="Q12:Q15" si="14">P12/$P$2</f>
        <v>0.31776688767175937</v>
      </c>
      <c r="S12" s="8">
        <v>2594</v>
      </c>
      <c r="T12" s="25">
        <f t="shared" ref="T12:T15" si="15">S12/$S$2</f>
        <v>0.21277991961282913</v>
      </c>
      <c r="V12" s="8">
        <v>7937</v>
      </c>
      <c r="W12" s="25">
        <f t="shared" ref="W12:W14" si="16">V12/$V$2</f>
        <v>0.39173782143033414</v>
      </c>
      <c r="Y12" s="8">
        <v>1687</v>
      </c>
      <c r="Z12" s="25">
        <f t="shared" ref="Z12:Z15" si="17">Y12/$Y$2</f>
        <v>0.107240480579747</v>
      </c>
      <c r="AB12" s="8">
        <v>98</v>
      </c>
      <c r="AC12" s="25">
        <f t="shared" ref="AC12:AC15" si="18">AB12/$AB$2</f>
        <v>7.9480940794809402E-3</v>
      </c>
      <c r="AE12" s="8">
        <v>1920</v>
      </c>
      <c r="AF12" s="25">
        <f t="shared" ref="AF12:AF15" si="19">AE12/$AE$2</f>
        <v>0.18803251395553813</v>
      </c>
      <c r="AH12" s="8">
        <v>9016</v>
      </c>
      <c r="AI12" s="25">
        <f t="shared" ref="AI12:AI15" si="20">AH12/$AH$2</f>
        <v>0.60428954423592496</v>
      </c>
    </row>
    <row r="13" spans="1:35" s="8" customFormat="1" ht="30.75" x14ac:dyDescent="0.45">
      <c r="A13" s="8" t="s">
        <v>7</v>
      </c>
      <c r="C13" s="21">
        <f t="shared" si="10"/>
        <v>12759</v>
      </c>
      <c r="D13" s="7"/>
      <c r="E13" s="26">
        <v>8.8700000000000001E-2</v>
      </c>
      <c r="G13" s="8">
        <v>1924</v>
      </c>
      <c r="H13" s="25">
        <f t="shared" si="11"/>
        <v>7.3479987778796205E-2</v>
      </c>
      <c r="J13" s="8">
        <v>599</v>
      </c>
      <c r="K13" s="25">
        <f t="shared" si="12"/>
        <v>3.3081128845197989E-2</v>
      </c>
      <c r="M13" s="8">
        <v>1244</v>
      </c>
      <c r="N13" s="25">
        <f t="shared" si="13"/>
        <v>7.4228772599797127E-2</v>
      </c>
      <c r="P13" s="8">
        <v>1423</v>
      </c>
      <c r="Q13" s="25">
        <f t="shared" si="14"/>
        <v>0.13673488997789948</v>
      </c>
      <c r="S13" s="8">
        <v>525</v>
      </c>
      <c r="T13" s="25">
        <f t="shared" si="15"/>
        <v>4.3064555819867116E-2</v>
      </c>
      <c r="V13" s="8">
        <v>1953</v>
      </c>
      <c r="W13" s="25">
        <f t="shared" si="16"/>
        <v>9.639208331276837E-2</v>
      </c>
      <c r="Y13" s="8">
        <v>1766</v>
      </c>
      <c r="Z13" s="25">
        <f t="shared" si="17"/>
        <v>0.11226241179835993</v>
      </c>
      <c r="AB13" s="8">
        <v>164</v>
      </c>
      <c r="AC13" s="25">
        <f t="shared" si="18"/>
        <v>1.3300892133008922E-2</v>
      </c>
      <c r="AE13" s="8">
        <v>516</v>
      </c>
      <c r="AF13" s="25">
        <f t="shared" si="19"/>
        <v>5.0533738125550877E-2</v>
      </c>
      <c r="AH13" s="8">
        <v>2645</v>
      </c>
      <c r="AI13" s="25">
        <f t="shared" si="20"/>
        <v>0.17727882037533513</v>
      </c>
    </row>
    <row r="14" spans="1:35" s="8" customFormat="1" ht="30.75" x14ac:dyDescent="0.45">
      <c r="A14" s="8" t="s">
        <v>8</v>
      </c>
      <c r="C14" s="21">
        <f t="shared" si="10"/>
        <v>46302</v>
      </c>
      <c r="D14" s="7"/>
      <c r="E14" s="22">
        <v>0.33510000000000001</v>
      </c>
      <c r="G14" s="8">
        <v>4303</v>
      </c>
      <c r="H14" s="25">
        <f t="shared" si="11"/>
        <v>0.16433699969446991</v>
      </c>
      <c r="J14" s="8">
        <v>1634</v>
      </c>
      <c r="K14" s="25">
        <f t="shared" si="12"/>
        <v>9.0241343126967466E-2</v>
      </c>
      <c r="M14" s="8">
        <v>2505</v>
      </c>
      <c r="N14" s="25">
        <f t="shared" si="13"/>
        <v>0.14947192553254968</v>
      </c>
      <c r="P14" s="8">
        <v>1719</v>
      </c>
      <c r="Q14" s="25">
        <f t="shared" si="14"/>
        <v>0.16517728452003458</v>
      </c>
      <c r="S14" s="8">
        <v>2229</v>
      </c>
      <c r="T14" s="25">
        <f t="shared" si="15"/>
        <v>0.1828397998523501</v>
      </c>
      <c r="V14" s="8">
        <v>7320</v>
      </c>
      <c r="W14" s="25">
        <f t="shared" si="16"/>
        <v>0.3612852277775036</v>
      </c>
      <c r="Y14" s="8">
        <v>10385</v>
      </c>
      <c r="Z14" s="25">
        <f t="shared" si="17"/>
        <v>0.66016146462399083</v>
      </c>
      <c r="AB14" s="8">
        <v>9519</v>
      </c>
      <c r="AC14" s="25">
        <f t="shared" si="18"/>
        <v>0.77201946472019467</v>
      </c>
      <c r="AE14" s="8">
        <v>4177</v>
      </c>
      <c r="AF14" s="25">
        <f t="shared" si="19"/>
        <v>0.40906865145431398</v>
      </c>
      <c r="AH14" s="8">
        <v>2511</v>
      </c>
      <c r="AI14" s="25">
        <f t="shared" si="20"/>
        <v>0.1682975871313673</v>
      </c>
    </row>
    <row r="15" spans="1:35" s="8" customFormat="1" ht="30.75" x14ac:dyDescent="0.45">
      <c r="A15" s="8" t="s">
        <v>34</v>
      </c>
      <c r="C15" s="21">
        <f t="shared" si="10"/>
        <v>5820</v>
      </c>
      <c r="D15" s="7"/>
      <c r="E15" s="26">
        <v>3.0031249999999999E-2</v>
      </c>
      <c r="G15" s="8">
        <v>1054</v>
      </c>
      <c r="H15" s="25">
        <f>G15/$G$2</f>
        <v>4.0253589978612891E-2</v>
      </c>
      <c r="J15" s="8">
        <v>828</v>
      </c>
      <c r="K15" s="25">
        <f t="shared" si="12"/>
        <v>4.5728171425415583E-2</v>
      </c>
      <c r="M15" s="8">
        <v>1090</v>
      </c>
      <c r="N15" s="25">
        <f t="shared" si="13"/>
        <v>6.5039680171847969E-2</v>
      </c>
      <c r="P15" s="8">
        <v>115</v>
      </c>
      <c r="Q15" s="25">
        <f t="shared" si="14"/>
        <v>1.1050254636302489E-2</v>
      </c>
      <c r="S15" s="8">
        <v>496</v>
      </c>
      <c r="T15" s="25">
        <f t="shared" si="15"/>
        <v>4.0685751784103025E-2</v>
      </c>
      <c r="V15" s="8">
        <v>403</v>
      </c>
      <c r="W15" s="25">
        <f>V15/$V$2</f>
        <v>1.9890429889936331E-2</v>
      </c>
      <c r="Y15" s="8">
        <v>526</v>
      </c>
      <c r="Z15" s="25">
        <f t="shared" si="17"/>
        <v>3.3437162291017737E-2</v>
      </c>
      <c r="AB15" s="8">
        <v>306</v>
      </c>
      <c r="AC15" s="25">
        <f t="shared" si="18"/>
        <v>2.4817518248175182E-2</v>
      </c>
      <c r="AE15" s="8">
        <v>544</v>
      </c>
      <c r="AF15" s="25">
        <f t="shared" si="19"/>
        <v>5.3275878954069142E-2</v>
      </c>
      <c r="AH15" s="8">
        <v>458</v>
      </c>
      <c r="AI15" s="25">
        <f t="shared" si="20"/>
        <v>3.0697050938337803E-2</v>
      </c>
    </row>
    <row r="16" spans="1:35" s="49" customFormat="1" ht="30.75" x14ac:dyDescent="0.45">
      <c r="A16" s="52" t="s">
        <v>73</v>
      </c>
      <c r="C16" s="50">
        <v>0.74</v>
      </c>
      <c r="D16" s="50"/>
      <c r="E16" s="51"/>
    </row>
    <row r="17" spans="1:35" s="8" customFormat="1" ht="30.75" x14ac:dyDescent="0.45">
      <c r="A17" s="8" t="s">
        <v>10</v>
      </c>
      <c r="C17" s="23">
        <f>G17+J17+M17+P17+S17+V17+Y17+AB17+AE17+AH17</f>
        <v>50803</v>
      </c>
      <c r="D17" s="7"/>
      <c r="E17" s="27">
        <f>(H17+K17+N17+Q17+T17+W17+Z17+AC17+AF17+AI17)/10</f>
        <v>0.3363481678784962</v>
      </c>
      <c r="G17" s="8">
        <v>5784</v>
      </c>
      <c r="H17" s="28">
        <f>G17/G2</f>
        <v>0.22089825847846012</v>
      </c>
      <c r="J17" s="8">
        <v>3256</v>
      </c>
      <c r="K17" s="28">
        <f>J17/J2</f>
        <v>0.17981995913182747</v>
      </c>
      <c r="M17" s="8">
        <v>4369</v>
      </c>
      <c r="N17" s="28">
        <f>M17/M2</f>
        <v>0.26069574556954472</v>
      </c>
      <c r="P17" s="8">
        <v>2556</v>
      </c>
      <c r="Q17" s="28">
        <f>P17/P2</f>
        <v>0.24560392043816662</v>
      </c>
      <c r="S17" s="8">
        <v>3365</v>
      </c>
      <c r="T17" s="28">
        <f>S17/S2</f>
        <v>0.27602329587400543</v>
      </c>
      <c r="V17" s="8">
        <v>7783</v>
      </c>
      <c r="W17" s="28">
        <f>V17/V2</f>
        <v>0.38413701199348504</v>
      </c>
      <c r="Y17" s="8">
        <v>8869</v>
      </c>
      <c r="Z17" s="28">
        <f>Y17/Y2</f>
        <v>0.56379124022630478</v>
      </c>
      <c r="AB17" s="8">
        <v>6503</v>
      </c>
      <c r="AC17" s="28">
        <f>AB17/AB2</f>
        <v>0.52741281427412812</v>
      </c>
      <c r="AE17" s="8">
        <v>4775</v>
      </c>
      <c r="AF17" s="28">
        <f>AE17/AE2</f>
        <v>0.46763294486338264</v>
      </c>
      <c r="AH17" s="8">
        <v>3543</v>
      </c>
      <c r="AI17" s="28">
        <f>AH17/AH2</f>
        <v>0.23746648793565683</v>
      </c>
    </row>
    <row r="18" spans="1:35" s="8" customFormat="1" ht="30.75" x14ac:dyDescent="0.45">
      <c r="C18" s="7" t="s">
        <v>65</v>
      </c>
      <c r="D18" s="7"/>
      <c r="E18" s="11"/>
      <c r="J18" s="8" t="s">
        <v>65</v>
      </c>
      <c r="P18" s="8" t="s">
        <v>65</v>
      </c>
    </row>
    <row r="19" spans="1:35" s="8" customFormat="1" ht="30.75" x14ac:dyDescent="0.45">
      <c r="A19" s="1" t="s">
        <v>11</v>
      </c>
      <c r="B19" s="1"/>
      <c r="D19" s="6"/>
      <c r="E19" s="29"/>
    </row>
    <row r="20" spans="1:35" s="8" customFormat="1" ht="30.75" x14ac:dyDescent="0.45">
      <c r="A20" s="8" t="s">
        <v>29</v>
      </c>
      <c r="C20" s="21">
        <f>G20+J20+M20+P20+S20+V20+Y20+AB20+AE20+AH20</f>
        <v>10896</v>
      </c>
      <c r="D20" s="7"/>
      <c r="E20" s="22">
        <f>(H20+K20+N20+Q20+T20+W20+Z20+AC20+AF20+AI20)/10</f>
        <v>0.15833999999999998</v>
      </c>
      <c r="G20" s="8">
        <v>785</v>
      </c>
      <c r="H20" s="25">
        <v>6.6400000000000001E-2</v>
      </c>
      <c r="J20" s="8">
        <v>867</v>
      </c>
      <c r="K20" s="25">
        <v>8.7300000000000003E-2</v>
      </c>
      <c r="M20" s="8">
        <v>938</v>
      </c>
      <c r="N20" s="25">
        <v>0.11899999999999999</v>
      </c>
      <c r="P20" s="8">
        <v>636</v>
      </c>
      <c r="Q20" s="24">
        <v>0.126</v>
      </c>
      <c r="S20" s="8">
        <v>971</v>
      </c>
      <c r="T20" s="25">
        <v>0.16900000000000001</v>
      </c>
      <c r="V20" s="8">
        <v>2138</v>
      </c>
      <c r="W20" s="25">
        <v>0.25</v>
      </c>
      <c r="Y20" s="8">
        <v>1713</v>
      </c>
      <c r="Z20" s="25">
        <v>0.254</v>
      </c>
      <c r="AB20" s="8">
        <v>857</v>
      </c>
      <c r="AC20" s="25">
        <v>0.16</v>
      </c>
      <c r="AE20" s="8">
        <v>448</v>
      </c>
      <c r="AF20" s="25">
        <v>9.8000000000000004E-2</v>
      </c>
      <c r="AH20" s="8">
        <v>1543</v>
      </c>
      <c r="AI20" s="25">
        <v>0.25369999999999998</v>
      </c>
    </row>
    <row r="21" spans="1:35" s="8" customFormat="1" ht="30.75" x14ac:dyDescent="0.45">
      <c r="A21" s="8" t="s">
        <v>30</v>
      </c>
      <c r="C21" s="21">
        <f>G21+J21+M21+P21+S21+V21+Y21+AB21+AE21+AH21</f>
        <v>9382</v>
      </c>
      <c r="D21" s="7"/>
      <c r="E21" s="22">
        <f>(H21+K21+N21+Q21+T21+W21+Z21+AC21+AF21+AI21)/10</f>
        <v>0.13164000000000001</v>
      </c>
      <c r="G21" s="8">
        <v>1369</v>
      </c>
      <c r="H21" s="25">
        <v>0.1158</v>
      </c>
      <c r="J21" s="8">
        <v>1505</v>
      </c>
      <c r="K21" s="25">
        <v>0.1517</v>
      </c>
      <c r="M21" s="8">
        <v>721</v>
      </c>
      <c r="N21" s="25">
        <v>9.1499999999999998E-2</v>
      </c>
      <c r="P21" s="8">
        <v>451</v>
      </c>
      <c r="Q21" s="24">
        <v>8.8999999999999996E-2</v>
      </c>
      <c r="S21" s="8">
        <v>1182</v>
      </c>
      <c r="T21" s="25">
        <v>0.20580000000000001</v>
      </c>
      <c r="V21" s="8">
        <v>1097</v>
      </c>
      <c r="W21" s="25">
        <v>0.1283</v>
      </c>
      <c r="Y21" s="8">
        <v>833</v>
      </c>
      <c r="Z21" s="25">
        <v>0.124</v>
      </c>
      <c r="AB21" s="8">
        <v>597</v>
      </c>
      <c r="AC21" s="25">
        <v>0.112</v>
      </c>
      <c r="AE21" s="8">
        <v>560</v>
      </c>
      <c r="AF21" s="25">
        <v>0.123</v>
      </c>
      <c r="AH21" s="8">
        <v>1067</v>
      </c>
      <c r="AI21" s="25">
        <v>0.17530000000000001</v>
      </c>
    </row>
    <row r="22" spans="1:35" s="8" customFormat="1" ht="30.75" x14ac:dyDescent="0.45">
      <c r="A22" s="8" t="s">
        <v>12</v>
      </c>
      <c r="C22" s="6">
        <f>SUM(G22:AI22)/10</f>
        <v>2.0710000000000002</v>
      </c>
      <c r="D22" s="7"/>
      <c r="E22" s="13"/>
      <c r="G22" s="8">
        <v>1.81</v>
      </c>
      <c r="H22" s="8" t="s">
        <v>65</v>
      </c>
      <c r="J22" s="8">
        <v>1.76</v>
      </c>
      <c r="K22" s="8" t="s">
        <v>65</v>
      </c>
      <c r="M22" s="8">
        <v>1.97</v>
      </c>
      <c r="P22" s="8">
        <v>1.95</v>
      </c>
      <c r="Q22" s="8" t="s">
        <v>65</v>
      </c>
      <c r="S22" s="8">
        <v>1.93</v>
      </c>
      <c r="T22" s="8" t="s">
        <v>65</v>
      </c>
      <c r="V22" s="8">
        <v>2.5</v>
      </c>
      <c r="W22" s="8" t="s">
        <v>65</v>
      </c>
      <c r="Y22" s="8">
        <v>2.39</v>
      </c>
      <c r="Z22" s="8" t="s">
        <v>65</v>
      </c>
      <c r="AB22" s="8">
        <v>2.13</v>
      </c>
      <c r="AC22" s="8" t="s">
        <v>65</v>
      </c>
      <c r="AE22" s="8">
        <v>2.02</v>
      </c>
      <c r="AF22" s="8" t="s">
        <v>65</v>
      </c>
      <c r="AH22" s="8">
        <v>2.25</v>
      </c>
      <c r="AI22" s="8" t="s">
        <v>65</v>
      </c>
    </row>
    <row r="23" spans="1:35" s="8" customFormat="1" ht="30.75" x14ac:dyDescent="0.45">
      <c r="C23" s="7"/>
      <c r="D23" s="7"/>
      <c r="E23" s="11"/>
    </row>
    <row r="24" spans="1:35" s="8" customFormat="1" ht="30.75" x14ac:dyDescent="0.45">
      <c r="A24" s="1" t="s">
        <v>13</v>
      </c>
      <c r="B24" s="1"/>
      <c r="D24" s="6"/>
      <c r="E24" s="29"/>
    </row>
    <row r="25" spans="1:35" s="8" customFormat="1" ht="30.75" x14ac:dyDescent="0.45">
      <c r="A25" s="8" t="s">
        <v>14</v>
      </c>
      <c r="D25" s="7"/>
      <c r="E25" s="30">
        <f>(H25+K25+N25+Q25+T25+W25+Z25+AC25+AF25+AI25)/10</f>
        <v>7.0719999999999991E-2</v>
      </c>
      <c r="G25" s="8">
        <v>840</v>
      </c>
      <c r="H25" s="25">
        <v>5.3400000000000003E-2</v>
      </c>
      <c r="J25" s="8">
        <v>616</v>
      </c>
      <c r="K25" s="25">
        <v>3.5999999999999997E-2</v>
      </c>
      <c r="M25" s="8">
        <v>486</v>
      </c>
      <c r="N25" s="25">
        <v>4.9799999999999997E-2</v>
      </c>
      <c r="P25" s="8">
        <v>312</v>
      </c>
      <c r="Q25" s="25">
        <v>5.6500000000000002E-2</v>
      </c>
      <c r="S25" s="8">
        <v>279</v>
      </c>
      <c r="T25" s="25">
        <v>4.53E-2</v>
      </c>
      <c r="V25" s="8">
        <v>1009</v>
      </c>
      <c r="W25" s="25">
        <v>0.11899999999999999</v>
      </c>
      <c r="Y25" s="8">
        <v>702</v>
      </c>
      <c r="Z25" s="25">
        <v>0.11700000000000001</v>
      </c>
      <c r="AB25" s="8">
        <v>588</v>
      </c>
      <c r="AC25" s="25">
        <v>9.1999999999999998E-2</v>
      </c>
      <c r="AE25" s="8">
        <v>200</v>
      </c>
      <c r="AF25" s="25">
        <v>4.4499999999999998E-2</v>
      </c>
      <c r="AH25" s="8">
        <v>367</v>
      </c>
      <c r="AI25" s="25">
        <v>9.3700000000000006E-2</v>
      </c>
    </row>
    <row r="26" spans="1:35" s="8" customFormat="1" ht="30.75" x14ac:dyDescent="0.45">
      <c r="A26" s="8" t="s">
        <v>59</v>
      </c>
      <c r="C26" s="21">
        <f>G26+J26+M26+P26+S26+V26+Y26+AB26+AE26+AH26</f>
        <v>62724</v>
      </c>
      <c r="D26" s="7"/>
      <c r="E26" s="29"/>
      <c r="G26" s="8">
        <v>14062</v>
      </c>
      <c r="H26" s="25">
        <v>0.85819999999999996</v>
      </c>
      <c r="J26" s="8">
        <v>9338</v>
      </c>
      <c r="K26" s="25">
        <v>0.85</v>
      </c>
      <c r="M26" s="8">
        <v>7775</v>
      </c>
      <c r="N26" s="25">
        <v>0.8538</v>
      </c>
      <c r="P26" s="8">
        <v>4437</v>
      </c>
      <c r="Q26" s="25">
        <v>0.85599999999999998</v>
      </c>
      <c r="S26" s="8">
        <v>4586</v>
      </c>
      <c r="T26" s="25">
        <v>0.76400000000000001</v>
      </c>
      <c r="V26" s="8">
        <v>5420</v>
      </c>
      <c r="W26" s="25">
        <v>0.80230000000000001</v>
      </c>
      <c r="Y26" s="8">
        <v>4254</v>
      </c>
      <c r="Z26" s="25">
        <v>0.78300000000000003</v>
      </c>
      <c r="AB26" s="8">
        <v>4618</v>
      </c>
      <c r="AC26" s="25">
        <v>0.86799999999999999</v>
      </c>
      <c r="AE26" s="8">
        <v>5029</v>
      </c>
      <c r="AF26" s="25">
        <v>0.86499999999999999</v>
      </c>
      <c r="AH26" s="8">
        <v>3205</v>
      </c>
      <c r="AI26" s="25">
        <v>0.77900000000000003</v>
      </c>
    </row>
    <row r="27" spans="1:35" s="8" customFormat="1" ht="30.75" x14ac:dyDescent="0.45">
      <c r="A27" s="8" t="s">
        <v>15</v>
      </c>
      <c r="C27" s="21">
        <f t="shared" ref="C27:C28" si="21">G27+J27+M27+P27+S27+V27+Y27+AB27+AE27+AH27</f>
        <v>6535</v>
      </c>
      <c r="D27" s="7"/>
      <c r="E27" s="11"/>
      <c r="G27" s="8">
        <v>597</v>
      </c>
      <c r="H27" s="25">
        <v>4.4999999999999998E-2</v>
      </c>
      <c r="J27" s="8">
        <v>918</v>
      </c>
      <c r="K27" s="25">
        <v>7.1999999999999995E-2</v>
      </c>
      <c r="M27" s="8">
        <v>879</v>
      </c>
      <c r="N27" s="25">
        <v>8.9300000000000004E-2</v>
      </c>
      <c r="P27" s="8">
        <v>440</v>
      </c>
      <c r="Q27" s="25">
        <v>8.5500000000000007E-2</v>
      </c>
      <c r="S27" s="8">
        <v>779</v>
      </c>
      <c r="T27" s="25">
        <v>0.13350000000000001</v>
      </c>
      <c r="V27" s="8">
        <v>924</v>
      </c>
      <c r="W27" s="25">
        <v>0.1187</v>
      </c>
      <c r="Y27" s="8">
        <v>647</v>
      </c>
      <c r="Z27" s="25">
        <v>0.15129999999999999</v>
      </c>
      <c r="AB27" s="8">
        <v>339</v>
      </c>
      <c r="AC27" s="25">
        <v>5.0500000000000003E-2</v>
      </c>
      <c r="AE27" s="8">
        <v>281</v>
      </c>
      <c r="AF27" s="25">
        <v>5.8000000000000003E-2</v>
      </c>
      <c r="AH27" s="8">
        <v>731</v>
      </c>
      <c r="AI27" s="25">
        <v>0.16470000000000001</v>
      </c>
    </row>
    <row r="28" spans="1:35" s="8" customFormat="1" ht="30.75" x14ac:dyDescent="0.45">
      <c r="A28" s="8" t="s">
        <v>16</v>
      </c>
      <c r="C28" s="21">
        <f t="shared" si="21"/>
        <v>5564</v>
      </c>
      <c r="D28" s="7"/>
      <c r="E28" s="12"/>
      <c r="G28" s="8">
        <v>1271</v>
      </c>
      <c r="H28" s="25">
        <v>9.06E-2</v>
      </c>
      <c r="J28" s="8">
        <v>830</v>
      </c>
      <c r="K28" s="25">
        <v>7.8E-2</v>
      </c>
      <c r="M28" s="8">
        <v>579</v>
      </c>
      <c r="N28" s="25">
        <v>5.7000000000000002E-2</v>
      </c>
      <c r="P28" s="8">
        <v>284</v>
      </c>
      <c r="Q28" s="25">
        <v>5.3999999999999999E-2</v>
      </c>
      <c r="S28" s="8">
        <v>560</v>
      </c>
      <c r="T28" s="25">
        <v>9.98E-2</v>
      </c>
      <c r="V28" s="8">
        <v>597</v>
      </c>
      <c r="W28" s="25">
        <v>7.9000000000000001E-2</v>
      </c>
      <c r="Y28" s="8">
        <v>499</v>
      </c>
      <c r="Z28" s="25">
        <v>5.7700000000000001E-2</v>
      </c>
      <c r="AB28" s="8">
        <v>403</v>
      </c>
      <c r="AC28" s="25">
        <v>6.3500000000000001E-2</v>
      </c>
      <c r="AE28" s="8">
        <v>349</v>
      </c>
      <c r="AF28" s="25">
        <v>7.0999999999999994E-2</v>
      </c>
      <c r="AH28" s="8">
        <v>192</v>
      </c>
      <c r="AI28" s="25">
        <v>5.6000000000000001E-2</v>
      </c>
    </row>
    <row r="29" spans="1:35" s="8" customFormat="1" ht="30.75" x14ac:dyDescent="0.45">
      <c r="A29" s="8" t="s">
        <v>17</v>
      </c>
      <c r="C29" s="8">
        <f>G29+J29+M29+P29+S29+V29+Y29+AB29+AE29+AH29</f>
        <v>68222</v>
      </c>
      <c r="D29" s="7"/>
      <c r="E29" s="13">
        <f>AVERAGE(H29+K29+N29+Q29+T29+W29+Z29+AC29+AF29+AI29)/10</f>
        <v>0.92247999999999997</v>
      </c>
      <c r="G29" s="8">
        <v>14867</v>
      </c>
      <c r="H29" s="25">
        <v>0.94199999999999995</v>
      </c>
      <c r="J29" s="8">
        <v>10370</v>
      </c>
      <c r="K29" s="25">
        <v>0.94130000000000003</v>
      </c>
      <c r="M29" s="8">
        <v>8560</v>
      </c>
      <c r="N29" s="25">
        <v>0.94830000000000003</v>
      </c>
      <c r="P29" s="8">
        <v>4685</v>
      </c>
      <c r="Q29" s="25">
        <v>0.91149999999999998</v>
      </c>
      <c r="S29" s="8">
        <v>5178</v>
      </c>
      <c r="T29" s="25">
        <v>0.88680000000000003</v>
      </c>
      <c r="V29" s="8">
        <v>6139</v>
      </c>
      <c r="W29" s="25">
        <v>0.93469999999999998</v>
      </c>
      <c r="Y29" s="8">
        <v>4544</v>
      </c>
      <c r="Z29" s="25">
        <v>0.86399999999999999</v>
      </c>
      <c r="AB29" s="8">
        <v>4830</v>
      </c>
      <c r="AC29" s="25">
        <v>0.91249999999999998</v>
      </c>
      <c r="AE29" s="8">
        <v>5265</v>
      </c>
      <c r="AF29" s="25">
        <v>0.94799999999999995</v>
      </c>
      <c r="AH29" s="8">
        <v>3784</v>
      </c>
      <c r="AI29" s="25">
        <v>0.93569999999999998</v>
      </c>
    </row>
    <row r="30" spans="1:35" s="8" customFormat="1" ht="30.75" x14ac:dyDescent="0.45">
      <c r="A30" s="8" t="s">
        <v>18</v>
      </c>
      <c r="C30" s="17">
        <v>49686</v>
      </c>
      <c r="D30" s="8" t="s">
        <v>67</v>
      </c>
      <c r="E30" s="29"/>
      <c r="G30" s="31">
        <v>109290.8</v>
      </c>
      <c r="H30" s="8" t="s">
        <v>65</v>
      </c>
      <c r="J30" s="31">
        <v>79926</v>
      </c>
      <c r="K30" s="8" t="s">
        <v>66</v>
      </c>
      <c r="M30" s="31">
        <v>65325.5</v>
      </c>
      <c r="N30" s="8" t="s">
        <v>65</v>
      </c>
      <c r="P30" s="31">
        <v>85415</v>
      </c>
      <c r="Q30" s="8" t="s">
        <v>65</v>
      </c>
      <c r="S30" s="31">
        <v>67831.75</v>
      </c>
      <c r="T30" s="8" t="s">
        <v>65</v>
      </c>
      <c r="V30" s="31">
        <v>26287.33</v>
      </c>
      <c r="W30" s="8" t="s">
        <v>65</v>
      </c>
      <c r="Y30" s="31">
        <v>67392</v>
      </c>
      <c r="Z30" s="8" t="s">
        <v>65</v>
      </c>
      <c r="AB30" s="31">
        <v>43192</v>
      </c>
      <c r="AC30" s="8" t="s">
        <v>65</v>
      </c>
      <c r="AE30" s="31">
        <v>49768</v>
      </c>
      <c r="AF30" s="8" t="s">
        <v>65</v>
      </c>
      <c r="AH30" s="31">
        <v>32244</v>
      </c>
      <c r="AI30" s="8" t="s">
        <v>65</v>
      </c>
    </row>
    <row r="31" spans="1:35" s="8" customFormat="1" ht="30.75" x14ac:dyDescent="0.45">
      <c r="C31" s="7"/>
      <c r="E31" s="12"/>
    </row>
    <row r="32" spans="1:35" s="8" customFormat="1" ht="30.75" x14ac:dyDescent="0.45">
      <c r="A32" s="1" t="s">
        <v>60</v>
      </c>
      <c r="B32" s="1"/>
      <c r="D32" s="1"/>
      <c r="E32" s="29"/>
    </row>
    <row r="33" spans="1:35" s="8" customFormat="1" ht="30.75" x14ac:dyDescent="0.45">
      <c r="A33" s="8" t="s">
        <v>19</v>
      </c>
      <c r="C33" s="21">
        <f>G33+J33+M33+P33+S33+V33+Y33+AB33+AE33+AH33</f>
        <v>86616</v>
      </c>
      <c r="D33" s="7"/>
      <c r="E33" s="11">
        <f>C33/($C$33+$C$34+$C$35)</f>
        <v>0.52205359403064233</v>
      </c>
      <c r="G33" s="8">
        <v>20853</v>
      </c>
      <c r="H33" s="25">
        <v>0.77059999999999995</v>
      </c>
      <c r="J33" s="8">
        <v>13096</v>
      </c>
      <c r="K33" s="25">
        <v>0.68879999999999997</v>
      </c>
      <c r="M33" s="8">
        <v>10863</v>
      </c>
      <c r="N33" s="25">
        <v>0.59840000000000004</v>
      </c>
      <c r="P33" s="8">
        <v>5988</v>
      </c>
      <c r="Q33" s="25">
        <v>0.54320000000000002</v>
      </c>
      <c r="S33" s="8">
        <v>8276</v>
      </c>
      <c r="T33" s="25">
        <v>0.62260000000000004</v>
      </c>
      <c r="V33" s="8">
        <v>6460</v>
      </c>
      <c r="W33" s="25">
        <v>0.30220000000000002</v>
      </c>
      <c r="Y33" s="8">
        <v>4910</v>
      </c>
      <c r="Z33" s="25">
        <v>0.4471</v>
      </c>
      <c r="AB33" s="8">
        <v>5895</v>
      </c>
      <c r="AC33" s="25">
        <v>0.46200000000000002</v>
      </c>
      <c r="AE33" s="8">
        <v>5719</v>
      </c>
      <c r="AF33" s="25">
        <v>0.5444</v>
      </c>
      <c r="AH33" s="8">
        <v>4556</v>
      </c>
      <c r="AI33" s="25">
        <v>0.46839999999999998</v>
      </c>
    </row>
    <row r="34" spans="1:35" s="8" customFormat="1" ht="30.75" x14ac:dyDescent="0.45">
      <c r="A34" s="8" t="s">
        <v>20</v>
      </c>
      <c r="C34" s="21">
        <f t="shared" ref="C34:C35" si="22">G34+J34+M34+P34+S34+V34+Y34+AB34+AE34+AH34</f>
        <v>71470</v>
      </c>
      <c r="D34" s="7"/>
      <c r="E34" s="11">
        <f t="shared" ref="E34:E35" si="23">C34/($C$33+$C$34+$C$35)</f>
        <v>0.43076533625854357</v>
      </c>
      <c r="G34" s="8">
        <v>4979</v>
      </c>
      <c r="H34" s="25">
        <v>0.184</v>
      </c>
      <c r="J34" s="8">
        <v>5304</v>
      </c>
      <c r="K34" s="25">
        <v>0.27900000000000003</v>
      </c>
      <c r="M34" s="8">
        <v>6504</v>
      </c>
      <c r="N34" s="25">
        <v>0.35830000000000001</v>
      </c>
      <c r="P34" s="8">
        <v>4758</v>
      </c>
      <c r="Q34" s="25">
        <v>0.43159999999999998</v>
      </c>
      <c r="S34" s="8">
        <v>4818</v>
      </c>
      <c r="T34" s="25">
        <v>0.36249999999999999</v>
      </c>
      <c r="V34" s="8">
        <v>13910</v>
      </c>
      <c r="W34" s="25">
        <v>0.65080000000000005</v>
      </c>
      <c r="Y34" s="8">
        <v>10436</v>
      </c>
      <c r="Z34" s="25">
        <v>0.95040000000000002</v>
      </c>
      <c r="AB34" s="8">
        <v>5969</v>
      </c>
      <c r="AC34" s="25">
        <v>0.46800000000000003</v>
      </c>
      <c r="AE34" s="8">
        <v>3808</v>
      </c>
      <c r="AF34" s="25">
        <v>0.36249999999999999</v>
      </c>
      <c r="AH34" s="8">
        <v>10984</v>
      </c>
      <c r="AI34" s="25">
        <v>0.67989999999999995</v>
      </c>
    </row>
    <row r="35" spans="1:35" s="8" customFormat="1" ht="30.75" x14ac:dyDescent="0.45">
      <c r="A35" s="8" t="s">
        <v>21</v>
      </c>
      <c r="C35" s="21">
        <f t="shared" si="22"/>
        <v>7828</v>
      </c>
      <c r="D35" s="7"/>
      <c r="E35" s="11">
        <f t="shared" si="23"/>
        <v>4.7181069710814039E-2</v>
      </c>
      <c r="G35" s="8">
        <v>1227</v>
      </c>
      <c r="H35" s="25">
        <v>4.53E-2</v>
      </c>
      <c r="J35" s="8">
        <v>612</v>
      </c>
      <c r="K35" s="25">
        <v>3.2199999999999999E-2</v>
      </c>
      <c r="M35" s="8">
        <v>785</v>
      </c>
      <c r="N35" s="25">
        <v>4.3200000000000002E-2</v>
      </c>
      <c r="P35" s="8">
        <v>277</v>
      </c>
      <c r="Q35" s="25">
        <v>2.5100000000000001E-2</v>
      </c>
      <c r="S35" s="8">
        <v>198</v>
      </c>
      <c r="T35" s="25">
        <v>1.49E-2</v>
      </c>
      <c r="V35" s="8">
        <v>1005</v>
      </c>
      <c r="W35" s="25">
        <v>4.7E-2</v>
      </c>
      <c r="Y35" s="8">
        <v>1161</v>
      </c>
      <c r="Z35" s="25">
        <v>0.1057</v>
      </c>
      <c r="AB35" s="8">
        <v>969</v>
      </c>
      <c r="AC35" s="25">
        <v>7.5999999999999998E-2</v>
      </c>
      <c r="AE35" s="8">
        <v>979</v>
      </c>
      <c r="AF35" s="25">
        <v>9.3200000000000005E-2</v>
      </c>
      <c r="AH35" s="8">
        <v>615</v>
      </c>
      <c r="AI35" s="25">
        <v>3.8100000000000002E-2</v>
      </c>
    </row>
    <row r="36" spans="1:35" s="49" customFormat="1" ht="30.75" x14ac:dyDescent="0.45">
      <c r="A36" s="55" t="s">
        <v>74</v>
      </c>
      <c r="B36" s="55"/>
      <c r="D36" s="50"/>
      <c r="E36" s="53"/>
    </row>
    <row r="37" spans="1:35" s="49" customFormat="1" ht="30.75" x14ac:dyDescent="0.45">
      <c r="A37" s="52" t="s">
        <v>75</v>
      </c>
      <c r="B37" s="52"/>
      <c r="D37" s="50"/>
      <c r="E37" s="51"/>
    </row>
    <row r="38" spans="1:35" s="49" customFormat="1" ht="30.75" x14ac:dyDescent="0.45">
      <c r="A38" s="52" t="s">
        <v>76</v>
      </c>
      <c r="B38" s="52"/>
      <c r="D38" s="54"/>
      <c r="E38" s="51"/>
    </row>
    <row r="39" spans="1:35" s="8" customFormat="1" ht="30.75" x14ac:dyDescent="0.45">
      <c r="C39" s="7"/>
      <c r="E39" s="11"/>
    </row>
    <row r="40" spans="1:35" s="8" customFormat="1" ht="30.75" x14ac:dyDescent="0.45">
      <c r="A40" s="1" t="s">
        <v>24</v>
      </c>
      <c r="B40" s="1"/>
      <c r="D40" s="1"/>
      <c r="E40" s="11"/>
    </row>
    <row r="41" spans="1:35" s="8" customFormat="1" ht="30.75" x14ac:dyDescent="0.45">
      <c r="A41" s="8" t="s">
        <v>25</v>
      </c>
      <c r="C41" s="21">
        <f>G41+J41+M41+P41+S41+V41+Y41+AB41+AE41+AH41</f>
        <v>7878</v>
      </c>
      <c r="D41" s="7"/>
      <c r="E41" s="13">
        <f>C41/C43</f>
        <v>0.19531424321309038</v>
      </c>
      <c r="G41" s="8">
        <v>0</v>
      </c>
      <c r="H41" s="8">
        <v>0</v>
      </c>
      <c r="J41" s="8">
        <v>617</v>
      </c>
      <c r="K41" s="25">
        <f>J41/C41</f>
        <v>7.8319370398578322E-2</v>
      </c>
      <c r="M41" s="8">
        <v>350</v>
      </c>
      <c r="N41" s="25">
        <f>M41/C41</f>
        <v>4.4427519675044429E-2</v>
      </c>
      <c r="P41" s="8">
        <v>648</v>
      </c>
      <c r="Q41" s="25">
        <f>P41/C41</f>
        <v>8.225437928408226E-2</v>
      </c>
      <c r="S41" s="8">
        <v>407</v>
      </c>
      <c r="T41" s="25">
        <f>S41/C41</f>
        <v>5.1662858593551665E-2</v>
      </c>
      <c r="V41" s="8">
        <v>2104</v>
      </c>
      <c r="W41" s="25">
        <f>V41/C41</f>
        <v>0.26707286113226708</v>
      </c>
      <c r="Y41" s="8">
        <v>1199</v>
      </c>
      <c r="Z41" s="25">
        <f>Y41/C41</f>
        <v>0.15219598882965218</v>
      </c>
      <c r="AB41" s="8">
        <v>272</v>
      </c>
      <c r="AC41" s="25">
        <f>AB41/C41</f>
        <v>3.4526529576034526E-2</v>
      </c>
      <c r="AE41" s="8">
        <v>119</v>
      </c>
      <c r="AF41" s="25">
        <f>AE41/C41</f>
        <v>1.5105356689515105E-2</v>
      </c>
      <c r="AH41" s="8">
        <v>2162</v>
      </c>
      <c r="AI41" s="25">
        <f>AH41/C41</f>
        <v>0.27443513582127443</v>
      </c>
    </row>
    <row r="42" spans="1:35" s="8" customFormat="1" ht="30.75" x14ac:dyDescent="0.45">
      <c r="A42" s="8" t="s">
        <v>32</v>
      </c>
      <c r="C42" s="21">
        <f t="shared" ref="C42:C43" si="24">G42+J42+M42+P42+S42+V42+Y42+AB42+AE42+AH42</f>
        <v>9543</v>
      </c>
      <c r="D42" s="7"/>
      <c r="E42" s="13">
        <f>C42/C43</f>
        <v>0.23659352919300855</v>
      </c>
      <c r="G42" s="8">
        <v>707</v>
      </c>
      <c r="H42" s="25">
        <f>G42/C42</f>
        <v>7.408571727968144E-2</v>
      </c>
      <c r="J42" s="8">
        <v>575</v>
      </c>
      <c r="K42" s="25">
        <f t="shared" ref="K42:K43" si="25">J42/C42</f>
        <v>6.0253589018128474E-2</v>
      </c>
      <c r="M42" s="8">
        <v>561</v>
      </c>
      <c r="N42" s="25">
        <f t="shared" ref="N42:N43" si="26">M42/C42</f>
        <v>5.8786545111600128E-2</v>
      </c>
      <c r="P42" s="8">
        <v>538</v>
      </c>
      <c r="Q42" s="25">
        <f t="shared" ref="Q42:Q43" si="27">P42/C42</f>
        <v>5.6376401550874984E-2</v>
      </c>
      <c r="S42" s="8">
        <v>868</v>
      </c>
      <c r="T42" s="25">
        <f t="shared" ref="T42:T43" si="28">S42/C42</f>
        <v>9.0956722204757409E-2</v>
      </c>
      <c r="V42" s="8">
        <v>2061</v>
      </c>
      <c r="W42" s="25">
        <f t="shared" ref="W42:W43" si="29">V42/C42</f>
        <v>0.21596982081106569</v>
      </c>
      <c r="Y42" s="8">
        <v>1972</v>
      </c>
      <c r="Z42" s="25">
        <f t="shared" ref="Z42:Z43" si="30">Y42/C42</f>
        <v>0.20664361311956408</v>
      </c>
      <c r="AB42" s="8">
        <v>544</v>
      </c>
      <c r="AC42" s="25">
        <f t="shared" ref="AC42:AC43" si="31">AB42/C42</f>
        <v>5.7005134653672851E-2</v>
      </c>
      <c r="AE42" s="8">
        <v>462</v>
      </c>
      <c r="AF42" s="25">
        <f t="shared" ref="AF42:AF43" si="32">AE42/C42</f>
        <v>4.8412448915435398E-2</v>
      </c>
      <c r="AH42" s="8">
        <v>1255</v>
      </c>
      <c r="AI42" s="25">
        <f t="shared" ref="AI42:AI43" si="33">AH42/C42</f>
        <v>0.13151000733521953</v>
      </c>
    </row>
    <row r="43" spans="1:35" s="8" customFormat="1" ht="30.75" x14ac:dyDescent="0.45">
      <c r="A43" s="8" t="s">
        <v>26</v>
      </c>
      <c r="C43" s="21">
        <f t="shared" si="24"/>
        <v>40335</v>
      </c>
      <c r="D43" s="7"/>
      <c r="E43" s="13">
        <f>C43/C2</f>
        <v>0.2567456604350068</v>
      </c>
      <c r="G43" s="8">
        <v>3440</v>
      </c>
      <c r="H43" s="25">
        <f>G43/C43</f>
        <v>8.5285731994545685E-2</v>
      </c>
      <c r="J43" s="8">
        <v>4116</v>
      </c>
      <c r="K43" s="25">
        <f t="shared" si="25"/>
        <v>0.10204537002603198</v>
      </c>
      <c r="M43" s="8">
        <v>3650</v>
      </c>
      <c r="N43" s="25">
        <f t="shared" si="26"/>
        <v>9.0492128424445276E-2</v>
      </c>
      <c r="P43" s="8">
        <v>2945</v>
      </c>
      <c r="Q43" s="25">
        <f t="shared" si="27"/>
        <v>7.3013511838353792E-2</v>
      </c>
      <c r="S43" s="8">
        <v>2105</v>
      </c>
      <c r="T43" s="25">
        <f t="shared" si="28"/>
        <v>5.2187926118755425E-2</v>
      </c>
      <c r="V43" s="8">
        <v>7645</v>
      </c>
      <c r="W43" s="25">
        <f t="shared" si="29"/>
        <v>0.18953762241229702</v>
      </c>
      <c r="Y43" s="8">
        <v>5521</v>
      </c>
      <c r="Z43" s="25">
        <f t="shared" si="30"/>
        <v>0.13687864137845543</v>
      </c>
      <c r="AB43" s="8">
        <v>2319</v>
      </c>
      <c r="AC43" s="25">
        <f t="shared" si="31"/>
        <v>5.7493492004462625E-2</v>
      </c>
      <c r="AE43" s="8">
        <v>1487</v>
      </c>
      <c r="AF43" s="25">
        <f t="shared" si="32"/>
        <v>3.6866245196479484E-2</v>
      </c>
      <c r="AH43" s="8">
        <v>7107</v>
      </c>
      <c r="AI43" s="25">
        <f t="shared" si="33"/>
        <v>0.17619933060617329</v>
      </c>
    </row>
    <row r="49" spans="1:4" x14ac:dyDescent="0.5">
      <c r="A49" s="1"/>
      <c r="B49" s="8"/>
      <c r="C49" s="8"/>
      <c r="D49" s="8"/>
    </row>
    <row r="50" spans="1:4" x14ac:dyDescent="0.5">
      <c r="A50" s="8"/>
      <c r="B50" s="8"/>
      <c r="C50" s="8"/>
      <c r="D50" s="8"/>
    </row>
    <row r="51" spans="1:4" x14ac:dyDescent="0.5">
      <c r="A51" s="8"/>
      <c r="B51" s="8"/>
      <c r="C51" s="8"/>
      <c r="D51" s="8"/>
    </row>
    <row r="52" spans="1:4" x14ac:dyDescent="0.5">
      <c r="A52" s="8"/>
      <c r="B52" s="18"/>
      <c r="C52" s="18"/>
      <c r="D52" s="18"/>
    </row>
  </sheetData>
  <mergeCells count="1">
    <mergeCell ref="A36:B3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88BB86-4BE6-D94E-A313-8B3D124511EA}">
  <dimension ref="A1:AS53"/>
  <sheetViews>
    <sheetView tabSelected="1" zoomScale="63" zoomScaleNormal="60" workbookViewId="0"/>
  </sheetViews>
  <sheetFormatPr defaultColWidth="18.85546875" defaultRowHeight="31.5" x14ac:dyDescent="0.5"/>
  <cols>
    <col min="1" max="1" width="37.28515625" style="4" customWidth="1"/>
    <col min="2" max="2" width="10.140625" style="4" customWidth="1"/>
    <col min="3" max="3" width="26.140625" style="37" bestFit="1" customWidth="1"/>
    <col min="4" max="4" width="26.140625" style="4" bestFit="1" customWidth="1"/>
    <col min="5" max="5" width="23.85546875" style="10" customWidth="1"/>
    <col min="6" max="6" width="10.85546875" style="4" customWidth="1"/>
    <col min="7" max="7" width="28.140625" style="20" bestFit="1" customWidth="1"/>
    <col min="8" max="8" width="28.140625" style="4" bestFit="1" customWidth="1"/>
    <col min="9" max="9" width="25" style="5" bestFit="1" customWidth="1"/>
    <col min="10" max="10" width="10.85546875" style="4" customWidth="1"/>
    <col min="11" max="11" width="26.140625" style="20" bestFit="1" customWidth="1"/>
    <col min="12" max="12" width="26.140625" style="4" bestFit="1" customWidth="1"/>
    <col min="13" max="13" width="25" style="5" bestFit="1" customWidth="1"/>
    <col min="14" max="14" width="10.85546875" style="4" customWidth="1"/>
    <col min="15" max="15" width="24.7109375" style="20" customWidth="1"/>
    <col min="16" max="16" width="26.140625" style="4" bestFit="1" customWidth="1"/>
    <col min="17" max="17" width="25" style="5" bestFit="1" customWidth="1"/>
    <col min="18" max="18" width="10.85546875" style="4" customWidth="1"/>
    <col min="19" max="19" width="26.140625" style="20" bestFit="1" customWidth="1"/>
    <col min="20" max="20" width="26.140625" style="4" bestFit="1" customWidth="1"/>
    <col min="21" max="21" width="24.7109375" style="5" bestFit="1" customWidth="1"/>
    <col min="22" max="22" width="10.85546875" style="4" customWidth="1"/>
    <col min="23" max="23" width="26.140625" style="20" bestFit="1" customWidth="1"/>
    <col min="24" max="24" width="26.140625" style="4" bestFit="1" customWidth="1"/>
    <col min="25" max="25" width="24.7109375" style="5" bestFit="1" customWidth="1"/>
    <col min="26" max="26" width="10.85546875" style="4" customWidth="1"/>
    <col min="27" max="27" width="26.140625" style="20" bestFit="1" customWidth="1"/>
    <col min="28" max="28" width="26.140625" style="4" bestFit="1" customWidth="1"/>
    <col min="29" max="29" width="24.7109375" style="5" bestFit="1" customWidth="1"/>
    <col min="30" max="30" width="10.85546875" style="4" customWidth="1"/>
    <col min="31" max="31" width="26.140625" style="20" bestFit="1" customWidth="1"/>
    <col min="32" max="32" width="26.140625" style="4" bestFit="1" customWidth="1"/>
    <col min="33" max="33" width="24.7109375" style="5" bestFit="1" customWidth="1"/>
    <col min="34" max="34" width="10.85546875" style="4" customWidth="1"/>
    <col min="35" max="35" width="26.140625" style="20" bestFit="1" customWidth="1"/>
    <col min="36" max="36" width="26.140625" style="4" bestFit="1" customWidth="1"/>
    <col min="37" max="37" width="24.7109375" style="5" bestFit="1" customWidth="1"/>
    <col min="38" max="38" width="10.85546875" style="4" customWidth="1"/>
    <col min="39" max="39" width="26.140625" style="20" bestFit="1" customWidth="1"/>
    <col min="40" max="40" width="26.140625" style="4" bestFit="1" customWidth="1"/>
    <col min="41" max="41" width="24.7109375" style="5" bestFit="1" customWidth="1"/>
    <col min="42" max="42" width="10.85546875" style="4" customWidth="1"/>
    <col min="43" max="43" width="26.140625" style="20" bestFit="1" customWidth="1"/>
    <col min="44" max="44" width="26.140625" style="4" bestFit="1" customWidth="1"/>
    <col min="45" max="45" width="24.7109375" style="5" bestFit="1" customWidth="1"/>
    <col min="46" max="16384" width="18.85546875" style="4"/>
  </cols>
  <sheetData>
    <row r="1" spans="1:45" s="8" customFormat="1" ht="30.75" x14ac:dyDescent="0.45">
      <c r="A1" s="1" t="s">
        <v>0</v>
      </c>
      <c r="B1" s="1"/>
      <c r="C1" s="48" t="s">
        <v>53</v>
      </c>
      <c r="D1" s="48"/>
      <c r="E1" s="48"/>
      <c r="G1" s="48" t="s">
        <v>35</v>
      </c>
      <c r="H1" s="48"/>
      <c r="I1" s="48"/>
      <c r="J1" s="1"/>
      <c r="K1" s="48" t="s">
        <v>36</v>
      </c>
      <c r="L1" s="48"/>
      <c r="M1" s="48"/>
      <c r="N1" s="1"/>
      <c r="O1" s="48" t="s">
        <v>70</v>
      </c>
      <c r="P1" s="48"/>
      <c r="Q1" s="48"/>
      <c r="R1" s="1"/>
      <c r="S1" s="48" t="s">
        <v>37</v>
      </c>
      <c r="T1" s="48"/>
      <c r="U1" s="48"/>
      <c r="V1" s="1"/>
      <c r="W1" s="48" t="s">
        <v>38</v>
      </c>
      <c r="X1" s="48"/>
      <c r="Y1" s="48"/>
      <c r="Z1" s="1"/>
      <c r="AA1" s="48" t="s">
        <v>39</v>
      </c>
      <c r="AB1" s="48"/>
      <c r="AC1" s="48"/>
      <c r="AD1" s="1"/>
      <c r="AE1" s="48" t="s">
        <v>40</v>
      </c>
      <c r="AF1" s="48"/>
      <c r="AG1" s="48"/>
      <c r="AH1" s="1"/>
      <c r="AI1" s="48" t="s">
        <v>41</v>
      </c>
      <c r="AJ1" s="48"/>
      <c r="AK1" s="48"/>
      <c r="AL1" s="1"/>
      <c r="AM1" s="48" t="s">
        <v>42</v>
      </c>
      <c r="AN1" s="48"/>
      <c r="AO1" s="48"/>
      <c r="AQ1" s="48" t="s">
        <v>58</v>
      </c>
      <c r="AR1" s="48"/>
      <c r="AS1" s="48"/>
    </row>
    <row r="2" spans="1:45" s="35" customFormat="1" ht="48" customHeight="1" x14ac:dyDescent="0.25">
      <c r="A2" s="34"/>
      <c r="B2" s="34"/>
      <c r="C2" s="36">
        <v>2016</v>
      </c>
      <c r="D2" s="34">
        <v>2020</v>
      </c>
      <c r="E2" s="33" t="s">
        <v>69</v>
      </c>
      <c r="G2" s="36">
        <v>2016</v>
      </c>
      <c r="H2" s="34">
        <v>2020</v>
      </c>
      <c r="I2" s="33" t="s">
        <v>69</v>
      </c>
      <c r="J2" s="34"/>
      <c r="K2" s="36">
        <v>2016</v>
      </c>
      <c r="L2" s="34">
        <v>2020</v>
      </c>
      <c r="M2" s="33" t="s">
        <v>69</v>
      </c>
      <c r="O2" s="36">
        <v>2016</v>
      </c>
      <c r="P2" s="34">
        <v>2020</v>
      </c>
      <c r="Q2" s="33" t="s">
        <v>69</v>
      </c>
      <c r="R2" s="34"/>
      <c r="S2" s="36">
        <v>2016</v>
      </c>
      <c r="T2" s="34">
        <v>2020</v>
      </c>
      <c r="U2" s="33" t="s">
        <v>69</v>
      </c>
      <c r="V2" s="34"/>
      <c r="W2" s="36">
        <v>2016</v>
      </c>
      <c r="X2" s="34">
        <v>2020</v>
      </c>
      <c r="Y2" s="33" t="s">
        <v>69</v>
      </c>
      <c r="Z2" s="34"/>
      <c r="AA2" s="36">
        <v>2016</v>
      </c>
      <c r="AB2" s="34">
        <v>2020</v>
      </c>
      <c r="AC2" s="33" t="s">
        <v>69</v>
      </c>
      <c r="AD2" s="34"/>
      <c r="AE2" s="36">
        <v>2016</v>
      </c>
      <c r="AF2" s="34">
        <v>2020</v>
      </c>
      <c r="AG2" s="33" t="s">
        <v>69</v>
      </c>
      <c r="AH2" s="34"/>
      <c r="AI2" s="36">
        <v>2016</v>
      </c>
      <c r="AJ2" s="34">
        <v>2020</v>
      </c>
      <c r="AK2" s="33" t="s">
        <v>69</v>
      </c>
      <c r="AL2" s="34"/>
      <c r="AM2" s="36">
        <v>2016</v>
      </c>
      <c r="AN2" s="34">
        <v>2020</v>
      </c>
      <c r="AO2" s="33" t="s">
        <v>69</v>
      </c>
      <c r="AQ2" s="36">
        <v>2016</v>
      </c>
      <c r="AR2" s="34">
        <v>2020</v>
      </c>
      <c r="AS2" s="33" t="s">
        <v>69</v>
      </c>
    </row>
    <row r="3" spans="1:45" s="8" customFormat="1" x14ac:dyDescent="0.5">
      <c r="A3" s="1" t="s">
        <v>61</v>
      </c>
      <c r="C3" s="23">
        <f>SUM(C5:C6)</f>
        <v>150340</v>
      </c>
      <c r="D3" s="23">
        <f>H3+L3+P3+X3+AB3+AF3+AJ3+AN3+AR3+T3</f>
        <v>157101</v>
      </c>
      <c r="E3" s="38">
        <f>(D3-C3)/C3</f>
        <v>4.4971398164161236E-2</v>
      </c>
      <c r="F3" s="32" t="s">
        <v>65</v>
      </c>
      <c r="G3" s="21">
        <f>SUM(G5:G6)</f>
        <v>6498.25</v>
      </c>
      <c r="H3" s="21">
        <v>26184</v>
      </c>
      <c r="I3" s="40">
        <f>(H3-G3)/G3</f>
        <v>3.0293925287577426</v>
      </c>
      <c r="J3" s="8" t="s">
        <v>65</v>
      </c>
      <c r="K3" s="21">
        <f>SUM(K5:K6)</f>
        <v>5799.67</v>
      </c>
      <c r="L3" s="21">
        <v>18107</v>
      </c>
      <c r="M3" s="40">
        <f>(L3-K3)/K3</f>
        <v>2.1220741869796038</v>
      </c>
      <c r="N3" s="8" t="s">
        <v>65</v>
      </c>
      <c r="O3" s="20">
        <f>SUM(O5:O6)</f>
        <v>17782</v>
      </c>
      <c r="P3" s="21">
        <v>16759</v>
      </c>
      <c r="Q3" s="40">
        <f>(P3-O3)/O3</f>
        <v>-5.753008660443145E-2</v>
      </c>
      <c r="R3" s="8" t="s">
        <v>65</v>
      </c>
      <c r="S3" s="21">
        <f>SUM(S5:S6)</f>
        <v>5544.5</v>
      </c>
      <c r="T3" s="21">
        <v>10407</v>
      </c>
      <c r="U3" s="40">
        <f>(T3-S3)/S3</f>
        <v>0.87699522048877265</v>
      </c>
      <c r="V3" s="8" t="s">
        <v>65</v>
      </c>
      <c r="W3" s="21">
        <f>SUM(W5:W6)</f>
        <v>2776</v>
      </c>
      <c r="X3" s="21">
        <v>12191</v>
      </c>
      <c r="Y3" s="40">
        <f>(X3-W3)/W3</f>
        <v>3.39157060518732</v>
      </c>
      <c r="Z3" s="8" t="s">
        <v>65</v>
      </c>
      <c r="AA3" s="21">
        <f>SUM(AA5:AA6)</f>
        <v>7457</v>
      </c>
      <c r="AB3" s="21">
        <v>20261</v>
      </c>
      <c r="AC3" s="40">
        <f>(AB3-AA3)/AA3</f>
        <v>1.7170443878235215</v>
      </c>
      <c r="AD3" s="8" t="s">
        <v>65</v>
      </c>
      <c r="AE3" s="21">
        <f>SUM(AE5:AE6)</f>
        <v>5288</v>
      </c>
      <c r="AF3" s="21">
        <v>15731</v>
      </c>
      <c r="AG3" s="40">
        <f>(AF3-AE3)/AE3</f>
        <v>1.9748487140695916</v>
      </c>
      <c r="AH3" s="8" t="s">
        <v>65</v>
      </c>
      <c r="AI3" s="21">
        <f>SUM(AI5:AI6)</f>
        <v>6758</v>
      </c>
      <c r="AJ3" s="21">
        <v>12330</v>
      </c>
      <c r="AK3" s="40">
        <f>(AJ3-AI3)/AI3</f>
        <v>0.82450429121041724</v>
      </c>
      <c r="AL3" s="8" t="s">
        <v>65</v>
      </c>
      <c r="AM3" s="21">
        <f>SUM(AM5:AM6)</f>
        <v>5749</v>
      </c>
      <c r="AN3" s="21">
        <v>10211</v>
      </c>
      <c r="AO3" s="40">
        <f>(AN3-AM3)/AM3</f>
        <v>0.77613497999652115</v>
      </c>
      <c r="AP3" s="8" t="s">
        <v>65</v>
      </c>
      <c r="AQ3" s="20">
        <f>SUM(AQ5:AQ6)</f>
        <v>16704</v>
      </c>
      <c r="AR3" s="21">
        <v>14920</v>
      </c>
      <c r="AS3" s="40">
        <f>(AR3-AQ3)/AQ3</f>
        <v>-0.1068007662835249</v>
      </c>
    </row>
    <row r="4" spans="1:45" s="8" customFormat="1" x14ac:dyDescent="0.5">
      <c r="A4" s="1" t="s">
        <v>1</v>
      </c>
      <c r="B4" s="1"/>
      <c r="C4" s="20"/>
      <c r="D4" s="21"/>
      <c r="E4" s="38" t="s">
        <v>65</v>
      </c>
      <c r="G4" s="21"/>
      <c r="I4" s="40" t="s">
        <v>65</v>
      </c>
      <c r="K4" s="21"/>
      <c r="M4" s="40" t="s">
        <v>65</v>
      </c>
      <c r="O4" s="20"/>
      <c r="Q4" s="40" t="s">
        <v>65</v>
      </c>
      <c r="S4" s="21"/>
      <c r="U4" s="40" t="s">
        <v>65</v>
      </c>
      <c r="W4" s="21"/>
      <c r="Y4" s="40" t="s">
        <v>65</v>
      </c>
      <c r="AA4" s="21"/>
      <c r="AC4" s="40" t="s">
        <v>65</v>
      </c>
      <c r="AE4" s="21"/>
      <c r="AG4" s="40" t="s">
        <v>65</v>
      </c>
      <c r="AI4" s="21"/>
      <c r="AK4" s="40" t="s">
        <v>65</v>
      </c>
      <c r="AM4" s="21"/>
      <c r="AO4" s="40" t="s">
        <v>65</v>
      </c>
      <c r="AQ4" s="20"/>
      <c r="AS4" s="40" t="s">
        <v>65</v>
      </c>
    </row>
    <row r="5" spans="1:45" s="8" customFormat="1" x14ac:dyDescent="0.5">
      <c r="A5" s="8" t="s">
        <v>2</v>
      </c>
      <c r="C5" s="21">
        <v>73708</v>
      </c>
      <c r="D5" s="21">
        <f>H5+L5+P5+X5+AB5+AF5+AN5+AJ5+AR5+T5</f>
        <v>78771</v>
      </c>
      <c r="E5" s="38">
        <f t="shared" ref="E5:E44" si="0">(D5-C5)/C5</f>
        <v>6.8689965811038145E-2</v>
      </c>
      <c r="G5" s="20">
        <v>3301.75</v>
      </c>
      <c r="H5" s="8">
        <v>13318</v>
      </c>
      <c r="I5" s="40">
        <f t="shared" ref="I5:I44" si="1">(H5-G5)/G5</f>
        <v>3.0336185356250471</v>
      </c>
      <c r="K5" s="20">
        <v>2767</v>
      </c>
      <c r="L5" s="8">
        <v>9401</v>
      </c>
      <c r="M5" s="40">
        <f t="shared" ref="M5:M44" si="2">(L5-K5)/K5</f>
        <v>2.3975424647632817</v>
      </c>
      <c r="O5" s="20">
        <v>8567</v>
      </c>
      <c r="P5" s="8">
        <v>8519</v>
      </c>
      <c r="Q5" s="40">
        <f t="shared" ref="Q5:Q44" si="3">(P5-O5)/O5</f>
        <v>-5.6028948289949809E-3</v>
      </c>
      <c r="S5" s="20">
        <v>2703.5</v>
      </c>
      <c r="T5" s="8">
        <v>4913</v>
      </c>
      <c r="U5" s="40">
        <f t="shared" ref="U5:U44" si="4">(T5-S5)/S5</f>
        <v>0.81727390419826151</v>
      </c>
      <c r="W5" s="20">
        <v>1333.75</v>
      </c>
      <c r="X5" s="8">
        <v>6151</v>
      </c>
      <c r="Y5" s="40">
        <f t="shared" ref="Y5:Y44" si="5">(X5-W5)/W5</f>
        <v>3.6118088097469543</v>
      </c>
      <c r="AA5" s="20">
        <v>3360</v>
      </c>
      <c r="AB5" s="8">
        <v>10387</v>
      </c>
      <c r="AC5" s="40">
        <f t="shared" ref="AC5:AC44" si="6">(AB5-AA5)/AA5</f>
        <v>2.0913690476190476</v>
      </c>
      <c r="AE5" s="20">
        <v>2506.33</v>
      </c>
      <c r="AF5" s="8">
        <v>8041</v>
      </c>
      <c r="AG5" s="40">
        <f t="shared" ref="AG5:AG44" si="7">(AF5-AE5)/AE5</f>
        <v>2.2082766435385603</v>
      </c>
      <c r="AI5" s="20">
        <v>3469</v>
      </c>
      <c r="AJ5" s="8">
        <v>6068</v>
      </c>
      <c r="AK5" s="40">
        <f t="shared" ref="AK5:AK44" si="8">(AJ5-AI5)/AI5</f>
        <v>0.74920726434130869</v>
      </c>
      <c r="AM5" s="20">
        <v>3271.5</v>
      </c>
      <c r="AN5" s="8">
        <v>5032</v>
      </c>
      <c r="AO5" s="40">
        <f t="shared" ref="AO5:AO44" si="9">(AN5-AM5)/AM5</f>
        <v>0.53813235518875135</v>
      </c>
      <c r="AQ5" s="20">
        <v>7254</v>
      </c>
      <c r="AR5" s="8">
        <v>6941</v>
      </c>
      <c r="AS5" s="40">
        <f t="shared" ref="AS5:AS44" si="10">(AR5-AQ5)/AQ5</f>
        <v>-4.3148607664736695E-2</v>
      </c>
    </row>
    <row r="6" spans="1:45" s="8" customFormat="1" x14ac:dyDescent="0.5">
      <c r="A6" s="8" t="s">
        <v>3</v>
      </c>
      <c r="C6" s="21">
        <v>76632</v>
      </c>
      <c r="D6" s="21">
        <f>H6+L6+P6+T6+X6+AB6+AF6+AJ6+AN6+AR6</f>
        <v>78330</v>
      </c>
      <c r="E6" s="38">
        <f t="shared" si="0"/>
        <v>2.2157845286564358E-2</v>
      </c>
      <c r="G6" s="20">
        <v>3196.5</v>
      </c>
      <c r="H6" s="8">
        <v>12866</v>
      </c>
      <c r="I6" s="40">
        <f t="shared" si="1"/>
        <v>3.0250273736899733</v>
      </c>
      <c r="K6" s="20">
        <v>3032.67</v>
      </c>
      <c r="L6" s="8">
        <v>8706</v>
      </c>
      <c r="M6" s="40">
        <f t="shared" si="2"/>
        <v>1.8707376668084559</v>
      </c>
      <c r="O6" s="20">
        <v>9215</v>
      </c>
      <c r="P6" s="8">
        <v>8240</v>
      </c>
      <c r="Q6" s="40">
        <f t="shared" si="3"/>
        <v>-0.10580575149213239</v>
      </c>
      <c r="S6" s="20">
        <v>2841</v>
      </c>
      <c r="T6" s="8">
        <v>5494</v>
      </c>
      <c r="U6" s="40">
        <f t="shared" si="4"/>
        <v>0.93382611756423795</v>
      </c>
      <c r="W6" s="20">
        <v>1442.25</v>
      </c>
      <c r="X6" s="8">
        <v>6040</v>
      </c>
      <c r="Y6" s="40">
        <f t="shared" si="5"/>
        <v>3.187900849367308</v>
      </c>
      <c r="AA6" s="20">
        <v>4097</v>
      </c>
      <c r="AB6" s="8">
        <v>9874</v>
      </c>
      <c r="AC6" s="40">
        <f t="shared" si="6"/>
        <v>1.4100561386380279</v>
      </c>
      <c r="AE6" s="20">
        <v>2781.67</v>
      </c>
      <c r="AF6" s="8">
        <v>7690</v>
      </c>
      <c r="AG6" s="40">
        <f t="shared" si="7"/>
        <v>1.7645263456844269</v>
      </c>
      <c r="AI6" s="20">
        <v>3289</v>
      </c>
      <c r="AJ6" s="8">
        <v>6262</v>
      </c>
      <c r="AK6" s="40">
        <f t="shared" si="8"/>
        <v>0.90392216479173004</v>
      </c>
      <c r="AM6" s="20">
        <v>2477.5</v>
      </c>
      <c r="AN6" s="8">
        <v>5179</v>
      </c>
      <c r="AO6" s="40">
        <f t="shared" si="9"/>
        <v>1.0904137235116045</v>
      </c>
      <c r="AQ6" s="20">
        <v>9450</v>
      </c>
      <c r="AR6" s="8">
        <v>7979</v>
      </c>
      <c r="AS6" s="40">
        <f t="shared" si="10"/>
        <v>-0.15566137566137567</v>
      </c>
    </row>
    <row r="7" spans="1:45" s="8" customFormat="1" x14ac:dyDescent="0.5">
      <c r="A7" s="8" t="s">
        <v>68</v>
      </c>
      <c r="C7" s="21">
        <v>23709</v>
      </c>
      <c r="D7" s="21">
        <f>H7+L7+P7+T7+X7+AB7+AF7+AJ7+AN7+AR7</f>
        <v>18316</v>
      </c>
      <c r="E7" s="38">
        <f t="shared" si="0"/>
        <v>-0.22746636298452064</v>
      </c>
      <c r="G7" s="20">
        <v>1033.5</v>
      </c>
      <c r="H7" s="8">
        <v>1041</v>
      </c>
      <c r="I7" s="40">
        <f t="shared" si="1"/>
        <v>7.2568940493468797E-3</v>
      </c>
      <c r="K7" s="20">
        <v>486.33</v>
      </c>
      <c r="L7" s="8">
        <v>1434</v>
      </c>
      <c r="M7" s="40">
        <f t="shared" si="2"/>
        <v>1.9486151378693481</v>
      </c>
      <c r="O7" s="20">
        <v>2893</v>
      </c>
      <c r="P7" s="8">
        <v>1708</v>
      </c>
      <c r="Q7" s="40">
        <f t="shared" si="3"/>
        <v>-0.40960940200483925</v>
      </c>
      <c r="S7" s="20">
        <v>641.5</v>
      </c>
      <c r="T7" s="8">
        <v>1296</v>
      </c>
      <c r="U7" s="40">
        <f t="shared" si="4"/>
        <v>1.0202650038971162</v>
      </c>
      <c r="W7" s="20">
        <v>445.75</v>
      </c>
      <c r="X7" s="8">
        <v>1824</v>
      </c>
      <c r="Y7" s="40">
        <f t="shared" si="5"/>
        <v>3.0919798093101516</v>
      </c>
      <c r="AA7" s="20">
        <v>1511</v>
      </c>
      <c r="AB7" s="8">
        <v>3488</v>
      </c>
      <c r="AC7" s="40">
        <f t="shared" si="6"/>
        <v>1.3084050297816017</v>
      </c>
      <c r="AE7" s="20">
        <v>1030.33</v>
      </c>
      <c r="AF7" s="8">
        <v>2276</v>
      </c>
      <c r="AG7" s="40">
        <f t="shared" si="7"/>
        <v>1.2090009996797144</v>
      </c>
      <c r="AI7" s="20">
        <v>926.5</v>
      </c>
      <c r="AJ7" s="8">
        <v>1477</v>
      </c>
      <c r="AK7" s="40">
        <f t="shared" si="8"/>
        <v>0.59417161359956827</v>
      </c>
      <c r="AM7" s="20">
        <v>895.5</v>
      </c>
      <c r="AN7" s="8">
        <v>737</v>
      </c>
      <c r="AO7" s="40">
        <f t="shared" si="9"/>
        <v>-0.17699609156895588</v>
      </c>
      <c r="AQ7" s="20">
        <v>3619</v>
      </c>
      <c r="AR7" s="8">
        <v>3035</v>
      </c>
      <c r="AS7" s="40">
        <f t="shared" si="10"/>
        <v>-0.16137054434926776</v>
      </c>
    </row>
    <row r="8" spans="1:45" s="8" customFormat="1" x14ac:dyDescent="0.5">
      <c r="A8" s="8" t="s">
        <v>28</v>
      </c>
      <c r="C8" s="21">
        <v>21900</v>
      </c>
      <c r="D8" s="21">
        <f>H8+L8+P8+T8+X8+AB8+AF8+AJ8+AN8+AR8</f>
        <v>27042</v>
      </c>
      <c r="E8" s="38">
        <f t="shared" si="0"/>
        <v>0.2347945205479452</v>
      </c>
      <c r="G8" s="20">
        <v>424.25</v>
      </c>
      <c r="H8" s="8">
        <v>3109</v>
      </c>
      <c r="I8" s="40">
        <f t="shared" si="1"/>
        <v>6.3282262816735413</v>
      </c>
      <c r="K8" s="20">
        <v>726</v>
      </c>
      <c r="L8" s="8">
        <v>3109</v>
      </c>
      <c r="M8" s="40">
        <f t="shared" si="2"/>
        <v>3.2823691460055096</v>
      </c>
      <c r="O8" s="20">
        <v>1656</v>
      </c>
      <c r="P8" s="8">
        <v>2266</v>
      </c>
      <c r="Q8" s="40">
        <f t="shared" si="3"/>
        <v>0.36835748792270534</v>
      </c>
      <c r="S8" s="20">
        <v>643</v>
      </c>
      <c r="T8" s="8">
        <v>1716</v>
      </c>
      <c r="U8" s="40">
        <f t="shared" si="4"/>
        <v>1.6687402799377915</v>
      </c>
      <c r="W8" s="20">
        <v>555.5</v>
      </c>
      <c r="X8" s="8">
        <v>3381</v>
      </c>
      <c r="Y8" s="40">
        <f t="shared" si="5"/>
        <v>5.0864086408640867</v>
      </c>
      <c r="AA8" s="20">
        <v>1625.67</v>
      </c>
      <c r="AB8" s="8">
        <v>1270</v>
      </c>
      <c r="AC8" s="40">
        <f t="shared" si="6"/>
        <v>-0.21878363997613295</v>
      </c>
      <c r="AE8" s="20">
        <v>952</v>
      </c>
      <c r="AF8" s="8">
        <v>4376</v>
      </c>
      <c r="AG8" s="40">
        <f t="shared" si="7"/>
        <v>3.596638655462185</v>
      </c>
      <c r="AI8" s="20">
        <v>1369.5</v>
      </c>
      <c r="AJ8" s="8">
        <v>3172</v>
      </c>
      <c r="AK8" s="40">
        <f t="shared" si="8"/>
        <v>1.316173786053304</v>
      </c>
      <c r="AM8" s="20">
        <v>603</v>
      </c>
      <c r="AN8" s="8">
        <v>1904</v>
      </c>
      <c r="AO8" s="40">
        <f t="shared" si="9"/>
        <v>2.1575456053067992</v>
      </c>
      <c r="AQ8" s="20">
        <v>3062</v>
      </c>
      <c r="AR8" s="8">
        <v>2739</v>
      </c>
      <c r="AS8" s="40">
        <f t="shared" si="10"/>
        <v>-0.10548661005878511</v>
      </c>
    </row>
    <row r="9" spans="1:45" s="8" customFormat="1" x14ac:dyDescent="0.5">
      <c r="A9" s="8" t="s">
        <v>4</v>
      </c>
      <c r="C9" s="23">
        <v>36.630000000000003</v>
      </c>
      <c r="D9" s="6">
        <f>(H9+L9+P9+T9+X9+AB9+AF9+AJ9+AN9+AR9)/10</f>
        <v>40.120000000000005</v>
      </c>
      <c r="E9" s="38">
        <f t="shared" si="0"/>
        <v>9.5277095277095325E-2</v>
      </c>
      <c r="G9" s="20">
        <v>30.65</v>
      </c>
      <c r="H9" s="8">
        <v>29.3</v>
      </c>
      <c r="I9" s="40">
        <f t="shared" si="1"/>
        <v>-4.4045676998368609E-2</v>
      </c>
      <c r="K9" s="20">
        <v>36.630000000000003</v>
      </c>
      <c r="L9" s="8">
        <v>35.299999999999997</v>
      </c>
      <c r="M9" s="40">
        <f t="shared" si="2"/>
        <v>-3.6309036309036452E-2</v>
      </c>
      <c r="O9" s="20"/>
      <c r="P9" s="8">
        <v>37.700000000000003</v>
      </c>
      <c r="Q9" s="40" t="s">
        <v>65</v>
      </c>
      <c r="S9" s="20">
        <v>36.049999999999997</v>
      </c>
      <c r="T9" s="8">
        <v>36.1</v>
      </c>
      <c r="U9" s="40">
        <f t="shared" si="4"/>
        <v>1.3869625520112141E-3</v>
      </c>
      <c r="W9" s="20">
        <v>43.48</v>
      </c>
      <c r="X9" s="8">
        <v>45.6</v>
      </c>
      <c r="Y9" s="40">
        <f t="shared" si="5"/>
        <v>4.8758049678012991E-2</v>
      </c>
      <c r="AA9" s="20">
        <v>43.57</v>
      </c>
      <c r="AB9" s="8">
        <v>41.1</v>
      </c>
      <c r="AC9" s="40">
        <f t="shared" si="6"/>
        <v>-5.6690383291255426E-2</v>
      </c>
      <c r="AE9" s="20">
        <v>45.3</v>
      </c>
      <c r="AF9" s="8">
        <v>51.2</v>
      </c>
      <c r="AG9" s="40">
        <f t="shared" si="7"/>
        <v>0.13024282560706416</v>
      </c>
      <c r="AI9" s="20">
        <v>42.7</v>
      </c>
      <c r="AJ9" s="8">
        <v>45.5</v>
      </c>
      <c r="AK9" s="40">
        <f t="shared" si="8"/>
        <v>6.5573770491803213E-2</v>
      </c>
      <c r="AM9" s="20">
        <v>34.700000000000003</v>
      </c>
      <c r="AN9" s="8">
        <v>37.799999999999997</v>
      </c>
      <c r="AO9" s="40">
        <f t="shared" si="9"/>
        <v>8.9337175792507037E-2</v>
      </c>
      <c r="AQ9" s="20"/>
      <c r="AR9" s="8">
        <v>41.6</v>
      </c>
      <c r="AS9" s="40" t="s">
        <v>65</v>
      </c>
    </row>
    <row r="10" spans="1:45" s="8" customFormat="1" x14ac:dyDescent="0.5">
      <c r="C10" s="21"/>
      <c r="D10" s="7"/>
      <c r="E10" s="38" t="s">
        <v>65</v>
      </c>
      <c r="G10" s="20"/>
      <c r="I10" s="40" t="s">
        <v>65</v>
      </c>
      <c r="K10" s="20"/>
      <c r="M10" s="40" t="s">
        <v>65</v>
      </c>
      <c r="O10" s="20"/>
      <c r="Q10" s="40" t="s">
        <v>65</v>
      </c>
      <c r="S10" s="20"/>
      <c r="U10" s="40" t="s">
        <v>65</v>
      </c>
      <c r="W10" s="20"/>
      <c r="Y10" s="40" t="s">
        <v>65</v>
      </c>
      <c r="AA10" s="20"/>
      <c r="AC10" s="40" t="s">
        <v>65</v>
      </c>
      <c r="AE10" s="20"/>
      <c r="AG10" s="40" t="s">
        <v>65</v>
      </c>
      <c r="AI10" s="20"/>
      <c r="AK10" s="40" t="s">
        <v>65</v>
      </c>
      <c r="AM10" s="20"/>
      <c r="AO10" s="40" t="s">
        <v>65</v>
      </c>
      <c r="AQ10" s="20"/>
      <c r="AS10" s="40" t="s">
        <v>65</v>
      </c>
    </row>
    <row r="11" spans="1:45" s="8" customFormat="1" x14ac:dyDescent="0.5">
      <c r="A11" s="1" t="s">
        <v>5</v>
      </c>
      <c r="B11" s="1"/>
      <c r="C11" s="20"/>
      <c r="E11" s="38" t="s">
        <v>65</v>
      </c>
      <c r="G11" s="20"/>
      <c r="I11" s="40" t="s">
        <v>65</v>
      </c>
      <c r="K11" s="20"/>
      <c r="M11" s="40" t="s">
        <v>65</v>
      </c>
      <c r="O11" s="20"/>
      <c r="Q11" s="40" t="s">
        <v>65</v>
      </c>
      <c r="S11" s="20"/>
      <c r="U11" s="40" t="s">
        <v>65</v>
      </c>
      <c r="W11" s="20"/>
      <c r="Y11" s="40" t="s">
        <v>65</v>
      </c>
      <c r="AA11" s="20"/>
      <c r="AC11" s="40" t="s">
        <v>65</v>
      </c>
      <c r="AE11" s="20"/>
      <c r="AG11" s="40" t="s">
        <v>65</v>
      </c>
      <c r="AI11" s="20"/>
      <c r="AK11" s="40" t="s">
        <v>65</v>
      </c>
      <c r="AM11" s="20"/>
      <c r="AO11" s="40" t="s">
        <v>65</v>
      </c>
      <c r="AQ11" s="20"/>
      <c r="AS11" s="40" t="s">
        <v>65</v>
      </c>
    </row>
    <row r="12" spans="1:45" s="8" customFormat="1" x14ac:dyDescent="0.5">
      <c r="A12" s="8" t="s">
        <v>6</v>
      </c>
      <c r="C12" s="21">
        <v>52262</v>
      </c>
      <c r="D12" s="21">
        <f>H12+L12+P12+T12+X12+AB12+AF12+AJ12+AN12+AR12</f>
        <v>54900</v>
      </c>
      <c r="E12" s="38">
        <f t="shared" si="0"/>
        <v>5.0476445601010292E-2</v>
      </c>
      <c r="G12" s="20">
        <v>4422.5</v>
      </c>
      <c r="H12" s="8">
        <v>16315</v>
      </c>
      <c r="I12" s="40">
        <f t="shared" si="1"/>
        <v>2.6890898812888637</v>
      </c>
      <c r="K12" s="20">
        <v>3858.67</v>
      </c>
      <c r="L12" s="8">
        <v>11925</v>
      </c>
      <c r="M12" s="40">
        <f t="shared" si="2"/>
        <v>2.0904430801286451</v>
      </c>
      <c r="O12" s="20">
        <v>6385</v>
      </c>
      <c r="P12" s="8">
        <v>6868</v>
      </c>
      <c r="Q12" s="40">
        <f t="shared" si="3"/>
        <v>7.5646045418950661E-2</v>
      </c>
      <c r="S12" s="20">
        <v>1556</v>
      </c>
      <c r="T12" s="8">
        <v>3843</v>
      </c>
      <c r="U12" s="40">
        <f t="shared" si="4"/>
        <v>1.4697943444730077</v>
      </c>
      <c r="W12" s="20">
        <v>1422</v>
      </c>
      <c r="X12" s="8">
        <v>6347</v>
      </c>
      <c r="Y12" s="40">
        <f t="shared" si="5"/>
        <v>3.4634317862165962</v>
      </c>
      <c r="AA12" s="20">
        <v>967</v>
      </c>
      <c r="AB12" s="8">
        <v>2648</v>
      </c>
      <c r="AC12" s="40">
        <f t="shared" si="6"/>
        <v>1.7383660806618408</v>
      </c>
      <c r="AE12" s="20">
        <v>327.67</v>
      </c>
      <c r="AF12" s="8">
        <v>1367</v>
      </c>
      <c r="AG12" s="40">
        <f t="shared" si="7"/>
        <v>3.1718802453688157</v>
      </c>
      <c r="AI12" s="20">
        <v>653</v>
      </c>
      <c r="AJ12" s="8">
        <v>2243</v>
      </c>
      <c r="AK12" s="40">
        <f t="shared" si="8"/>
        <v>2.4349157733537519</v>
      </c>
      <c r="AM12" s="20">
        <v>1557</v>
      </c>
      <c r="AN12" s="8">
        <v>3054</v>
      </c>
      <c r="AO12" s="40">
        <f t="shared" si="9"/>
        <v>0.96146435452793833</v>
      </c>
      <c r="AQ12" s="20">
        <v>880</v>
      </c>
      <c r="AR12" s="8">
        <v>290</v>
      </c>
      <c r="AS12" s="40">
        <f t="shared" si="10"/>
        <v>-0.67045454545454541</v>
      </c>
    </row>
    <row r="13" spans="1:45" s="8" customFormat="1" x14ac:dyDescent="0.5">
      <c r="A13" s="8" t="s">
        <v>33</v>
      </c>
      <c r="C13" s="21">
        <v>32638</v>
      </c>
      <c r="D13" s="21">
        <f>H13+L13+P13+T13+X13+AB13+AF13+AJ13+AN13+AR13</f>
        <v>37320</v>
      </c>
      <c r="E13" s="38">
        <f t="shared" si="0"/>
        <v>0.14345241742753845</v>
      </c>
      <c r="G13" s="20">
        <v>518</v>
      </c>
      <c r="H13" s="8">
        <v>2588</v>
      </c>
      <c r="I13" s="40">
        <f t="shared" si="1"/>
        <v>3.9961389961389959</v>
      </c>
      <c r="K13" s="20">
        <v>867.33</v>
      </c>
      <c r="L13" s="8">
        <v>3121</v>
      </c>
      <c r="M13" s="40">
        <f t="shared" si="2"/>
        <v>2.5983996863938752</v>
      </c>
      <c r="O13" s="20">
        <v>6560</v>
      </c>
      <c r="P13" s="8">
        <v>5052</v>
      </c>
      <c r="Q13" s="40">
        <f t="shared" si="3"/>
        <v>-0.22987804878048781</v>
      </c>
      <c r="S13" s="20">
        <v>1879.5</v>
      </c>
      <c r="T13" s="8">
        <v>3307</v>
      </c>
      <c r="U13" s="40">
        <f t="shared" si="4"/>
        <v>0.75951050811386012</v>
      </c>
      <c r="W13" s="20">
        <v>590.75</v>
      </c>
      <c r="X13" s="8">
        <v>2594</v>
      </c>
      <c r="Y13" s="40">
        <f t="shared" si="5"/>
        <v>3.3910283537875583</v>
      </c>
      <c r="AA13" s="20">
        <v>2516.67</v>
      </c>
      <c r="AB13" s="8">
        <v>7937</v>
      </c>
      <c r="AC13" s="40">
        <f t="shared" si="6"/>
        <v>2.1537706572574074</v>
      </c>
      <c r="AE13" s="20">
        <v>840</v>
      </c>
      <c r="AF13" s="8">
        <v>1687</v>
      </c>
      <c r="AG13" s="40">
        <f t="shared" si="7"/>
        <v>1.0083333333333333</v>
      </c>
      <c r="AI13" s="20">
        <v>467</v>
      </c>
      <c r="AJ13" s="8">
        <v>98</v>
      </c>
      <c r="AK13" s="40">
        <f t="shared" si="8"/>
        <v>-0.79014989293361881</v>
      </c>
      <c r="AM13" s="20">
        <v>975</v>
      </c>
      <c r="AN13" s="8">
        <v>1920</v>
      </c>
      <c r="AO13" s="40">
        <f t="shared" si="9"/>
        <v>0.96923076923076923</v>
      </c>
      <c r="AQ13" s="20">
        <v>9938</v>
      </c>
      <c r="AR13" s="8">
        <v>9016</v>
      </c>
      <c r="AS13" s="40">
        <f t="shared" si="10"/>
        <v>-9.2775206278929365E-2</v>
      </c>
    </row>
    <row r="14" spans="1:45" s="8" customFormat="1" x14ac:dyDescent="0.5">
      <c r="A14" s="8" t="s">
        <v>7</v>
      </c>
      <c r="C14" s="21">
        <v>9093</v>
      </c>
      <c r="D14" s="21">
        <f>H14+L14+P14+T14+X14+AB14+AF14+AJ14+AN14+AR14</f>
        <v>12759</v>
      </c>
      <c r="E14" s="38">
        <f t="shared" si="0"/>
        <v>0.40316727152754867</v>
      </c>
      <c r="G14" s="20">
        <v>393.25</v>
      </c>
      <c r="H14" s="8">
        <v>1924</v>
      </c>
      <c r="I14" s="40">
        <f t="shared" si="1"/>
        <v>3.8925619834710745</v>
      </c>
      <c r="K14" s="20">
        <v>175.33</v>
      </c>
      <c r="L14" s="8">
        <v>599</v>
      </c>
      <c r="M14" s="40">
        <f t="shared" si="2"/>
        <v>2.4164147607368958</v>
      </c>
      <c r="O14" s="20">
        <v>1267</v>
      </c>
      <c r="P14" s="8">
        <v>1244</v>
      </c>
      <c r="Q14" s="40">
        <f t="shared" si="3"/>
        <v>-1.8153117600631413E-2</v>
      </c>
      <c r="S14" s="20">
        <v>541.5</v>
      </c>
      <c r="T14" s="8">
        <v>1423</v>
      </c>
      <c r="U14" s="40">
        <f t="shared" si="4"/>
        <v>1.6278855032317636</v>
      </c>
      <c r="W14" s="20">
        <v>107.25</v>
      </c>
      <c r="X14" s="8">
        <v>525</v>
      </c>
      <c r="Y14" s="40">
        <f t="shared" si="5"/>
        <v>3.895104895104895</v>
      </c>
      <c r="AA14" s="20">
        <v>627</v>
      </c>
      <c r="AB14" s="8">
        <v>1953</v>
      </c>
      <c r="AC14" s="40">
        <f t="shared" si="6"/>
        <v>2.1148325358851676</v>
      </c>
      <c r="AE14" s="20">
        <v>198.67</v>
      </c>
      <c r="AF14" s="8">
        <v>1766</v>
      </c>
      <c r="AG14" s="40">
        <f t="shared" si="7"/>
        <v>7.8891125987818995</v>
      </c>
      <c r="AI14" s="20">
        <v>305</v>
      </c>
      <c r="AJ14" s="8">
        <v>164</v>
      </c>
      <c r="AK14" s="40">
        <f t="shared" si="8"/>
        <v>-0.46229508196721314</v>
      </c>
      <c r="AM14" s="20">
        <v>289.5</v>
      </c>
      <c r="AN14" s="8">
        <v>516</v>
      </c>
      <c r="AO14" s="40">
        <f t="shared" si="9"/>
        <v>0.78238341968911918</v>
      </c>
      <c r="AQ14" s="20">
        <v>2463</v>
      </c>
      <c r="AR14" s="8">
        <v>2645</v>
      </c>
      <c r="AS14" s="40">
        <f t="shared" si="10"/>
        <v>7.3893625659764511E-2</v>
      </c>
    </row>
    <row r="15" spans="1:45" s="8" customFormat="1" x14ac:dyDescent="0.5">
      <c r="A15" s="8" t="s">
        <v>8</v>
      </c>
      <c r="C15" s="21">
        <v>50957</v>
      </c>
      <c r="D15" s="21">
        <f>H15+L15+P15+T15+X15+AB15+AF15+AJ15+AN15+AR15</f>
        <v>46302</v>
      </c>
      <c r="E15" s="38">
        <f t="shared" si="0"/>
        <v>-9.1351531683576348E-2</v>
      </c>
      <c r="G15" s="20">
        <v>951.5</v>
      </c>
      <c r="H15" s="8">
        <v>4303</v>
      </c>
      <c r="I15" s="40">
        <f t="shared" si="1"/>
        <v>3.5223331581713087</v>
      </c>
      <c r="K15" s="20">
        <v>782</v>
      </c>
      <c r="L15" s="8">
        <v>1634</v>
      </c>
      <c r="M15" s="40">
        <f t="shared" si="2"/>
        <v>1.0895140664961638</v>
      </c>
      <c r="O15" s="20">
        <v>2817</v>
      </c>
      <c r="P15" s="8">
        <v>2505</v>
      </c>
      <c r="Q15" s="40">
        <f t="shared" si="3"/>
        <v>-0.11075612353567625</v>
      </c>
      <c r="S15" s="20">
        <v>1422</v>
      </c>
      <c r="T15" s="8">
        <v>1719</v>
      </c>
      <c r="U15" s="40">
        <f t="shared" si="4"/>
        <v>0.20886075949367089</v>
      </c>
      <c r="W15" s="20">
        <v>574.25</v>
      </c>
      <c r="X15" s="8">
        <v>2229</v>
      </c>
      <c r="Y15" s="40">
        <f t="shared" si="5"/>
        <v>2.8815846756639094</v>
      </c>
      <c r="AA15" s="20">
        <v>3189</v>
      </c>
      <c r="AB15" s="8">
        <v>7320</v>
      </c>
      <c r="AC15" s="40">
        <f t="shared" si="6"/>
        <v>1.295390404515522</v>
      </c>
      <c r="AE15" s="20">
        <v>3662.33</v>
      </c>
      <c r="AF15" s="8">
        <v>10385</v>
      </c>
      <c r="AG15" s="40">
        <f t="shared" si="7"/>
        <v>1.8356265000696279</v>
      </c>
      <c r="AI15" s="20">
        <v>5142.5</v>
      </c>
      <c r="AJ15" s="8">
        <v>9519</v>
      </c>
      <c r="AK15" s="40">
        <f t="shared" si="8"/>
        <v>0.85104521147301893</v>
      </c>
      <c r="AM15" s="20">
        <v>2719</v>
      </c>
      <c r="AN15" s="8">
        <v>4177</v>
      </c>
      <c r="AO15" s="40">
        <f t="shared" si="9"/>
        <v>0.53622655388010299</v>
      </c>
      <c r="AQ15" s="20">
        <v>2537</v>
      </c>
      <c r="AR15" s="8">
        <v>2511</v>
      </c>
      <c r="AS15" s="40">
        <f t="shared" si="10"/>
        <v>-1.0248324793062672E-2</v>
      </c>
    </row>
    <row r="16" spans="1:45" s="8" customFormat="1" x14ac:dyDescent="0.5">
      <c r="A16" s="8" t="s">
        <v>34</v>
      </c>
      <c r="C16" s="21">
        <v>4805</v>
      </c>
      <c r="D16" s="21">
        <f>H16+L16+P16+T16+X16+AB16+AF16+AJ16+AN16+AR16</f>
        <v>5820</v>
      </c>
      <c r="E16" s="38">
        <f t="shared" si="0"/>
        <v>0.21123829344432882</v>
      </c>
      <c r="G16" s="20">
        <v>204.25</v>
      </c>
      <c r="H16" s="8">
        <v>1054</v>
      </c>
      <c r="I16" s="40">
        <f t="shared" si="1"/>
        <v>4.1603427172582617</v>
      </c>
      <c r="K16" s="20">
        <v>100.33</v>
      </c>
      <c r="L16" s="8">
        <v>828</v>
      </c>
      <c r="M16" s="40">
        <f t="shared" si="2"/>
        <v>7.252765872620353</v>
      </c>
      <c r="O16" s="20">
        <v>679</v>
      </c>
      <c r="P16" s="8">
        <v>1090</v>
      </c>
      <c r="Q16" s="40">
        <f t="shared" si="3"/>
        <v>0.60530191458026505</v>
      </c>
      <c r="S16" s="20">
        <v>145.5</v>
      </c>
      <c r="T16" s="8">
        <v>115</v>
      </c>
      <c r="U16" s="40">
        <f t="shared" si="4"/>
        <v>-0.20962199312714777</v>
      </c>
      <c r="W16" s="20">
        <v>81.75</v>
      </c>
      <c r="X16" s="8">
        <v>496</v>
      </c>
      <c r="Y16" s="40">
        <f t="shared" si="5"/>
        <v>5.0672782874617734</v>
      </c>
      <c r="AA16" s="20">
        <v>143.33000000000001</v>
      </c>
      <c r="AB16" s="8">
        <v>403</v>
      </c>
      <c r="AC16" s="40">
        <f t="shared" si="6"/>
        <v>1.811693295192911</v>
      </c>
      <c r="AE16" s="20">
        <v>161.33000000000001</v>
      </c>
      <c r="AF16" s="8">
        <v>526</v>
      </c>
      <c r="AG16" s="40">
        <f t="shared" si="7"/>
        <v>2.2603979421062412</v>
      </c>
      <c r="AI16" s="20">
        <v>183.5</v>
      </c>
      <c r="AJ16" s="8">
        <v>306</v>
      </c>
      <c r="AK16" s="40">
        <f t="shared" si="8"/>
        <v>0.66757493188010897</v>
      </c>
      <c r="AM16" s="20">
        <v>174.5</v>
      </c>
      <c r="AN16" s="8">
        <v>544</v>
      </c>
      <c r="AO16" s="40">
        <f t="shared" si="9"/>
        <v>2.1174785100286533</v>
      </c>
      <c r="AQ16" s="20">
        <v>855</v>
      </c>
      <c r="AR16" s="8">
        <v>458</v>
      </c>
      <c r="AS16" s="40">
        <f t="shared" si="10"/>
        <v>-0.46432748538011698</v>
      </c>
    </row>
    <row r="17" spans="1:45" s="8" customFormat="1" x14ac:dyDescent="0.5">
      <c r="A17" s="8" t="s">
        <v>9</v>
      </c>
      <c r="C17" s="7">
        <v>0.72</v>
      </c>
      <c r="D17" s="7">
        <v>0.74</v>
      </c>
      <c r="E17" s="42">
        <f t="shared" si="0"/>
        <v>2.7777777777777804E-2</v>
      </c>
      <c r="G17" s="9">
        <v>0.61</v>
      </c>
      <c r="H17" s="32" t="s">
        <v>71</v>
      </c>
      <c r="I17" s="43" t="s">
        <v>71</v>
      </c>
      <c r="K17" s="9">
        <v>0.7</v>
      </c>
      <c r="L17" s="32" t="s">
        <v>71</v>
      </c>
      <c r="M17" s="43" t="s">
        <v>71</v>
      </c>
      <c r="O17" s="44" t="s">
        <v>71</v>
      </c>
      <c r="P17" s="32" t="s">
        <v>71</v>
      </c>
      <c r="Q17" s="43" t="s">
        <v>71</v>
      </c>
      <c r="S17" s="9">
        <v>0.9</v>
      </c>
      <c r="T17" s="32" t="s">
        <v>71</v>
      </c>
      <c r="U17" s="43" t="s">
        <v>71</v>
      </c>
      <c r="W17" s="9">
        <v>0.79</v>
      </c>
      <c r="X17" s="32" t="s">
        <v>71</v>
      </c>
      <c r="Y17" s="43" t="s">
        <v>71</v>
      </c>
      <c r="AA17" s="9">
        <v>0.89</v>
      </c>
      <c r="AB17" s="32" t="s">
        <v>71</v>
      </c>
      <c r="AC17" s="43" t="s">
        <v>71</v>
      </c>
      <c r="AE17" s="9">
        <v>0.66</v>
      </c>
      <c r="AF17" s="32" t="s">
        <v>71</v>
      </c>
      <c r="AG17" s="43" t="s">
        <v>71</v>
      </c>
      <c r="AI17" s="9">
        <v>0.51</v>
      </c>
      <c r="AJ17" s="32" t="s">
        <v>71</v>
      </c>
      <c r="AK17" s="43" t="s">
        <v>71</v>
      </c>
      <c r="AM17" s="9">
        <v>0.85</v>
      </c>
      <c r="AN17" s="32" t="s">
        <v>71</v>
      </c>
      <c r="AO17" s="43" t="s">
        <v>71</v>
      </c>
      <c r="AQ17" s="44" t="s">
        <v>71</v>
      </c>
      <c r="AR17" s="32" t="s">
        <v>71</v>
      </c>
      <c r="AS17" s="43" t="s">
        <v>71</v>
      </c>
    </row>
    <row r="18" spans="1:45" s="8" customFormat="1" x14ac:dyDescent="0.5">
      <c r="A18" s="8" t="s">
        <v>10</v>
      </c>
      <c r="C18" s="23">
        <v>55264</v>
      </c>
      <c r="D18" s="23">
        <f>H18+L18+P18+T18+X18+AB18+AF18+AJ18+AN18+AR18</f>
        <v>50803</v>
      </c>
      <c r="E18" s="38">
        <f t="shared" si="0"/>
        <v>-8.0721627099015633E-2</v>
      </c>
      <c r="G18" s="20">
        <v>1575</v>
      </c>
      <c r="H18" s="8">
        <v>5784</v>
      </c>
      <c r="I18" s="40">
        <f t="shared" si="1"/>
        <v>2.6723809523809523</v>
      </c>
      <c r="K18" s="20">
        <v>1425</v>
      </c>
      <c r="L18" s="8">
        <v>3256</v>
      </c>
      <c r="M18" s="40">
        <f t="shared" si="2"/>
        <v>1.2849122807017543</v>
      </c>
      <c r="O18" s="20">
        <v>4745</v>
      </c>
      <c r="P18" s="8">
        <v>4369</v>
      </c>
      <c r="Q18" s="40">
        <f t="shared" si="3"/>
        <v>-7.9241306638566919E-2</v>
      </c>
      <c r="S18" s="20">
        <v>1693</v>
      </c>
      <c r="T18" s="8">
        <v>2556</v>
      </c>
      <c r="U18" s="40">
        <f t="shared" si="4"/>
        <v>0.50974601299468403</v>
      </c>
      <c r="W18" s="20">
        <v>833</v>
      </c>
      <c r="X18" s="8">
        <v>3365</v>
      </c>
      <c r="Y18" s="40">
        <f t="shared" si="5"/>
        <v>3.0396158463385352</v>
      </c>
      <c r="AA18" s="20">
        <v>3052.67</v>
      </c>
      <c r="AB18" s="8">
        <v>7783</v>
      </c>
      <c r="AC18" s="40">
        <f>(AB18-AA18)/AA18</f>
        <v>1.549571358843242</v>
      </c>
      <c r="AE18" s="20">
        <v>3091.67</v>
      </c>
      <c r="AF18" s="8">
        <v>8869</v>
      </c>
      <c r="AG18" s="40">
        <f t="shared" si="7"/>
        <v>1.8686761523707252</v>
      </c>
      <c r="AI18" s="20">
        <v>4139</v>
      </c>
      <c r="AJ18" s="8">
        <v>6503</v>
      </c>
      <c r="AK18" s="40">
        <f t="shared" si="8"/>
        <v>0.57115245228316014</v>
      </c>
      <c r="AM18" s="20">
        <v>2568.5</v>
      </c>
      <c r="AN18" s="8">
        <v>4775</v>
      </c>
      <c r="AO18" s="40">
        <f t="shared" si="9"/>
        <v>0.85906170916877556</v>
      </c>
      <c r="AQ18" s="20">
        <v>4560</v>
      </c>
      <c r="AR18" s="8">
        <v>3543</v>
      </c>
      <c r="AS18" s="40">
        <f t="shared" si="10"/>
        <v>-0.22302631578947368</v>
      </c>
    </row>
    <row r="19" spans="1:45" s="8" customFormat="1" x14ac:dyDescent="0.5">
      <c r="C19" s="21"/>
      <c r="D19" s="7" t="s">
        <v>65</v>
      </c>
      <c r="E19" s="38" t="s">
        <v>65</v>
      </c>
      <c r="G19" s="20"/>
      <c r="I19" s="40" t="s">
        <v>65</v>
      </c>
      <c r="K19" s="20"/>
      <c r="L19" s="8" t="s">
        <v>65</v>
      </c>
      <c r="M19" s="40" t="s">
        <v>65</v>
      </c>
      <c r="O19" s="20"/>
      <c r="Q19" s="40" t="s">
        <v>65</v>
      </c>
      <c r="S19" s="20"/>
      <c r="T19" s="8" t="s">
        <v>65</v>
      </c>
      <c r="U19" s="40" t="s">
        <v>65</v>
      </c>
      <c r="W19" s="20"/>
      <c r="Y19" s="40" t="s">
        <v>65</v>
      </c>
      <c r="AA19" s="20"/>
      <c r="AC19" s="40" t="s">
        <v>65</v>
      </c>
      <c r="AE19" s="20"/>
      <c r="AG19" s="40" t="s">
        <v>65</v>
      </c>
      <c r="AI19" s="20"/>
      <c r="AK19" s="40" t="s">
        <v>65</v>
      </c>
      <c r="AM19" s="20"/>
      <c r="AO19" s="40" t="s">
        <v>65</v>
      </c>
      <c r="AQ19" s="20"/>
      <c r="AS19" s="40" t="s">
        <v>65</v>
      </c>
    </row>
    <row r="20" spans="1:45" s="8" customFormat="1" x14ac:dyDescent="0.5">
      <c r="A20" s="1" t="s">
        <v>11</v>
      </c>
      <c r="B20" s="1"/>
      <c r="C20" s="20"/>
      <c r="E20" s="38" t="s">
        <v>65</v>
      </c>
      <c r="G20" s="20"/>
      <c r="I20" s="40" t="s">
        <v>65</v>
      </c>
      <c r="K20" s="20"/>
      <c r="M20" s="40" t="s">
        <v>65</v>
      </c>
      <c r="O20" s="20"/>
      <c r="Q20" s="40" t="s">
        <v>65</v>
      </c>
      <c r="S20" s="20"/>
      <c r="U20" s="40" t="s">
        <v>65</v>
      </c>
      <c r="W20" s="20"/>
      <c r="Y20" s="40" t="s">
        <v>65</v>
      </c>
      <c r="AA20" s="20"/>
      <c r="AC20" s="40" t="s">
        <v>65</v>
      </c>
      <c r="AE20" s="20"/>
      <c r="AG20" s="40" t="s">
        <v>65</v>
      </c>
      <c r="AI20" s="20"/>
      <c r="AK20" s="40" t="s">
        <v>65</v>
      </c>
      <c r="AM20" s="20"/>
      <c r="AO20" s="40" t="s">
        <v>65</v>
      </c>
      <c r="AQ20" s="20"/>
      <c r="AS20" s="40" t="s">
        <v>65</v>
      </c>
    </row>
    <row r="21" spans="1:45" s="8" customFormat="1" x14ac:dyDescent="0.5">
      <c r="A21" s="8" t="s">
        <v>29</v>
      </c>
      <c r="C21" s="21">
        <v>11151</v>
      </c>
      <c r="D21" s="21">
        <f>H21+L21+P21+T21+X21+AB21+AF21+AJ21+AN21+AR21</f>
        <v>10896</v>
      </c>
      <c r="E21" s="38">
        <f t="shared" si="0"/>
        <v>-2.2867904223836426E-2</v>
      </c>
      <c r="G21" s="20">
        <v>193</v>
      </c>
      <c r="H21" s="8">
        <v>785</v>
      </c>
      <c r="I21" s="40">
        <f t="shared" si="1"/>
        <v>3.0673575129533677</v>
      </c>
      <c r="K21" s="20">
        <v>314</v>
      </c>
      <c r="L21" s="8">
        <v>867</v>
      </c>
      <c r="M21" s="40">
        <f t="shared" si="2"/>
        <v>1.7611464968152866</v>
      </c>
      <c r="O21" s="20">
        <v>1649</v>
      </c>
      <c r="P21" s="8">
        <v>938</v>
      </c>
      <c r="Q21" s="40">
        <f t="shared" si="3"/>
        <v>-0.43117040630685266</v>
      </c>
      <c r="S21" s="20">
        <v>330</v>
      </c>
      <c r="T21" s="8">
        <v>636</v>
      </c>
      <c r="U21" s="40">
        <f t="shared" si="4"/>
        <v>0.92727272727272725</v>
      </c>
      <c r="W21" s="20">
        <v>230.75</v>
      </c>
      <c r="X21" s="8">
        <v>971</v>
      </c>
      <c r="Y21" s="40">
        <f t="shared" si="5"/>
        <v>3.2080173347778982</v>
      </c>
      <c r="AA21" s="20">
        <v>752</v>
      </c>
      <c r="AB21" s="8">
        <v>2138</v>
      </c>
      <c r="AC21" s="40">
        <f t="shared" si="6"/>
        <v>1.8430851063829787</v>
      </c>
      <c r="AE21" s="20">
        <v>523.66999999999996</v>
      </c>
      <c r="AF21" s="8">
        <v>1713</v>
      </c>
      <c r="AG21" s="40">
        <f t="shared" si="7"/>
        <v>2.2711440410945825</v>
      </c>
      <c r="AI21" s="20">
        <v>552.5</v>
      </c>
      <c r="AJ21" s="8">
        <v>857</v>
      </c>
      <c r="AK21" s="40">
        <f t="shared" si="8"/>
        <v>0.55113122171945705</v>
      </c>
      <c r="AM21" s="20">
        <v>402.5</v>
      </c>
      <c r="AN21" s="8">
        <v>448</v>
      </c>
      <c r="AO21" s="40">
        <f t="shared" si="9"/>
        <v>0.11304347826086956</v>
      </c>
      <c r="AQ21" s="20">
        <v>1783</v>
      </c>
      <c r="AR21" s="8">
        <v>1543</v>
      </c>
      <c r="AS21" s="40">
        <f t="shared" si="10"/>
        <v>-0.13460459899046551</v>
      </c>
    </row>
    <row r="22" spans="1:45" s="8" customFormat="1" x14ac:dyDescent="0.5">
      <c r="A22" s="8" t="s">
        <v>30</v>
      </c>
      <c r="C22" s="21">
        <v>16005</v>
      </c>
      <c r="D22" s="21">
        <f>H22+L22+P22+T22+X22+AB22+AF22+AJ22+AN22+AR22</f>
        <v>9382</v>
      </c>
      <c r="E22" s="38">
        <f t="shared" si="0"/>
        <v>-0.41380818494220556</v>
      </c>
      <c r="G22" s="20">
        <v>387.25</v>
      </c>
      <c r="H22" s="8">
        <v>1369</v>
      </c>
      <c r="I22" s="40">
        <f t="shared" si="1"/>
        <v>2.5351839896707555</v>
      </c>
      <c r="K22" s="20">
        <v>546.33000000000004</v>
      </c>
      <c r="L22" s="8">
        <v>1505</v>
      </c>
      <c r="M22" s="40">
        <f t="shared" si="2"/>
        <v>1.7547453004594291</v>
      </c>
      <c r="O22" s="20">
        <v>1256</v>
      </c>
      <c r="P22" s="8">
        <v>721</v>
      </c>
      <c r="Q22" s="40">
        <f t="shared" si="3"/>
        <v>-0.42595541401273884</v>
      </c>
      <c r="S22" s="20">
        <v>485</v>
      </c>
      <c r="T22" s="8">
        <v>451</v>
      </c>
      <c r="U22" s="40">
        <f t="shared" si="4"/>
        <v>-7.0103092783505155E-2</v>
      </c>
      <c r="W22" s="20">
        <v>413.25</v>
      </c>
      <c r="X22" s="8">
        <v>1182</v>
      </c>
      <c r="Y22" s="40">
        <f t="shared" si="5"/>
        <v>1.8602540834845736</v>
      </c>
      <c r="AA22" s="20">
        <v>1111.33</v>
      </c>
      <c r="AB22" s="8">
        <v>1097</v>
      </c>
      <c r="AC22" s="40">
        <f t="shared" si="6"/>
        <v>-1.2894459791421025E-2</v>
      </c>
      <c r="AE22" s="20">
        <v>705</v>
      </c>
      <c r="AF22" s="8">
        <v>833</v>
      </c>
      <c r="AG22" s="40">
        <f t="shared" si="7"/>
        <v>0.18156028368794327</v>
      </c>
      <c r="AI22" s="20">
        <v>989.5</v>
      </c>
      <c r="AJ22" s="8">
        <v>597</v>
      </c>
      <c r="AK22" s="40">
        <f t="shared" si="8"/>
        <v>-0.39666498231430014</v>
      </c>
      <c r="AM22" s="20">
        <v>430</v>
      </c>
      <c r="AN22" s="8">
        <v>560</v>
      </c>
      <c r="AO22" s="40">
        <f t="shared" si="9"/>
        <v>0.30232558139534882</v>
      </c>
      <c r="AQ22" s="20">
        <v>2296</v>
      </c>
      <c r="AR22" s="8">
        <v>1067</v>
      </c>
      <c r="AS22" s="40">
        <f t="shared" si="10"/>
        <v>-0.53527874564459932</v>
      </c>
    </row>
    <row r="23" spans="1:45" s="8" customFormat="1" x14ac:dyDescent="0.5">
      <c r="A23" s="8" t="s">
        <v>12</v>
      </c>
      <c r="C23" s="23">
        <v>59.66</v>
      </c>
      <c r="D23" s="6">
        <f>SUM(H23:AS23)/10</f>
        <v>3.5990252279326556</v>
      </c>
      <c r="E23" s="38">
        <f t="shared" si="0"/>
        <v>-0.93967440114092093</v>
      </c>
      <c r="G23" s="20">
        <v>1.93</v>
      </c>
      <c r="H23" s="8">
        <v>1.81</v>
      </c>
      <c r="I23" s="40">
        <f t="shared" si="1"/>
        <v>-6.2176165803108752E-2</v>
      </c>
      <c r="K23" s="20">
        <v>1.69</v>
      </c>
      <c r="L23" s="8">
        <v>1.76</v>
      </c>
      <c r="M23" s="40">
        <f t="shared" si="2"/>
        <v>4.1420118343195304E-2</v>
      </c>
      <c r="O23" s="20"/>
      <c r="P23" s="8">
        <v>1.97</v>
      </c>
      <c r="Q23" s="40" t="s">
        <v>65</v>
      </c>
      <c r="S23" s="20">
        <v>2.09</v>
      </c>
      <c r="T23" s="8">
        <v>1.95</v>
      </c>
      <c r="U23" s="40">
        <f t="shared" si="4"/>
        <v>-6.6985645933014315E-2</v>
      </c>
      <c r="W23" s="20">
        <v>2.06</v>
      </c>
      <c r="X23" s="8">
        <v>1.93</v>
      </c>
      <c r="Y23" s="40">
        <f t="shared" si="5"/>
        <v>-6.310679611650491E-2</v>
      </c>
      <c r="AA23" s="20">
        <v>2.69</v>
      </c>
      <c r="AB23" s="8">
        <v>2.5</v>
      </c>
      <c r="AC23" s="40">
        <f t="shared" si="6"/>
        <v>-7.0631970260223026E-2</v>
      </c>
      <c r="AE23" s="20">
        <v>2.54</v>
      </c>
      <c r="AF23" s="8">
        <v>2.39</v>
      </c>
      <c r="AG23" s="40">
        <f t="shared" si="7"/>
        <v>-5.9055118110236185E-2</v>
      </c>
      <c r="AI23" s="20">
        <v>2.39</v>
      </c>
      <c r="AJ23" s="8">
        <v>2.13</v>
      </c>
      <c r="AK23" s="40">
        <f t="shared" si="8"/>
        <v>-0.10878661087866118</v>
      </c>
      <c r="AM23" s="20">
        <v>2.35</v>
      </c>
      <c r="AN23" s="8">
        <v>2.02</v>
      </c>
      <c r="AO23" s="40">
        <f t="shared" si="9"/>
        <v>-0.14042553191489365</v>
      </c>
      <c r="AQ23" s="20"/>
      <c r="AR23" s="8">
        <v>2.25</v>
      </c>
      <c r="AS23" s="40" t="s">
        <v>65</v>
      </c>
    </row>
    <row r="24" spans="1:45" s="8" customFormat="1" x14ac:dyDescent="0.5">
      <c r="C24" s="21"/>
      <c r="D24" s="7"/>
      <c r="E24" s="38" t="s">
        <v>65</v>
      </c>
      <c r="G24" s="20"/>
      <c r="I24" s="40" t="s">
        <v>65</v>
      </c>
      <c r="K24" s="20"/>
      <c r="M24" s="40" t="s">
        <v>65</v>
      </c>
      <c r="O24" s="20"/>
      <c r="Q24" s="40" t="s">
        <v>65</v>
      </c>
      <c r="S24" s="20"/>
      <c r="U24" s="40" t="s">
        <v>65</v>
      </c>
      <c r="W24" s="20"/>
      <c r="Y24" s="40" t="s">
        <v>65</v>
      </c>
      <c r="AA24" s="20"/>
      <c r="AC24" s="40" t="s">
        <v>65</v>
      </c>
      <c r="AE24" s="20"/>
      <c r="AG24" s="40" t="s">
        <v>65</v>
      </c>
      <c r="AI24" s="20"/>
      <c r="AK24" s="40" t="s">
        <v>65</v>
      </c>
      <c r="AM24" s="20"/>
      <c r="AO24" s="40" t="s">
        <v>65</v>
      </c>
      <c r="AQ24" s="20"/>
      <c r="AS24" s="40" t="s">
        <v>65</v>
      </c>
    </row>
    <row r="25" spans="1:45" s="8" customFormat="1" x14ac:dyDescent="0.5">
      <c r="A25" s="1" t="s">
        <v>13</v>
      </c>
      <c r="B25" s="1"/>
      <c r="C25" s="20"/>
      <c r="E25" s="38" t="s">
        <v>65</v>
      </c>
      <c r="G25" s="20"/>
      <c r="I25" s="40" t="s">
        <v>65</v>
      </c>
      <c r="K25" s="20"/>
      <c r="M25" s="40" t="s">
        <v>65</v>
      </c>
      <c r="O25" s="20"/>
      <c r="Q25" s="40" t="s">
        <v>65</v>
      </c>
      <c r="S25" s="20"/>
      <c r="U25" s="40" t="s">
        <v>65</v>
      </c>
      <c r="W25" s="20"/>
      <c r="Y25" s="40" t="s">
        <v>65</v>
      </c>
      <c r="AA25" s="20"/>
      <c r="AC25" s="40" t="s">
        <v>65</v>
      </c>
      <c r="AE25" s="20"/>
      <c r="AG25" s="40" t="s">
        <v>65</v>
      </c>
      <c r="AI25" s="20"/>
      <c r="AK25" s="40" t="s">
        <v>65</v>
      </c>
      <c r="AM25" s="20"/>
      <c r="AO25" s="40" t="s">
        <v>65</v>
      </c>
      <c r="AQ25" s="20"/>
      <c r="AS25" s="40" t="s">
        <v>65</v>
      </c>
    </row>
    <row r="26" spans="1:45" s="8" customFormat="1" x14ac:dyDescent="0.5">
      <c r="A26" s="8" t="s">
        <v>14</v>
      </c>
      <c r="C26" s="20">
        <v>0.06</v>
      </c>
      <c r="D26" s="39">
        <v>7.0000000000000007E-2</v>
      </c>
      <c r="E26" s="38">
        <f t="shared" si="0"/>
        <v>0.16666666666666682</v>
      </c>
      <c r="G26" s="20">
        <v>257.75</v>
      </c>
      <c r="H26" s="8">
        <v>840</v>
      </c>
      <c r="I26" s="40">
        <f t="shared" si="1"/>
        <v>2.2589718719689622</v>
      </c>
      <c r="K26" s="20">
        <v>176</v>
      </c>
      <c r="L26" s="8">
        <v>616</v>
      </c>
      <c r="M26" s="40">
        <f t="shared" si="2"/>
        <v>2.5</v>
      </c>
      <c r="O26" s="20">
        <v>800</v>
      </c>
      <c r="P26" s="8">
        <v>486</v>
      </c>
      <c r="Q26" s="40">
        <f t="shared" si="3"/>
        <v>-0.39250000000000002</v>
      </c>
      <c r="S26" s="20">
        <v>378</v>
      </c>
      <c r="T26" s="8">
        <v>312</v>
      </c>
      <c r="U26" s="40">
        <f t="shared" si="4"/>
        <v>-0.17460317460317459</v>
      </c>
      <c r="W26" s="20">
        <v>96</v>
      </c>
      <c r="X26" s="8">
        <v>279</v>
      </c>
      <c r="Y26" s="40">
        <f t="shared" si="5"/>
        <v>1.90625</v>
      </c>
      <c r="AA26" s="20">
        <v>404</v>
      </c>
      <c r="AB26" s="8">
        <v>1009</v>
      </c>
      <c r="AC26" s="40">
        <f t="shared" si="6"/>
        <v>1.4975247524752475</v>
      </c>
      <c r="AE26" s="20">
        <v>296</v>
      </c>
      <c r="AF26" s="8">
        <v>702</v>
      </c>
      <c r="AG26" s="40">
        <f t="shared" si="7"/>
        <v>1.3716216216216217</v>
      </c>
      <c r="AI26" s="20">
        <v>179.5</v>
      </c>
      <c r="AJ26" s="8">
        <v>588</v>
      </c>
      <c r="AK26" s="40">
        <f t="shared" si="8"/>
        <v>2.2757660167130918</v>
      </c>
      <c r="AM26" s="20">
        <v>272</v>
      </c>
      <c r="AN26" s="8">
        <v>200</v>
      </c>
      <c r="AO26" s="40">
        <f t="shared" si="9"/>
        <v>-0.26470588235294118</v>
      </c>
      <c r="AQ26" s="20">
        <v>1024</v>
      </c>
      <c r="AR26" s="8">
        <v>367</v>
      </c>
      <c r="AS26" s="40">
        <f t="shared" si="10"/>
        <v>-0.6416015625</v>
      </c>
    </row>
    <row r="27" spans="1:45" s="8" customFormat="1" x14ac:dyDescent="0.5">
      <c r="A27" s="8" t="s">
        <v>59</v>
      </c>
      <c r="C27" s="21">
        <v>6706</v>
      </c>
      <c r="D27" s="21">
        <f>H27+L27+P27+T27+X27+AB27+AF27+AJ27+AN27+AR27</f>
        <v>62724</v>
      </c>
      <c r="E27" s="38">
        <f t="shared" si="0"/>
        <v>8.3534148523710119</v>
      </c>
      <c r="G27" s="20">
        <v>3426.5</v>
      </c>
      <c r="H27" s="8">
        <v>14062</v>
      </c>
      <c r="I27" s="40">
        <f t="shared" si="1"/>
        <v>3.1038961038961039</v>
      </c>
      <c r="K27" s="20">
        <v>3082.67</v>
      </c>
      <c r="L27" s="8">
        <v>9338</v>
      </c>
      <c r="M27" s="40">
        <f t="shared" si="2"/>
        <v>2.0291922262194784</v>
      </c>
      <c r="O27" s="20">
        <v>7268</v>
      </c>
      <c r="P27" s="8">
        <v>7775</v>
      </c>
      <c r="Q27" s="40">
        <f t="shared" si="3"/>
        <v>6.9757842597688496E-2</v>
      </c>
      <c r="S27" s="20">
        <v>2530</v>
      </c>
      <c r="T27" s="8">
        <v>4437</v>
      </c>
      <c r="U27" s="40">
        <f t="shared" si="4"/>
        <v>0.75375494071146243</v>
      </c>
      <c r="W27" s="20">
        <v>984.5</v>
      </c>
      <c r="X27" s="8">
        <v>4586</v>
      </c>
      <c r="Y27" s="40">
        <f t="shared" si="5"/>
        <v>3.6582021330624683</v>
      </c>
      <c r="AA27" s="20">
        <v>2047.67</v>
      </c>
      <c r="AB27" s="8">
        <v>5420</v>
      </c>
      <c r="AC27" s="40">
        <f t="shared" si="6"/>
        <v>1.6469108791944014</v>
      </c>
      <c r="AE27" s="20">
        <v>1785</v>
      </c>
      <c r="AF27" s="8">
        <v>4254</v>
      </c>
      <c r="AG27" s="40">
        <f t="shared" si="7"/>
        <v>1.3831932773109243</v>
      </c>
      <c r="AI27" s="20">
        <v>2388</v>
      </c>
      <c r="AJ27" s="8">
        <v>4618</v>
      </c>
      <c r="AK27" s="40">
        <f t="shared" si="8"/>
        <v>0.93383584589614743</v>
      </c>
      <c r="AM27" s="20">
        <v>2647</v>
      </c>
      <c r="AN27" s="8">
        <v>5029</v>
      </c>
      <c r="AO27" s="40">
        <f t="shared" si="9"/>
        <v>0.89988666414809215</v>
      </c>
      <c r="AQ27" s="20">
        <v>4359</v>
      </c>
      <c r="AR27" s="8">
        <v>3205</v>
      </c>
      <c r="AS27" s="40">
        <f t="shared" si="10"/>
        <v>-0.26473961917871069</v>
      </c>
    </row>
    <row r="28" spans="1:45" s="8" customFormat="1" x14ac:dyDescent="0.5">
      <c r="A28" s="8" t="s">
        <v>15</v>
      </c>
      <c r="C28" s="21">
        <v>61154</v>
      </c>
      <c r="D28" s="21">
        <f>H28+L28+P28+T28+X28+AB28+AF28+AJ28+AN28+AR28</f>
        <v>6535</v>
      </c>
      <c r="E28" s="38">
        <f t="shared" si="0"/>
        <v>-0.89313863361350032</v>
      </c>
      <c r="G28" s="20">
        <v>272.75</v>
      </c>
      <c r="H28" s="8">
        <v>597</v>
      </c>
      <c r="I28" s="40">
        <f t="shared" si="1"/>
        <v>1.1888175985334555</v>
      </c>
      <c r="K28" s="20">
        <v>315.67</v>
      </c>
      <c r="L28" s="8">
        <v>918</v>
      </c>
      <c r="M28" s="40">
        <f t="shared" si="2"/>
        <v>1.9081002312541575</v>
      </c>
      <c r="O28" s="20">
        <v>1227</v>
      </c>
      <c r="P28" s="8">
        <v>879</v>
      </c>
      <c r="Q28" s="40">
        <f t="shared" si="3"/>
        <v>-0.28361858190709044</v>
      </c>
      <c r="S28" s="20">
        <v>158</v>
      </c>
      <c r="T28" s="8">
        <v>440</v>
      </c>
      <c r="U28" s="40">
        <f t="shared" si="4"/>
        <v>1.7848101265822784</v>
      </c>
      <c r="W28" s="20">
        <v>215.5</v>
      </c>
      <c r="X28" s="8">
        <v>779</v>
      </c>
      <c r="Y28" s="40">
        <f t="shared" si="5"/>
        <v>2.6148491879350346</v>
      </c>
      <c r="AA28" s="20">
        <v>285.67</v>
      </c>
      <c r="AB28" s="8">
        <v>924</v>
      </c>
      <c r="AC28" s="40">
        <f t="shared" si="6"/>
        <v>2.2345013477088944</v>
      </c>
      <c r="AE28" s="20">
        <v>161.66999999999999</v>
      </c>
      <c r="AF28" s="8">
        <v>647</v>
      </c>
      <c r="AG28" s="40">
        <f t="shared" si="7"/>
        <v>3.0019793406321522</v>
      </c>
      <c r="AI28" s="20">
        <v>188.5</v>
      </c>
      <c r="AJ28" s="8">
        <v>339</v>
      </c>
      <c r="AK28" s="40">
        <f t="shared" si="8"/>
        <v>0.79840848806366049</v>
      </c>
      <c r="AM28" s="20">
        <v>115.5</v>
      </c>
      <c r="AN28" s="8">
        <v>281</v>
      </c>
      <c r="AO28" s="40">
        <f t="shared" si="9"/>
        <v>1.4329004329004329</v>
      </c>
      <c r="AQ28" s="20">
        <v>690</v>
      </c>
      <c r="AR28" s="8">
        <v>731</v>
      </c>
      <c r="AS28" s="40">
        <f t="shared" si="10"/>
        <v>5.9420289855072465E-2</v>
      </c>
    </row>
    <row r="29" spans="1:45" s="8" customFormat="1" x14ac:dyDescent="0.5">
      <c r="A29" s="8" t="s">
        <v>16</v>
      </c>
      <c r="C29" s="21">
        <v>6726</v>
      </c>
      <c r="D29" s="21">
        <f>H29+L29+P29+T29+X29+AB29+AF29+AJ29+AN29+AR29</f>
        <v>5564</v>
      </c>
      <c r="E29" s="38">
        <f t="shared" si="0"/>
        <v>-0.17276241451085342</v>
      </c>
      <c r="G29" s="20">
        <v>373.5</v>
      </c>
      <c r="H29" s="8">
        <v>1271</v>
      </c>
      <c r="I29" s="40">
        <f t="shared" si="1"/>
        <v>2.4029451137884874</v>
      </c>
      <c r="K29" s="20">
        <v>372.67</v>
      </c>
      <c r="L29" s="8">
        <v>830</v>
      </c>
      <c r="M29" s="40">
        <f t="shared" si="2"/>
        <v>1.2271714922048997</v>
      </c>
      <c r="O29" s="20">
        <v>1014</v>
      </c>
      <c r="P29" s="8">
        <v>579</v>
      </c>
      <c r="Q29" s="40">
        <f t="shared" si="3"/>
        <v>-0.42899408284023671</v>
      </c>
      <c r="S29" s="20">
        <v>272</v>
      </c>
      <c r="T29" s="8">
        <v>284</v>
      </c>
      <c r="U29" s="40">
        <f t="shared" si="4"/>
        <v>4.4117647058823532E-2</v>
      </c>
      <c r="W29" s="20">
        <v>155.75</v>
      </c>
      <c r="X29" s="8">
        <v>560</v>
      </c>
      <c r="Y29" s="40">
        <f t="shared" si="5"/>
        <v>2.595505617977528</v>
      </c>
      <c r="AA29" s="20">
        <v>175.67</v>
      </c>
      <c r="AB29" s="8">
        <v>597</v>
      </c>
      <c r="AC29" s="40">
        <f t="shared" si="6"/>
        <v>2.3984174873342066</v>
      </c>
      <c r="AE29" s="20">
        <v>138.66999999999999</v>
      </c>
      <c r="AF29" s="8">
        <v>499</v>
      </c>
      <c r="AG29" s="40">
        <f t="shared" si="7"/>
        <v>2.5984711905963804</v>
      </c>
      <c r="AI29" s="20">
        <v>338.5</v>
      </c>
      <c r="AJ29" s="8">
        <v>403</v>
      </c>
      <c r="AK29" s="40">
        <f t="shared" si="8"/>
        <v>0.19054652880354506</v>
      </c>
      <c r="AM29" s="20">
        <v>215.5</v>
      </c>
      <c r="AN29" s="8">
        <v>349</v>
      </c>
      <c r="AO29" s="40">
        <f t="shared" si="9"/>
        <v>0.61948955916473314</v>
      </c>
      <c r="AQ29" s="20">
        <v>207</v>
      </c>
      <c r="AR29" s="8">
        <v>192</v>
      </c>
      <c r="AS29" s="40">
        <f t="shared" si="10"/>
        <v>-7.2463768115942032E-2</v>
      </c>
    </row>
    <row r="30" spans="1:45" s="8" customFormat="1" x14ac:dyDescent="0.5">
      <c r="A30" s="8" t="s">
        <v>17</v>
      </c>
      <c r="C30" s="21">
        <v>6728</v>
      </c>
      <c r="D30" s="8">
        <f>H30+L30+P30+T30+X30+AB30+AF30+AJ30+AN30+AR30</f>
        <v>68222</v>
      </c>
      <c r="E30" s="38">
        <f t="shared" si="0"/>
        <v>9.1400118906064201</v>
      </c>
      <c r="G30" s="20">
        <v>3572.25</v>
      </c>
      <c r="H30" s="8">
        <v>14867</v>
      </c>
      <c r="I30" s="40">
        <f t="shared" si="1"/>
        <v>3.1618027853593675</v>
      </c>
      <c r="K30" s="20">
        <v>3380</v>
      </c>
      <c r="L30" s="8">
        <v>10370</v>
      </c>
      <c r="M30" s="40">
        <f t="shared" si="2"/>
        <v>2.0680473372781063</v>
      </c>
      <c r="O30" s="20">
        <v>8397</v>
      </c>
      <c r="P30" s="8">
        <v>8560</v>
      </c>
      <c r="Q30" s="40">
        <f t="shared" si="3"/>
        <v>1.941169465285221E-2</v>
      </c>
      <c r="S30" s="20">
        <v>2680.5</v>
      </c>
      <c r="T30" s="8">
        <v>4685</v>
      </c>
      <c r="U30" s="40">
        <f t="shared" si="4"/>
        <v>0.7478082447304607</v>
      </c>
      <c r="W30" s="20">
        <v>1086.25</v>
      </c>
      <c r="X30" s="8">
        <v>5178</v>
      </c>
      <c r="Y30" s="40">
        <f t="shared" si="5"/>
        <v>3.7668584579976985</v>
      </c>
      <c r="AA30" s="20">
        <v>2046</v>
      </c>
      <c r="AB30" s="8">
        <v>6139</v>
      </c>
      <c r="AC30" s="40">
        <f t="shared" si="6"/>
        <v>2.0004887585532747</v>
      </c>
      <c r="AE30" s="20">
        <v>1744.33</v>
      </c>
      <c r="AF30" s="8">
        <v>4544</v>
      </c>
      <c r="AG30" s="40">
        <f t="shared" si="7"/>
        <v>1.605011666370469</v>
      </c>
      <c r="AI30" s="20">
        <v>2537.5</v>
      </c>
      <c r="AJ30" s="8">
        <v>4830</v>
      </c>
      <c r="AK30" s="40">
        <f t="shared" si="8"/>
        <v>0.90344827586206899</v>
      </c>
      <c r="AM30" s="20">
        <v>2486</v>
      </c>
      <c r="AN30" s="8">
        <v>5265</v>
      </c>
      <c r="AO30" s="40">
        <f t="shared" si="9"/>
        <v>1.1178600160901047</v>
      </c>
      <c r="AQ30" s="20">
        <v>4581</v>
      </c>
      <c r="AR30" s="8">
        <v>3784</v>
      </c>
      <c r="AS30" s="40">
        <f t="shared" si="10"/>
        <v>-0.17397948046278106</v>
      </c>
    </row>
    <row r="31" spans="1:45" s="41" customFormat="1" ht="30.75" x14ac:dyDescent="0.45">
      <c r="A31" s="41" t="s">
        <v>18</v>
      </c>
      <c r="C31" s="41">
        <v>41210</v>
      </c>
      <c r="D31" s="41">
        <v>49686</v>
      </c>
      <c r="E31" s="38">
        <f t="shared" si="0"/>
        <v>0.20567823343848579</v>
      </c>
      <c r="G31" s="41">
        <v>122383.5</v>
      </c>
      <c r="H31" s="41">
        <v>109290.8</v>
      </c>
      <c r="I31" s="40">
        <f t="shared" si="1"/>
        <v>-0.10698092471615861</v>
      </c>
      <c r="K31" s="41">
        <v>89856.33</v>
      </c>
      <c r="L31" s="41">
        <v>79926</v>
      </c>
      <c r="M31" s="40">
        <f t="shared" si="2"/>
        <v>-0.11051341625014066</v>
      </c>
      <c r="O31" s="41">
        <v>73370.25</v>
      </c>
      <c r="P31" s="41">
        <v>65325.5</v>
      </c>
      <c r="Q31" s="40">
        <f t="shared" si="3"/>
        <v>-0.10964593960086003</v>
      </c>
      <c r="S31" s="41">
        <v>46536</v>
      </c>
      <c r="T31" s="41">
        <v>85415</v>
      </c>
      <c r="U31" s="40">
        <f t="shared" si="4"/>
        <v>0.83546071858346227</v>
      </c>
      <c r="W31" s="41">
        <v>86620.25</v>
      </c>
      <c r="X31" s="41">
        <v>67831.75</v>
      </c>
      <c r="Y31" s="40">
        <f t="shared" si="5"/>
        <v>-0.21690655476057849</v>
      </c>
      <c r="AA31" s="41">
        <v>29629</v>
      </c>
      <c r="AB31" s="41">
        <v>26287.33</v>
      </c>
      <c r="AC31" s="40">
        <f t="shared" si="6"/>
        <v>-0.11278375915488198</v>
      </c>
      <c r="AE31" s="41">
        <v>38200.33</v>
      </c>
      <c r="AF31" s="41">
        <v>67392</v>
      </c>
      <c r="AG31" s="40">
        <f t="shared" si="7"/>
        <v>0.76417324143534882</v>
      </c>
      <c r="AI31" s="41">
        <v>40337</v>
      </c>
      <c r="AJ31" s="41">
        <v>43192</v>
      </c>
      <c r="AK31" s="40">
        <f t="shared" si="8"/>
        <v>7.0778689540620277E-2</v>
      </c>
      <c r="AM31" s="41">
        <v>25323</v>
      </c>
      <c r="AN31" s="41">
        <v>49768</v>
      </c>
      <c r="AO31" s="40">
        <f t="shared" si="9"/>
        <v>0.96532796272163646</v>
      </c>
      <c r="AQ31" s="41">
        <v>27375.666666666668</v>
      </c>
      <c r="AR31" s="41">
        <v>32244</v>
      </c>
      <c r="AS31" s="40">
        <f t="shared" si="10"/>
        <v>0.17783432975757055</v>
      </c>
    </row>
    <row r="32" spans="1:45" s="8" customFormat="1" x14ac:dyDescent="0.5">
      <c r="C32" s="21"/>
      <c r="D32" s="7"/>
      <c r="E32" s="38" t="s">
        <v>65</v>
      </c>
      <c r="G32" s="20"/>
      <c r="I32" s="40" t="s">
        <v>65</v>
      </c>
      <c r="K32" s="20"/>
      <c r="M32" s="40" t="s">
        <v>65</v>
      </c>
      <c r="O32" s="20"/>
      <c r="Q32" s="40" t="s">
        <v>65</v>
      </c>
      <c r="S32" s="20"/>
      <c r="U32" s="40" t="s">
        <v>65</v>
      </c>
      <c r="W32" s="20"/>
      <c r="Y32" s="40" t="s">
        <v>65</v>
      </c>
      <c r="AA32" s="20"/>
      <c r="AC32" s="40" t="s">
        <v>65</v>
      </c>
      <c r="AE32" s="20"/>
      <c r="AG32" s="40" t="s">
        <v>65</v>
      </c>
      <c r="AI32" s="20"/>
      <c r="AK32" s="40" t="s">
        <v>65</v>
      </c>
      <c r="AM32" s="20"/>
      <c r="AO32" s="40" t="s">
        <v>65</v>
      </c>
      <c r="AQ32" s="20"/>
      <c r="AS32" s="40" t="s">
        <v>65</v>
      </c>
    </row>
    <row r="33" spans="1:45" s="8" customFormat="1" x14ac:dyDescent="0.5">
      <c r="A33" s="1" t="s">
        <v>60</v>
      </c>
      <c r="B33" s="1"/>
      <c r="C33" s="20"/>
      <c r="E33" s="38" t="s">
        <v>65</v>
      </c>
      <c r="G33" s="20"/>
      <c r="I33" s="40" t="s">
        <v>65</v>
      </c>
      <c r="K33" s="20"/>
      <c r="M33" s="40" t="s">
        <v>65</v>
      </c>
      <c r="O33" s="20"/>
      <c r="Q33" s="40" t="s">
        <v>65</v>
      </c>
      <c r="S33" s="20"/>
      <c r="U33" s="40" t="s">
        <v>65</v>
      </c>
      <c r="W33" s="20"/>
      <c r="Y33" s="40" t="s">
        <v>65</v>
      </c>
      <c r="AA33" s="20"/>
      <c r="AC33" s="40" t="s">
        <v>65</v>
      </c>
      <c r="AE33" s="20"/>
      <c r="AG33" s="40" t="s">
        <v>65</v>
      </c>
      <c r="AI33" s="20"/>
      <c r="AK33" s="40" t="s">
        <v>65</v>
      </c>
      <c r="AM33" s="20"/>
      <c r="AO33" s="40" t="s">
        <v>65</v>
      </c>
      <c r="AQ33" s="20"/>
      <c r="AS33" s="40" t="s">
        <v>65</v>
      </c>
    </row>
    <row r="34" spans="1:45" s="8" customFormat="1" x14ac:dyDescent="0.5">
      <c r="A34" s="8" t="s">
        <v>19</v>
      </c>
      <c r="C34" s="21">
        <v>81773</v>
      </c>
      <c r="D34" s="21">
        <f>H34+L34+P34+T34+X34+AB34+AF34+AJ34+AN34+AR34</f>
        <v>86616</v>
      </c>
      <c r="E34" s="38">
        <f t="shared" si="0"/>
        <v>5.9224927543321142E-2</v>
      </c>
      <c r="G34" s="20">
        <v>5249.25</v>
      </c>
      <c r="H34" s="8">
        <v>20853</v>
      </c>
      <c r="I34" s="40">
        <f t="shared" si="1"/>
        <v>2.972567509644235</v>
      </c>
      <c r="K34" s="20">
        <v>4190.33</v>
      </c>
      <c r="L34" s="8">
        <v>13096</v>
      </c>
      <c r="M34" s="40">
        <f t="shared" si="2"/>
        <v>2.1252908482148185</v>
      </c>
      <c r="O34" s="20">
        <v>9745</v>
      </c>
      <c r="P34" s="8">
        <v>10863</v>
      </c>
      <c r="Q34" s="40">
        <f t="shared" si="3"/>
        <v>0.11472550025654181</v>
      </c>
      <c r="S34" s="20">
        <v>2976</v>
      </c>
      <c r="T34" s="8">
        <v>5988</v>
      </c>
      <c r="U34" s="40">
        <f t="shared" si="4"/>
        <v>1.0120967741935485</v>
      </c>
      <c r="W34" s="20">
        <v>1906.25</v>
      </c>
      <c r="X34" s="8">
        <v>8276</v>
      </c>
      <c r="Y34" s="40">
        <f t="shared" si="5"/>
        <v>3.3415081967213114</v>
      </c>
      <c r="AA34" s="20">
        <v>2747.33</v>
      </c>
      <c r="AB34" s="8">
        <v>6460</v>
      </c>
      <c r="AC34" s="40">
        <f t="shared" si="6"/>
        <v>1.3513738793665122</v>
      </c>
      <c r="AE34" s="20">
        <v>1880.33</v>
      </c>
      <c r="AF34" s="8">
        <v>4910</v>
      </c>
      <c r="AG34" s="40">
        <f t="shared" si="7"/>
        <v>1.6112437710401899</v>
      </c>
      <c r="AI34" s="20">
        <v>2557.5</v>
      </c>
      <c r="AJ34" s="8">
        <v>5895</v>
      </c>
      <c r="AK34" s="40">
        <f t="shared" si="8"/>
        <v>1.3049853372434017</v>
      </c>
      <c r="AM34" s="20">
        <v>2566.5</v>
      </c>
      <c r="AN34" s="8">
        <v>5719</v>
      </c>
      <c r="AO34" s="40">
        <f t="shared" si="9"/>
        <v>1.2283265147087474</v>
      </c>
      <c r="AQ34" s="20">
        <v>4525</v>
      </c>
      <c r="AR34" s="8">
        <v>4556</v>
      </c>
      <c r="AS34" s="40">
        <f t="shared" si="10"/>
        <v>6.8508287292817676E-3</v>
      </c>
    </row>
    <row r="35" spans="1:45" s="8" customFormat="1" x14ac:dyDescent="0.5">
      <c r="A35" s="8" t="s">
        <v>20</v>
      </c>
      <c r="C35" s="21">
        <v>57984</v>
      </c>
      <c r="D35" s="21">
        <f>H35+L35+P35+T35+X35+AB35+AF35+AJ35+AN35+AR35</f>
        <v>71470</v>
      </c>
      <c r="E35" s="38">
        <f t="shared" si="0"/>
        <v>0.23258140176600442</v>
      </c>
      <c r="G35" s="20">
        <v>924</v>
      </c>
      <c r="H35" s="8">
        <v>4979</v>
      </c>
      <c r="I35" s="40">
        <f t="shared" si="1"/>
        <v>4.3885281385281383</v>
      </c>
      <c r="K35" s="20">
        <v>1220</v>
      </c>
      <c r="L35" s="8">
        <v>5304</v>
      </c>
      <c r="M35" s="40">
        <f t="shared" si="2"/>
        <v>3.3475409836065575</v>
      </c>
      <c r="O35" s="20">
        <v>6264</v>
      </c>
      <c r="P35" s="8">
        <v>6504</v>
      </c>
      <c r="Q35" s="40">
        <f t="shared" si="3"/>
        <v>3.8314176245210725E-2</v>
      </c>
      <c r="S35" s="20">
        <v>2149.5</v>
      </c>
      <c r="T35" s="8">
        <v>4758</v>
      </c>
      <c r="U35" s="40">
        <f t="shared" si="4"/>
        <v>1.2135380321004885</v>
      </c>
      <c r="W35" s="20">
        <v>966</v>
      </c>
      <c r="X35" s="8">
        <v>4818</v>
      </c>
      <c r="Y35" s="40">
        <f t="shared" si="5"/>
        <v>3.987577639751553</v>
      </c>
      <c r="AA35" s="20">
        <v>4381</v>
      </c>
      <c r="AB35" s="8">
        <v>13910</v>
      </c>
      <c r="AC35" s="40">
        <f t="shared" si="6"/>
        <v>2.1750741839762613</v>
      </c>
      <c r="AE35" s="20">
        <v>2938.67</v>
      </c>
      <c r="AF35" s="8">
        <v>10436</v>
      </c>
      <c r="AG35" s="40">
        <f t="shared" si="7"/>
        <v>2.5512663892168908</v>
      </c>
      <c r="AI35" s="20">
        <v>2969.5</v>
      </c>
      <c r="AJ35" s="8">
        <v>5969</v>
      </c>
      <c r="AK35" s="40">
        <f t="shared" si="8"/>
        <v>1.0101027108940899</v>
      </c>
      <c r="AM35" s="20">
        <v>2663.5</v>
      </c>
      <c r="AN35" s="8">
        <v>3808</v>
      </c>
      <c r="AO35" s="40">
        <f t="shared" si="9"/>
        <v>0.42969776609724047</v>
      </c>
      <c r="AQ35" s="20">
        <v>11675</v>
      </c>
      <c r="AR35" s="8">
        <v>10984</v>
      </c>
      <c r="AS35" s="40">
        <f t="shared" si="10"/>
        <v>-5.9186295503211993E-2</v>
      </c>
    </row>
    <row r="36" spans="1:45" s="8" customFormat="1" x14ac:dyDescent="0.5">
      <c r="A36" s="8" t="s">
        <v>21</v>
      </c>
      <c r="C36" s="21">
        <v>16963</v>
      </c>
      <c r="D36" s="21">
        <f>H36+L36+P36+T36+X36+AB36+AF36+AJ36+AN36+AR36</f>
        <v>7828</v>
      </c>
      <c r="E36" s="38">
        <f t="shared" si="0"/>
        <v>-0.53852502505453048</v>
      </c>
      <c r="G36" s="20">
        <v>546.25</v>
      </c>
      <c r="H36" s="8">
        <v>1227</v>
      </c>
      <c r="I36" s="40">
        <f t="shared" si="1"/>
        <v>1.2462242562929062</v>
      </c>
      <c r="K36" s="20">
        <v>637.33000000000004</v>
      </c>
      <c r="L36" s="8">
        <v>612</v>
      </c>
      <c r="M36" s="40">
        <f t="shared" si="2"/>
        <v>-3.9743931715124095E-2</v>
      </c>
      <c r="O36" s="20">
        <v>2426</v>
      </c>
      <c r="P36" s="8">
        <v>785</v>
      </c>
      <c r="Q36" s="40">
        <f t="shared" si="3"/>
        <v>-0.67642209398186315</v>
      </c>
      <c r="S36" s="20">
        <v>706.5</v>
      </c>
      <c r="T36" s="8">
        <v>277</v>
      </c>
      <c r="U36" s="40">
        <f t="shared" si="4"/>
        <v>-0.60792639773531498</v>
      </c>
      <c r="W36" s="20">
        <v>179</v>
      </c>
      <c r="X36" s="8">
        <v>198</v>
      </c>
      <c r="Y36" s="40">
        <f t="shared" si="5"/>
        <v>0.10614525139664804</v>
      </c>
      <c r="AA36" s="20">
        <v>657.33</v>
      </c>
      <c r="AB36" s="8">
        <v>1005</v>
      </c>
      <c r="AC36" s="40">
        <f t="shared" si="6"/>
        <v>0.52891241841997161</v>
      </c>
      <c r="AE36" s="20">
        <v>758.33</v>
      </c>
      <c r="AF36" s="8">
        <v>1161</v>
      </c>
      <c r="AG36" s="40">
        <f t="shared" si="7"/>
        <v>0.53099574064061816</v>
      </c>
      <c r="AI36" s="20">
        <v>1047</v>
      </c>
      <c r="AJ36" s="8">
        <v>969</v>
      </c>
      <c r="AK36" s="40">
        <f t="shared" si="8"/>
        <v>-7.4498567335243557E-2</v>
      </c>
      <c r="AM36" s="20">
        <v>811</v>
      </c>
      <c r="AN36" s="8">
        <v>979</v>
      </c>
      <c r="AO36" s="40">
        <f t="shared" si="9"/>
        <v>0.20715166461159062</v>
      </c>
      <c r="AQ36" s="20">
        <v>1606</v>
      </c>
      <c r="AR36" s="8">
        <v>615</v>
      </c>
      <c r="AS36" s="40">
        <f t="shared" si="10"/>
        <v>-0.61706102117061024</v>
      </c>
    </row>
    <row r="37" spans="1:45" s="8" customFormat="1" ht="31.5" customHeight="1" x14ac:dyDescent="0.5">
      <c r="A37" s="46" t="s">
        <v>22</v>
      </c>
      <c r="B37" s="46"/>
      <c r="C37" s="47" t="s">
        <v>72</v>
      </c>
      <c r="D37" s="47"/>
      <c r="E37" s="47"/>
      <c r="F37" s="47"/>
      <c r="G37" s="20">
        <v>12.48</v>
      </c>
      <c r="H37" s="8" t="s">
        <v>65</v>
      </c>
      <c r="I37" s="45" t="s">
        <v>65</v>
      </c>
      <c r="K37" s="20">
        <v>11.8</v>
      </c>
      <c r="M37" s="45" t="s">
        <v>65</v>
      </c>
      <c r="O37" s="20">
        <v>59.7</v>
      </c>
      <c r="P37" s="8" t="s">
        <v>65</v>
      </c>
      <c r="Q37" s="45" t="s">
        <v>65</v>
      </c>
      <c r="S37" s="20">
        <v>12.15</v>
      </c>
      <c r="T37" s="8" t="s">
        <v>65</v>
      </c>
      <c r="U37" s="45" t="s">
        <v>65</v>
      </c>
      <c r="W37" s="20">
        <v>16.18</v>
      </c>
      <c r="X37" s="8" t="s">
        <v>65</v>
      </c>
      <c r="Y37" s="45" t="s">
        <v>65</v>
      </c>
      <c r="AA37" s="20">
        <v>20.77</v>
      </c>
      <c r="AB37" s="8" t="s">
        <v>65</v>
      </c>
      <c r="AC37" s="45" t="s">
        <v>65</v>
      </c>
      <c r="AE37" s="20">
        <v>16.37</v>
      </c>
      <c r="AF37" s="8" t="s">
        <v>65</v>
      </c>
      <c r="AG37" s="45" t="s">
        <v>65</v>
      </c>
      <c r="AI37" s="20">
        <v>13.3</v>
      </c>
      <c r="AJ37" s="8" t="s">
        <v>65</v>
      </c>
      <c r="AK37" s="45" t="s">
        <v>65</v>
      </c>
      <c r="AM37" s="20">
        <v>16.2</v>
      </c>
      <c r="AN37" s="8" t="s">
        <v>65</v>
      </c>
      <c r="AO37" s="45" t="s">
        <v>65</v>
      </c>
      <c r="AQ37" s="20">
        <v>72</v>
      </c>
      <c r="AR37" s="8" t="s">
        <v>65</v>
      </c>
      <c r="AS37" s="45" t="s">
        <v>65</v>
      </c>
    </row>
    <row r="38" spans="1:45" s="8" customFormat="1" x14ac:dyDescent="0.5">
      <c r="A38" s="46" t="s">
        <v>23</v>
      </c>
      <c r="B38" s="46"/>
      <c r="C38" s="21">
        <v>8993.2000000000007</v>
      </c>
      <c r="D38" s="8" t="s">
        <v>65</v>
      </c>
      <c r="E38" s="42" t="s">
        <v>65</v>
      </c>
      <c r="G38" s="20">
        <v>274.10000000000002</v>
      </c>
      <c r="H38" s="8" t="s">
        <v>65</v>
      </c>
      <c r="I38" s="45" t="s">
        <v>65</v>
      </c>
      <c r="K38" s="20">
        <v>277.7</v>
      </c>
      <c r="L38" s="8" t="s">
        <v>65</v>
      </c>
      <c r="M38" s="45" t="s">
        <v>65</v>
      </c>
      <c r="O38" s="20">
        <v>1837</v>
      </c>
      <c r="P38" s="8" t="s">
        <v>65</v>
      </c>
      <c r="Q38" s="45" t="s">
        <v>65</v>
      </c>
      <c r="S38" s="20">
        <v>366.65</v>
      </c>
      <c r="T38" s="8" t="s">
        <v>65</v>
      </c>
      <c r="U38" s="45" t="s">
        <v>65</v>
      </c>
      <c r="W38" s="20">
        <v>257.58</v>
      </c>
      <c r="X38" s="8" t="s">
        <v>65</v>
      </c>
      <c r="Y38" s="45" t="s">
        <v>65</v>
      </c>
      <c r="AA38" s="20">
        <v>394.63</v>
      </c>
      <c r="AB38" s="8" t="s">
        <v>65</v>
      </c>
      <c r="AC38" s="45" t="s">
        <v>65</v>
      </c>
      <c r="AE38" s="20">
        <v>295.7</v>
      </c>
      <c r="AF38" s="8" t="s">
        <v>65</v>
      </c>
      <c r="AG38" s="45" t="s">
        <v>65</v>
      </c>
      <c r="AI38" s="20">
        <v>158.75</v>
      </c>
      <c r="AJ38" s="8" t="s">
        <v>65</v>
      </c>
      <c r="AK38" s="45" t="s">
        <v>65</v>
      </c>
      <c r="AM38" s="20">
        <v>352.85</v>
      </c>
      <c r="AN38" s="8" t="s">
        <v>65</v>
      </c>
      <c r="AO38" s="45" t="s">
        <v>65</v>
      </c>
      <c r="AQ38" s="20">
        <v>2406.6000000000004</v>
      </c>
      <c r="AR38" s="8" t="s">
        <v>65</v>
      </c>
      <c r="AS38" s="45" t="s">
        <v>65</v>
      </c>
    </row>
    <row r="39" spans="1:45" s="8" customFormat="1" x14ac:dyDescent="0.5">
      <c r="A39" s="46" t="s">
        <v>31</v>
      </c>
      <c r="B39" s="46"/>
      <c r="C39" s="20"/>
      <c r="E39" s="42" t="s">
        <v>65</v>
      </c>
      <c r="G39" s="20"/>
      <c r="I39" s="45" t="s">
        <v>65</v>
      </c>
      <c r="K39" s="20"/>
      <c r="L39" s="8" t="s">
        <v>65</v>
      </c>
      <c r="M39" s="45" t="s">
        <v>65</v>
      </c>
      <c r="O39" s="20" t="s">
        <v>65</v>
      </c>
      <c r="P39" s="8" t="s">
        <v>65</v>
      </c>
      <c r="Q39" s="45" t="s">
        <v>65</v>
      </c>
      <c r="S39" s="20"/>
      <c r="U39" s="45" t="s">
        <v>65</v>
      </c>
      <c r="W39" s="20"/>
      <c r="Y39" s="45" t="s">
        <v>65</v>
      </c>
      <c r="AA39" s="20"/>
      <c r="AC39" s="45" t="s">
        <v>65</v>
      </c>
      <c r="AE39" s="20"/>
      <c r="AG39" s="45" t="s">
        <v>65</v>
      </c>
      <c r="AI39" s="20"/>
      <c r="AK39" s="45" t="s">
        <v>65</v>
      </c>
      <c r="AM39" s="20"/>
      <c r="AO39" s="45" t="s">
        <v>65</v>
      </c>
      <c r="AQ39" s="20"/>
      <c r="AS39" s="45" t="s">
        <v>65</v>
      </c>
    </row>
    <row r="40" spans="1:45" s="8" customFormat="1" x14ac:dyDescent="0.5">
      <c r="C40" s="21"/>
      <c r="D40" s="7"/>
      <c r="E40" s="38" t="s">
        <v>65</v>
      </c>
      <c r="G40" s="20"/>
      <c r="I40" s="40" t="s">
        <v>65</v>
      </c>
      <c r="K40" s="20"/>
      <c r="M40" s="40" t="s">
        <v>65</v>
      </c>
      <c r="O40" s="20"/>
      <c r="Q40" s="40" t="s">
        <v>65</v>
      </c>
      <c r="S40" s="20"/>
      <c r="U40" s="40" t="s">
        <v>65</v>
      </c>
      <c r="W40" s="20"/>
      <c r="Y40" s="40" t="s">
        <v>65</v>
      </c>
      <c r="AA40" s="20"/>
      <c r="AC40" s="40" t="s">
        <v>65</v>
      </c>
      <c r="AE40" s="20"/>
      <c r="AG40" s="40" t="s">
        <v>65</v>
      </c>
      <c r="AI40" s="20"/>
      <c r="AK40" s="40" t="s">
        <v>65</v>
      </c>
      <c r="AM40" s="20"/>
      <c r="AO40" s="40" t="s">
        <v>65</v>
      </c>
      <c r="AQ40" s="20"/>
      <c r="AS40" s="40" t="s">
        <v>65</v>
      </c>
    </row>
    <row r="41" spans="1:45" s="8" customFormat="1" x14ac:dyDescent="0.5">
      <c r="A41" s="1" t="s">
        <v>24</v>
      </c>
      <c r="B41" s="1"/>
      <c r="C41" s="20"/>
      <c r="E41" s="38" t="s">
        <v>65</v>
      </c>
      <c r="G41" s="20"/>
      <c r="I41" s="40" t="s">
        <v>65</v>
      </c>
      <c r="K41" s="20"/>
      <c r="M41" s="40" t="s">
        <v>65</v>
      </c>
      <c r="O41" s="20"/>
      <c r="Q41" s="40" t="s">
        <v>65</v>
      </c>
      <c r="S41" s="20"/>
      <c r="U41" s="40" t="s">
        <v>65</v>
      </c>
      <c r="W41" s="20"/>
      <c r="Y41" s="40" t="s">
        <v>65</v>
      </c>
      <c r="AA41" s="20"/>
      <c r="AC41" s="40" t="s">
        <v>65</v>
      </c>
      <c r="AE41" s="20"/>
      <c r="AG41" s="40" t="s">
        <v>65</v>
      </c>
      <c r="AI41" s="20"/>
      <c r="AK41" s="40" t="s">
        <v>65</v>
      </c>
      <c r="AM41" s="20"/>
      <c r="AO41" s="40" t="s">
        <v>65</v>
      </c>
      <c r="AQ41" s="20"/>
      <c r="AS41" s="40" t="s">
        <v>65</v>
      </c>
    </row>
    <row r="42" spans="1:45" s="8" customFormat="1" x14ac:dyDescent="0.5">
      <c r="A42" s="8" t="s">
        <v>25</v>
      </c>
      <c r="C42" s="21">
        <v>9613</v>
      </c>
      <c r="D42" s="21">
        <f>H42+L42+P42+T42+X42+AB42+AF42+AJ42+AN42+AR42</f>
        <v>7878</v>
      </c>
      <c r="E42" s="38">
        <f t="shared" si="0"/>
        <v>-0.1804847602205347</v>
      </c>
      <c r="G42" s="20">
        <v>30.25</v>
      </c>
      <c r="H42" s="8">
        <v>0</v>
      </c>
      <c r="I42" s="40">
        <f t="shared" si="1"/>
        <v>-1</v>
      </c>
      <c r="K42" s="20">
        <v>71</v>
      </c>
      <c r="L42" s="8">
        <v>617</v>
      </c>
      <c r="M42" s="40">
        <f t="shared" si="2"/>
        <v>7.6901408450704229</v>
      </c>
      <c r="O42" s="20">
        <v>822</v>
      </c>
      <c r="P42" s="8">
        <v>350</v>
      </c>
      <c r="Q42" s="40">
        <f t="shared" si="3"/>
        <v>-0.57420924574209242</v>
      </c>
      <c r="S42" s="20">
        <v>186</v>
      </c>
      <c r="T42" s="8">
        <v>648</v>
      </c>
      <c r="U42" s="40">
        <f t="shared" si="4"/>
        <v>2.4838709677419355</v>
      </c>
      <c r="W42" s="20">
        <v>36</v>
      </c>
      <c r="X42" s="8">
        <v>407</v>
      </c>
      <c r="Y42" s="40">
        <f t="shared" si="5"/>
        <v>10.305555555555555</v>
      </c>
      <c r="AA42" s="20">
        <v>1609.67</v>
      </c>
      <c r="AB42" s="8">
        <v>2104</v>
      </c>
      <c r="AC42" s="40">
        <f t="shared" si="6"/>
        <v>0.30710021308715446</v>
      </c>
      <c r="AE42" s="20">
        <v>409</v>
      </c>
      <c r="AF42" s="8">
        <v>1199</v>
      </c>
      <c r="AG42" s="40">
        <f t="shared" si="7"/>
        <v>1.9315403422982884</v>
      </c>
      <c r="AI42" s="20">
        <v>374.5</v>
      </c>
      <c r="AJ42" s="8">
        <v>272</v>
      </c>
      <c r="AK42" s="40">
        <f t="shared" si="8"/>
        <v>-0.27369826435246997</v>
      </c>
      <c r="AM42" s="20">
        <v>291.5</v>
      </c>
      <c r="AN42" s="8">
        <v>119</v>
      </c>
      <c r="AO42" s="40">
        <f t="shared" si="9"/>
        <v>-0.59176672384219553</v>
      </c>
      <c r="AQ42" s="20">
        <v>1673</v>
      </c>
      <c r="AR42" s="8">
        <v>2162</v>
      </c>
      <c r="AS42" s="40">
        <f t="shared" si="10"/>
        <v>0.29228930065750147</v>
      </c>
    </row>
    <row r="43" spans="1:45" s="8" customFormat="1" x14ac:dyDescent="0.5">
      <c r="A43" s="8" t="s">
        <v>32</v>
      </c>
      <c r="C43" s="20">
        <v>6585</v>
      </c>
      <c r="D43" s="21">
        <f>H43+L43+P43+T43+X43+AB43+AF43+AJ43+AN43+AR43</f>
        <v>9543</v>
      </c>
      <c r="E43" s="38">
        <f t="shared" si="0"/>
        <v>0.44920273348519363</v>
      </c>
      <c r="G43" s="20">
        <v>87.75</v>
      </c>
      <c r="H43" s="8">
        <v>707</v>
      </c>
      <c r="I43" s="40">
        <f t="shared" si="1"/>
        <v>7.0569800569800574</v>
      </c>
      <c r="K43" s="20">
        <v>130.66999999999999</v>
      </c>
      <c r="L43" s="8">
        <v>575</v>
      </c>
      <c r="M43" s="40">
        <f t="shared" si="2"/>
        <v>3.4003979490319129</v>
      </c>
      <c r="O43" s="20">
        <v>456</v>
      </c>
      <c r="P43" s="8">
        <v>561</v>
      </c>
      <c r="Q43" s="40">
        <f t="shared" si="3"/>
        <v>0.23026315789473684</v>
      </c>
      <c r="S43" s="20">
        <v>194.5</v>
      </c>
      <c r="T43" s="8">
        <v>538</v>
      </c>
      <c r="U43" s="40">
        <f t="shared" si="4"/>
        <v>1.7660668380462725</v>
      </c>
      <c r="W43" s="20">
        <v>137</v>
      </c>
      <c r="X43" s="8">
        <v>868</v>
      </c>
      <c r="Y43" s="40">
        <f t="shared" si="5"/>
        <v>5.335766423357664</v>
      </c>
      <c r="AA43" s="20">
        <v>578.66999999999996</v>
      </c>
      <c r="AB43" s="8">
        <v>2061</v>
      </c>
      <c r="AC43" s="40">
        <f t="shared" si="6"/>
        <v>2.561615428482555</v>
      </c>
      <c r="AE43" s="20">
        <v>366</v>
      </c>
      <c r="AF43" s="8">
        <v>1972</v>
      </c>
      <c r="AG43" s="40">
        <f t="shared" si="7"/>
        <v>4.3879781420765029</v>
      </c>
      <c r="AI43" s="20">
        <v>413</v>
      </c>
      <c r="AJ43" s="8">
        <v>544</v>
      </c>
      <c r="AK43" s="40">
        <f t="shared" si="8"/>
        <v>0.31719128329297819</v>
      </c>
      <c r="AM43" s="20">
        <v>222.5</v>
      </c>
      <c r="AN43" s="8">
        <v>462</v>
      </c>
      <c r="AO43" s="40">
        <f t="shared" si="9"/>
        <v>1.0764044943820226</v>
      </c>
      <c r="AQ43" s="20">
        <v>982</v>
      </c>
      <c r="AR43" s="8">
        <v>1255</v>
      </c>
      <c r="AS43" s="40">
        <f t="shared" si="10"/>
        <v>0.27800407331975557</v>
      </c>
    </row>
    <row r="44" spans="1:45" s="8" customFormat="1" x14ac:dyDescent="0.5">
      <c r="A44" s="8" t="s">
        <v>26</v>
      </c>
      <c r="C44" s="20">
        <v>31753</v>
      </c>
      <c r="D44" s="21">
        <f>H44+L44+P44+T44+X44+AB44+AF44+AJ44+AN44+AR44</f>
        <v>40335</v>
      </c>
      <c r="E44" s="38">
        <f t="shared" si="0"/>
        <v>0.27027367492835325</v>
      </c>
      <c r="G44" s="20">
        <v>759.75</v>
      </c>
      <c r="H44" s="8">
        <v>3440</v>
      </c>
      <c r="I44" s="40">
        <f t="shared" si="1"/>
        <v>3.5278051990786441</v>
      </c>
      <c r="K44" s="20">
        <v>889.67</v>
      </c>
      <c r="L44" s="8">
        <v>4116</v>
      </c>
      <c r="M44" s="40">
        <f t="shared" si="2"/>
        <v>3.626434520664966</v>
      </c>
      <c r="O44" s="20">
        <v>4148</v>
      </c>
      <c r="P44" s="8">
        <v>3650</v>
      </c>
      <c r="Q44" s="40">
        <f t="shared" si="3"/>
        <v>-0.12005785920925748</v>
      </c>
      <c r="S44" s="20">
        <v>1049</v>
      </c>
      <c r="T44" s="8">
        <v>2945</v>
      </c>
      <c r="U44" s="40">
        <f t="shared" si="4"/>
        <v>1.8074356530028599</v>
      </c>
      <c r="W44" s="20">
        <v>432.75</v>
      </c>
      <c r="X44" s="8">
        <v>2105</v>
      </c>
      <c r="Y44" s="40">
        <f t="shared" si="5"/>
        <v>3.8642403235124205</v>
      </c>
      <c r="AA44" s="20">
        <v>1428</v>
      </c>
      <c r="AB44" s="8">
        <v>7645</v>
      </c>
      <c r="AC44" s="40">
        <f t="shared" si="6"/>
        <v>4.3536414565826327</v>
      </c>
      <c r="AE44" s="20">
        <v>1898</v>
      </c>
      <c r="AF44" s="8">
        <v>5521</v>
      </c>
      <c r="AG44" s="40">
        <f t="shared" si="7"/>
        <v>1.9088514225500526</v>
      </c>
      <c r="AI44" s="20">
        <v>1683</v>
      </c>
      <c r="AJ44" s="8">
        <v>2319</v>
      </c>
      <c r="AK44" s="40">
        <f t="shared" si="8"/>
        <v>0.37789661319073081</v>
      </c>
      <c r="AM44" s="20">
        <v>1468.5</v>
      </c>
      <c r="AN44" s="8">
        <v>1487</v>
      </c>
      <c r="AO44" s="40">
        <f t="shared" si="9"/>
        <v>1.2597889002383384E-2</v>
      </c>
      <c r="AQ44" s="20">
        <v>6158</v>
      </c>
      <c r="AR44" s="8">
        <v>7107</v>
      </c>
      <c r="AS44" s="40">
        <f t="shared" si="10"/>
        <v>0.15410847677817474</v>
      </c>
    </row>
    <row r="49" spans="1:4" x14ac:dyDescent="0.5">
      <c r="C49" s="20"/>
    </row>
    <row r="50" spans="1:4" x14ac:dyDescent="0.5">
      <c r="A50" s="1"/>
      <c r="B50" s="8"/>
      <c r="C50" s="20"/>
      <c r="D50" s="8"/>
    </row>
    <row r="51" spans="1:4" x14ac:dyDescent="0.5">
      <c r="A51" s="8"/>
      <c r="B51" s="8"/>
      <c r="C51" s="20"/>
      <c r="D51" s="8"/>
    </row>
    <row r="52" spans="1:4" x14ac:dyDescent="0.5">
      <c r="A52" s="8"/>
      <c r="B52" s="8"/>
      <c r="C52" s="20"/>
      <c r="D52" s="8"/>
    </row>
    <row r="53" spans="1:4" x14ac:dyDescent="0.5">
      <c r="A53" s="8"/>
      <c r="B53" s="18"/>
      <c r="C53" s="20"/>
      <c r="D53" s="18"/>
    </row>
  </sheetData>
  <mergeCells count="12">
    <mergeCell ref="AQ1:AS1"/>
    <mergeCell ref="S1:U1"/>
    <mergeCell ref="W1:Y1"/>
    <mergeCell ref="AA1:AC1"/>
    <mergeCell ref="AE1:AG1"/>
    <mergeCell ref="AI1:AK1"/>
    <mergeCell ref="AM1:AO1"/>
    <mergeCell ref="C37:F37"/>
    <mergeCell ref="C1:E1"/>
    <mergeCell ref="G1:I1"/>
    <mergeCell ref="K1:M1"/>
    <mergeCell ref="O1:Q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2016</vt:lpstr>
      <vt:lpstr>2020</vt:lpstr>
      <vt:lpstr>Change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Krishna Dixit</dc:creator>
  <cp:lastModifiedBy>MN03</cp:lastModifiedBy>
  <cp:lastPrinted>2018-05-17T18:28:44Z</cp:lastPrinted>
  <dcterms:created xsi:type="dcterms:W3CDTF">2018-03-28T06:36:31Z</dcterms:created>
  <dcterms:modified xsi:type="dcterms:W3CDTF">2023-06-28T15:30:11Z</dcterms:modified>
</cp:coreProperties>
</file>