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nvirinmental factors" sheetId="2" r:id="rId5"/>
  </sheets>
  <definedNames/>
  <calcPr/>
</workbook>
</file>

<file path=xl/sharedStrings.xml><?xml version="1.0" encoding="utf-8"?>
<sst xmlns="http://schemas.openxmlformats.org/spreadsheetml/2006/main" count="281" uniqueCount="121">
  <si>
    <t>Slide 0-1</t>
  </si>
  <si>
    <t>Jennifer</t>
  </si>
  <si>
    <t>Slide 4-5</t>
  </si>
  <si>
    <t>Brian</t>
  </si>
  <si>
    <t>Slide 6-7</t>
  </si>
  <si>
    <t>Slide 11-12</t>
  </si>
  <si>
    <t>Slide 15-16</t>
  </si>
  <si>
    <t>Slide 16-17</t>
  </si>
  <si>
    <t>Slide 23-24</t>
  </si>
  <si>
    <t>Slide 27-28</t>
  </si>
  <si>
    <t>Diatom genus</t>
  </si>
  <si>
    <t>No. of individuals</t>
  </si>
  <si>
    <t xml:space="preserve">Cyclotella </t>
  </si>
  <si>
    <t>Cyclotella</t>
  </si>
  <si>
    <t>Brachysira</t>
  </si>
  <si>
    <t xml:space="preserve">Asterionella </t>
  </si>
  <si>
    <t>Cocconeis</t>
  </si>
  <si>
    <t>aulacoseira</t>
  </si>
  <si>
    <t>Hippodonta</t>
  </si>
  <si>
    <t>Asterionella</t>
  </si>
  <si>
    <t>Aulacoseira</t>
  </si>
  <si>
    <t>Encyonema</t>
  </si>
  <si>
    <t>Distrionella</t>
  </si>
  <si>
    <t>Brevisira</t>
  </si>
  <si>
    <t>Cyclostephanos</t>
  </si>
  <si>
    <t>Fragilaria</t>
  </si>
  <si>
    <t>Amphipleura</t>
  </si>
  <si>
    <t>Lindavia</t>
  </si>
  <si>
    <t>Navicula</t>
  </si>
  <si>
    <t>cyclotella</t>
  </si>
  <si>
    <t>Adlafia</t>
  </si>
  <si>
    <t xml:space="preserve">Diploneis </t>
  </si>
  <si>
    <t>asterionella</t>
  </si>
  <si>
    <t>Craticula</t>
  </si>
  <si>
    <t>Synedra</t>
  </si>
  <si>
    <t>Muelleria</t>
  </si>
  <si>
    <t>Stephanocyclus</t>
  </si>
  <si>
    <t>Stephanodiscus</t>
  </si>
  <si>
    <t>pinnularia</t>
  </si>
  <si>
    <t>Muelleri</t>
  </si>
  <si>
    <t>Diploneis</t>
  </si>
  <si>
    <t>Ctenophora</t>
  </si>
  <si>
    <t>Nitzschia</t>
  </si>
  <si>
    <t>halamphora</t>
  </si>
  <si>
    <t>Pinnunavis</t>
  </si>
  <si>
    <t>Eunotia</t>
  </si>
  <si>
    <t>Ulnaria</t>
  </si>
  <si>
    <t>gomphsphena</t>
  </si>
  <si>
    <t>Afracymbella</t>
  </si>
  <si>
    <t>Cavinula</t>
  </si>
  <si>
    <t xml:space="preserve">Cocconeis </t>
  </si>
  <si>
    <t>Cymbella</t>
  </si>
  <si>
    <t>Staurophora</t>
  </si>
  <si>
    <t>Diatoma</t>
  </si>
  <si>
    <t>cocconeis</t>
  </si>
  <si>
    <t>Discostella</t>
  </si>
  <si>
    <t>Navicymbula</t>
  </si>
  <si>
    <t>Total</t>
  </si>
  <si>
    <t>Amphora</t>
  </si>
  <si>
    <t>total</t>
  </si>
  <si>
    <t>Kurtkrammeria</t>
  </si>
  <si>
    <t xml:space="preserve">Symmetric Biraphid </t>
  </si>
  <si>
    <t>Aneumastus</t>
  </si>
  <si>
    <t>genus</t>
  </si>
  <si>
    <t xml:space="preserve">env. factor </t>
  </si>
  <si>
    <t>Genus</t>
  </si>
  <si>
    <t>Temperature</t>
  </si>
  <si>
    <t xml:space="preserve">Salinity </t>
  </si>
  <si>
    <t>pH</t>
  </si>
  <si>
    <t>Nutrient Condition</t>
  </si>
  <si>
    <t>Oxygen Level</t>
  </si>
  <si>
    <t>Habitat</t>
  </si>
  <si>
    <t>Source</t>
  </si>
  <si>
    <t>20.7-20.9 °C</t>
  </si>
  <si>
    <t>oligotrophic</t>
  </si>
  <si>
    <t>aerotrophic</t>
  </si>
  <si>
    <t>around mosses</t>
  </si>
  <si>
    <t>LaLiberte, G. (2015). Adlafia multnomahii. In Diatoms of North America. Retrieved November 26, 2023, from https://diatoms.org/species/adlafia_multnomahii</t>
  </si>
  <si>
    <t>epipelic habitats</t>
  </si>
  <si>
    <t>6.80 to 8.20</t>
  </si>
  <si>
    <t>epipsammic,epipelic</t>
  </si>
  <si>
    <t>eutrophic</t>
  </si>
  <si>
    <t xml:space="preserve">planktonic, colonial </t>
  </si>
  <si>
    <t>A. formosa has been a marker of "critical loads", defined as the threshold of nitrogen deposition rate below which there is no discernible ecological effect</t>
  </si>
  <si>
    <t>Ecology of the diatom Aulacoseira pusilla in oligotrophic mountain lakes, with implications for paleoclimate reconstructions</t>
  </si>
  <si>
    <t>close relitive to asterionella</t>
  </si>
  <si>
    <t>acidic</t>
  </si>
  <si>
    <t>low</t>
  </si>
  <si>
    <t>dystrophic (high level of dissolved humus)</t>
  </si>
  <si>
    <t>0-32</t>
  </si>
  <si>
    <t>wide range</t>
  </si>
  <si>
    <t>7.2 to 7.8</t>
  </si>
  <si>
    <t>planktonic, solitary</t>
  </si>
  <si>
    <t>7.8-8.1</t>
  </si>
  <si>
    <t>alkaline (7.3-8.6)</t>
  </si>
  <si>
    <t>7.7-9.2</t>
  </si>
  <si>
    <t>Halamphora</t>
  </si>
  <si>
    <t>7.2 -9.7</t>
  </si>
  <si>
    <t>7.8-8.4</t>
  </si>
  <si>
    <t>benthic</t>
  </si>
  <si>
    <t>7 - 7.9</t>
  </si>
  <si>
    <t>mid to high</t>
  </si>
  <si>
    <t>6.5-8.6, alkaline freshwater</t>
  </si>
  <si>
    <t xml:space="preserve">eutrophic </t>
  </si>
  <si>
    <t xml:space="preserve">bethnic, solitary </t>
  </si>
  <si>
    <t xml:space="preserve">Most taxa are known to be in alkaline freshwater environments with some relative conductivity and dissolved substances  </t>
  </si>
  <si>
    <t>7.5 and 8</t>
  </si>
  <si>
    <t>Pinnularia</t>
  </si>
  <si>
    <t>Gomphsphena</t>
  </si>
  <si>
    <t xml:space="preserve">slide number </t>
  </si>
  <si>
    <t>genera</t>
  </si>
  <si>
    <t>abundance</t>
  </si>
  <si>
    <t>weight</t>
  </si>
  <si>
    <t>water quality</t>
  </si>
  <si>
    <t>Year</t>
  </si>
  <si>
    <t xml:space="preserve">Slide Number </t>
  </si>
  <si>
    <t>Water Quality (%)</t>
  </si>
  <si>
    <t>Saros, J.E., Anderson, N.J. (2015). The ecology of the planktonic diatom Cyclotella and its implications for global environmental change studies. Biol Rev Camb Philos Soc. 90(2). 522-41.</t>
  </si>
  <si>
    <t>A new Navicula (Bacillariophyta) species from low–elevation carbonate springs affected by anthropogenic disturbance</t>
  </si>
  <si>
    <t>MORPHOLOGICAL STUDIES OF DISTRIONELLA INCOGNITA (REICHARDT) WILLIAMS (BACILLARIOPHYCEAE) FROM NORTH AMERICA WITH COMMENTS ON THE TAXONOMY OF DISTRIONELLA WILLIAMS</t>
  </si>
  <si>
    <t xml:space="preserve">BENTHIC DIATOMS AS VALUABLE INDICATORS  OF ANTHROPOGENIC EUTROPHICATION  IN BIOMONITORING OF RIBBON LAKE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</si>
</sst>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23">
    <font>
      <sz val="10.0"/>
      <color rgb="FF000000"/>
      <name val="Arial"/>
      <scheme val="minor"/>
    </font>
    <font>
      <i/>
      <color theme="1"/>
      <name val="Arial"/>
      <scheme val="minor"/>
    </font>
    <font>
      <i/>
      <color rgb="FF000000"/>
      <name val="Arial"/>
    </font>
    <font>
      <i/>
      <color rgb="FF000000"/>
      <name val="Arial"/>
      <scheme val="minor"/>
    </font>
    <font>
      <i/>
      <color rgb="FF323232"/>
      <name val="Arial"/>
    </font>
    <font>
      <i/>
      <color rgb="FF323232"/>
      <name val="Aktiv-grotesk"/>
    </font>
    <font>
      <i/>
      <color rgb="FFFFFFFF"/>
      <name val="Arial"/>
    </font>
    <font>
      <color theme="1"/>
      <name val="Arial"/>
      <scheme val="minor"/>
    </font>
    <font>
      <sz val="10.0"/>
      <color rgb="FF202124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i/>
      <sz val="10.0"/>
      <color theme="1"/>
      <name val="Arial"/>
    </font>
    <font>
      <i/>
      <color theme="1"/>
      <name val="Arial"/>
    </font>
    <font>
      <color rgb="FF000000"/>
      <name val="Arial"/>
    </font>
    <font>
      <color rgb="FFFFFFFF"/>
      <name val="Aktiv-grotesk"/>
    </font>
    <font>
      <sz val="10.0"/>
      <color rgb="FF323232"/>
      <name val="Arial"/>
    </font>
    <font>
      <i/>
      <color rgb="FF202124"/>
      <name val="Arial"/>
    </font>
    <font>
      <sz val="12.0"/>
      <color rgb="FFFFFFFF"/>
      <name val="Aktiv-grotesk"/>
    </font>
    <font>
      <b/>
      <sz val="11.0"/>
      <color rgb="FF5F6368"/>
      <name val="Arial"/>
    </font>
    <font>
      <i/>
      <sz val="10.0"/>
      <color rgb="FF202124"/>
      <name val="Arial"/>
      <scheme val="minor"/>
    </font>
    <font>
      <sz val="9.0"/>
      <color rgb="FF1155CC"/>
      <name val="&quot;Google Sans Mono&quot;"/>
    </font>
    <font>
      <color theme="1"/>
      <name val="Arial"/>
    </font>
    <font>
      <sz val="9.0"/>
      <color rgb="FF202122"/>
      <name val="Sans-serif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D7DEE5"/>
        <bgColor rgb="FFD7DEE5"/>
      </patternFill>
    </fill>
    <fill>
      <patternFill patternType="solid">
        <fgColor rgb="FF36597E"/>
        <bgColor rgb="FF36597E"/>
      </patternFill>
    </fill>
    <fill>
      <patternFill patternType="solid">
        <fgColor rgb="FF000000"/>
        <bgColor rgb="FF000000"/>
      </patternFill>
    </fill>
    <fill>
      <patternFill patternType="solid">
        <fgColor rgb="FFEAF3FF"/>
        <bgColor rgb="FFEAF3FF"/>
      </patternFill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3" fontId="7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2" fontId="8" numFmtId="0" xfId="0" applyAlignment="1" applyFont="1">
      <alignment horizontal="left" readingOrder="0" shrinkToFit="0" wrapText="0"/>
    </xf>
    <xf borderId="0" fillId="0" fontId="7" numFmtId="0" xfId="0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vertical="bottom"/>
    </xf>
    <xf borderId="0" fillId="2" fontId="13" numFmtId="0" xfId="0" applyAlignment="1" applyFont="1">
      <alignment horizontal="left" readingOrder="0"/>
    </xf>
    <xf borderId="0" fillId="7" fontId="14" numFmtId="0" xfId="0" applyAlignment="1" applyFill="1" applyFont="1">
      <alignment readingOrder="0"/>
    </xf>
    <xf borderId="0" fillId="2" fontId="15" numFmtId="0" xfId="0" applyAlignment="1" applyFont="1">
      <alignment readingOrder="0"/>
    </xf>
    <xf borderId="0" fillId="2" fontId="16" numFmtId="0" xfId="0" applyAlignment="1" applyFont="1">
      <alignment horizontal="center" vertical="bottom"/>
    </xf>
    <xf borderId="0" fillId="8" fontId="17" numFmtId="0" xfId="0" applyFill="1" applyFont="1"/>
    <xf borderId="0" fillId="4" fontId="12" numFmtId="0" xfId="0" applyAlignment="1" applyFont="1">
      <alignment horizontal="center" vertical="bottom"/>
    </xf>
    <xf borderId="0" fillId="4" fontId="7" numFmtId="0" xfId="0" applyFont="1"/>
    <xf borderId="0" fillId="4" fontId="7" numFmtId="164" xfId="0" applyAlignment="1" applyFont="1" applyNumberFormat="1">
      <alignment readingOrder="0"/>
    </xf>
    <xf borderId="0" fillId="2" fontId="18" numFmtId="0" xfId="0" applyAlignment="1" applyFont="1">
      <alignment horizontal="left" readingOrder="0"/>
    </xf>
    <xf borderId="0" fillId="2" fontId="12" numFmtId="0" xfId="0" applyAlignment="1" applyFont="1">
      <alignment horizontal="center" vertical="bottom"/>
    </xf>
    <xf borderId="0" fillId="3" fontId="12" numFmtId="0" xfId="0" applyAlignment="1" applyFont="1">
      <alignment horizontal="center" vertical="bottom"/>
    </xf>
    <xf borderId="0" fillId="3" fontId="7" numFmtId="0" xfId="0" applyFont="1"/>
    <xf borderId="0" fillId="5" fontId="12" numFmtId="0" xfId="0" applyAlignment="1" applyFont="1">
      <alignment horizontal="center" vertical="bottom"/>
    </xf>
    <xf borderId="0" fillId="5" fontId="7" numFmtId="0" xfId="0" applyFont="1"/>
    <xf borderId="0" fillId="5" fontId="13" numFmtId="0" xfId="0" applyAlignment="1" applyFont="1">
      <alignment horizontal="left" readingOrder="0"/>
    </xf>
    <xf borderId="0" fillId="2" fontId="19" numFmtId="0" xfId="0" applyAlignment="1" applyFont="1">
      <alignment horizontal="center" readingOrder="0" shrinkToFit="0" wrapText="0"/>
    </xf>
    <xf borderId="1" fillId="0" fontId="7" numFmtId="0" xfId="0" applyBorder="1" applyFont="1"/>
    <xf borderId="1" fillId="0" fontId="7" numFmtId="0" xfId="0" applyAlignment="1" applyBorder="1" applyFont="1">
      <alignment readingOrder="0"/>
    </xf>
    <xf borderId="0" fillId="2" fontId="20" numFmtId="0" xfId="0" applyFont="1"/>
    <xf borderId="0" fillId="0" fontId="12" numFmtId="0" xfId="0" applyAlignment="1" applyFont="1">
      <alignment horizontal="left" vertical="bottom"/>
    </xf>
    <xf borderId="0" fillId="0" fontId="12" numFmtId="0" xfId="0" applyAlignment="1" applyFont="1">
      <alignment horizontal="right" vertical="bottom"/>
    </xf>
    <xf borderId="0" fillId="0" fontId="21" numFmtId="0" xfId="0" applyAlignment="1" applyFont="1">
      <alignment horizontal="left" vertical="bottom"/>
    </xf>
    <xf borderId="0" fillId="0" fontId="21" numFmtId="0" xfId="0" applyAlignment="1" applyFont="1">
      <alignment horizontal="right" vertical="bottom"/>
    </xf>
    <xf borderId="0" fillId="0" fontId="21" numFmtId="0" xfId="0" applyAlignment="1" applyFont="1">
      <alignment horizontal="left" readingOrder="0" vertical="bottom"/>
    </xf>
    <xf borderId="0" fillId="0" fontId="7" numFmtId="0" xfId="0" applyAlignment="1" applyFont="1">
      <alignment horizontal="left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right" readingOrder="0"/>
    </xf>
    <xf borderId="0" fillId="9" fontId="22" numFmtId="0" xfId="0" applyAlignment="1" applyFill="1" applyFont="1">
      <alignment horizontal="left" readingOrder="0"/>
    </xf>
  </cellXfs>
  <cellStyles count="1">
    <cellStyle xfId="0" name="Normal" builtinId="0"/>
  </cellStyles>
  <dxfs count="7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 vs. Slide Number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'envirinmental factors'!$L$6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'envirinmental factors'!$K$7:$K$14</c:f>
            </c:strRef>
          </c:cat>
          <c:val>
            <c:numRef>
              <c:f>'envirinmental factors'!$L$7:$L$14</c:f>
              <c:numCache/>
            </c:numRef>
          </c:val>
          <c:smooth val="0"/>
        </c:ser>
        <c:axId val="775848813"/>
        <c:axId val="1379218900"/>
      </c:lineChart>
      <c:catAx>
        <c:axId val="775848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SLIDE NUMBER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218900"/>
      </c:catAx>
      <c:valAx>
        <c:axId val="1379218900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8488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Water pH Change in Grenadier Pond, Toronto between 1819 and 2019</a:t>
            </a:r>
          </a:p>
        </c:rich>
      </c:tx>
      <c:overlay val="0"/>
    </c:title>
    <c:plotArea>
      <c:layout>
        <c:manualLayout>
          <c:xMode val="edge"/>
          <c:yMode val="edge"/>
          <c:x val="0.12425595238095238"/>
          <c:y val="0.14202407825432653"/>
          <c:w val="0.8427827380952382"/>
          <c:h val="0.725921745673439"/>
        </c:manualLayout>
      </c:layout>
      <c:lineChart>
        <c:varyColors val="0"/>
        <c:ser>
          <c:idx val="0"/>
          <c:order val="0"/>
          <c:tx>
            <c:strRef>
              <c:f>'envirinmental factors'!$L$6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7.32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7.53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7.55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7.21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7.49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7.46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7.35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7.38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.0"/>
          </c:errBars>
          <c:cat>
            <c:strRef>
              <c:f>'envirinmental factors'!$J$7:$J$14</c:f>
            </c:strRef>
          </c:cat>
          <c:val>
            <c:numRef>
              <c:f>'envirinmental factors'!$L$7:$L$14</c:f>
              <c:numCache/>
            </c:numRef>
          </c:val>
          <c:smooth val="0"/>
        </c:ser>
        <c:axId val="636320473"/>
        <c:axId val="43772969"/>
      </c:lineChart>
      <c:catAx>
        <c:axId val="636320473"/>
        <c:scaling>
          <c:orientation val="minMax"/>
          <c:max val="2023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3772969"/>
      </c:catAx>
      <c:valAx>
        <c:axId val="43772969"/>
        <c:scaling>
          <c:orientation val="minMax"/>
          <c:max val="7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6363204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Change in Water Quality of Grenadier Pond, Toronto between 1819 and 2019</a:t>
            </a:r>
          </a:p>
        </c:rich>
      </c:tx>
      <c:overlay val="0"/>
    </c:title>
    <c:plotArea>
      <c:layout>
        <c:manualLayout>
          <c:xMode val="edge"/>
          <c:yMode val="edge"/>
          <c:x val="0.1269760716023287"/>
          <c:y val="0.15011286681715574"/>
          <c:w val="0.8367718825711574"/>
          <c:h val="0.6659142212189616"/>
        </c:manualLayout>
      </c:layout>
      <c:lineChart>
        <c:varyColors val="0"/>
        <c:ser>
          <c:idx val="0"/>
          <c:order val="0"/>
          <c:tx>
            <c:strRef>
              <c:f>'envirinmental factors'!$M$6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Lbls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71.04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69.41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68.94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67.44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66.18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75.69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.0"/>
          </c:errBars>
          <c:cat>
            <c:strRef>
              <c:f>'envirinmental factors'!$J$7:$J$14</c:f>
            </c:strRef>
          </c:cat>
          <c:val>
            <c:numRef>
              <c:f>'envirinmental factors'!$M$7:$M$14</c:f>
              <c:numCache/>
            </c:numRef>
          </c:val>
          <c:smooth val="0"/>
        </c:ser>
        <c:axId val="1896930605"/>
        <c:axId val="1713578962"/>
      </c:lineChart>
      <c:catAx>
        <c:axId val="1896930605"/>
        <c:scaling>
          <c:orientation val="minMax"/>
          <c:max val="2023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13578962"/>
      </c:catAx>
      <c:valAx>
        <c:axId val="1713578962"/>
        <c:scaling>
          <c:orientation val="minMax"/>
          <c:max val="7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Water Quality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896930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 and Water Quality change in Grenadier Pond, Toronto between 1819 and 2019</a:t>
            </a:r>
          </a:p>
        </c:rich>
      </c:tx>
      <c:overlay val="0"/>
    </c:title>
    <c:plotArea>
      <c:layout>
        <c:manualLayout>
          <c:xMode val="edge"/>
          <c:yMode val="edge"/>
          <c:x val="0.12459807073954984"/>
          <c:y val="0.2173469387755102"/>
          <c:w val="0.7572347266881029"/>
          <c:h val="0.6448979591836734"/>
        </c:manualLayout>
      </c:layout>
      <c:lineChart>
        <c:varyColors val="0"/>
        <c:ser>
          <c:idx val="1"/>
          <c:order val="1"/>
          <c:tx>
            <c:strRef>
              <c:f>'envirinmental factors'!$M$6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Lbls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71.04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69.41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68.94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67.44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66.18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75.69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.0"/>
          </c:errBars>
          <c:cat>
            <c:strRef>
              <c:f>'envirinmental factors'!$J$7:$J$14</c:f>
            </c:strRef>
          </c:cat>
          <c:val>
            <c:numRef>
              <c:f>'envirinmental factors'!$M$7:$M$14</c:f>
              <c:numCache/>
            </c:numRef>
          </c:val>
          <c:smooth val="0"/>
        </c:ser>
        <c:axId val="1691544013"/>
        <c:axId val="1886399450"/>
      </c:lineChart>
      <c:catAx>
        <c:axId val="1691544013"/>
        <c:scaling>
          <c:orientation val="minMax"/>
          <c:max val="2023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886399450"/>
      </c:catAx>
      <c:valAx>
        <c:axId val="1886399450"/>
        <c:scaling>
          <c:orientation val="minMax"/>
          <c:max val="7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Water Quality (%)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1691544013"/>
      </c:valAx>
      <c:lineChart>
        <c:varyColors val="0"/>
        <c:ser>
          <c:idx val="0"/>
          <c:order val="0"/>
          <c:tx>
            <c:strRef>
              <c:f>'envirinmental factors'!$L$6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7.32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7.53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7.55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7.21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7.49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7.46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7.35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7.38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.0"/>
          </c:errBars>
          <c:cat>
            <c:strRef>
              <c:f>'envirinmental factors'!$J$7:$J$14</c:f>
            </c:strRef>
          </c:cat>
          <c:val>
            <c:numRef>
              <c:f>'envirinmental factors'!$L$7:$L$14</c:f>
              <c:numCache/>
            </c:numRef>
          </c:val>
          <c:smooth val="0"/>
        </c:ser>
        <c:axId val="822476583"/>
        <c:axId val="1489933701"/>
      </c:lineChart>
      <c:catAx>
        <c:axId val="822476583"/>
        <c:scaling>
          <c:orientation val="minMax"/>
          <c:max val="2023.0"/>
        </c:scaling>
        <c:delete val="1"/>
        <c:axPos val="b"/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89933701"/>
      </c:catAx>
      <c:valAx>
        <c:axId val="1489933701"/>
        <c:scaling>
          <c:orientation val="minMax"/>
          <c:max val="7.6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22476583"/>
        <c:crosses val="max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695325</xdr:colOff>
      <xdr:row>14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590550</xdr:colOff>
      <xdr:row>2</xdr:row>
      <xdr:rowOff>19050</xdr:rowOff>
    </xdr:from>
    <xdr:ext cx="6400800" cy="4219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314325</xdr:colOff>
      <xdr:row>26</xdr:row>
      <xdr:rowOff>47625</xdr:rowOff>
    </xdr:from>
    <xdr:ext cx="599122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304800</xdr:colOff>
      <xdr:row>24</xdr:row>
      <xdr:rowOff>38100</xdr:rowOff>
    </xdr:from>
    <xdr:ext cx="5924550" cy="4667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4" max="4" width="14.63"/>
    <col customWidth="1" min="6" max="6" width="15.0"/>
    <col customWidth="1" min="9" max="9" width="15.0"/>
    <col customWidth="1" min="10" max="10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2"/>
      <c r="I1" s="1" t="s">
        <v>6</v>
      </c>
      <c r="J1" s="1" t="s">
        <v>3</v>
      </c>
      <c r="K1" s="1" t="s">
        <v>7</v>
      </c>
      <c r="L1" s="2"/>
      <c r="M1" s="1" t="s">
        <v>8</v>
      </c>
      <c r="N1" s="2"/>
      <c r="O1" s="1" t="s">
        <v>9</v>
      </c>
      <c r="P1" s="2"/>
      <c r="Q1" s="2"/>
      <c r="R1" s="2"/>
    </row>
    <row r="2">
      <c r="A2" s="1" t="s">
        <v>10</v>
      </c>
      <c r="B2" s="1" t="s">
        <v>11</v>
      </c>
      <c r="C2" s="1" t="s">
        <v>10</v>
      </c>
      <c r="D2" s="1" t="s">
        <v>11</v>
      </c>
      <c r="E2" s="1" t="s">
        <v>10</v>
      </c>
      <c r="F2" s="1" t="s">
        <v>11</v>
      </c>
      <c r="G2" s="1" t="s">
        <v>10</v>
      </c>
      <c r="H2" s="1" t="s">
        <v>11</v>
      </c>
      <c r="I2" s="1" t="s">
        <v>10</v>
      </c>
      <c r="J2" s="3" t="s">
        <v>11</v>
      </c>
      <c r="K2" s="1" t="s">
        <v>10</v>
      </c>
      <c r="L2" s="3" t="s">
        <v>11</v>
      </c>
      <c r="M2" s="1" t="s">
        <v>10</v>
      </c>
      <c r="N2" s="3" t="s">
        <v>11</v>
      </c>
      <c r="O2" s="1" t="s">
        <v>10</v>
      </c>
      <c r="P2" s="3" t="s">
        <v>11</v>
      </c>
      <c r="Q2" s="2"/>
      <c r="R2" s="2"/>
    </row>
    <row r="3">
      <c r="A3" s="4" t="s">
        <v>12</v>
      </c>
      <c r="B3" s="4">
        <v>19.0</v>
      </c>
      <c r="C3" s="4" t="s">
        <v>13</v>
      </c>
      <c r="D3" s="4">
        <v>5.0</v>
      </c>
      <c r="E3" s="4" t="s">
        <v>13</v>
      </c>
      <c r="F3" s="4">
        <v>12.0</v>
      </c>
      <c r="G3" s="1" t="s">
        <v>14</v>
      </c>
      <c r="H3" s="1">
        <v>33.0</v>
      </c>
      <c r="I3" s="5" t="s">
        <v>15</v>
      </c>
      <c r="J3" s="5">
        <v>30.0</v>
      </c>
      <c r="K3" s="1" t="s">
        <v>16</v>
      </c>
      <c r="L3" s="1">
        <v>9.0</v>
      </c>
      <c r="M3" s="1" t="s">
        <v>17</v>
      </c>
      <c r="N3" s="1">
        <v>13.0</v>
      </c>
      <c r="O3" s="1" t="s">
        <v>18</v>
      </c>
      <c r="P3" s="1">
        <v>10.0</v>
      </c>
      <c r="Q3" s="2"/>
      <c r="R3" s="2"/>
    </row>
    <row r="4">
      <c r="A4" s="5" t="s">
        <v>19</v>
      </c>
      <c r="B4" s="5">
        <v>24.0</v>
      </c>
      <c r="C4" s="5" t="s">
        <v>19</v>
      </c>
      <c r="D4" s="5">
        <v>18.0</v>
      </c>
      <c r="E4" s="1" t="s">
        <v>16</v>
      </c>
      <c r="F4" s="1">
        <v>3.0</v>
      </c>
      <c r="G4" s="1" t="s">
        <v>20</v>
      </c>
      <c r="H4" s="1">
        <v>11.0</v>
      </c>
      <c r="I4" s="1" t="s">
        <v>21</v>
      </c>
      <c r="J4" s="1">
        <v>2.0</v>
      </c>
      <c r="K4" s="4" t="s">
        <v>13</v>
      </c>
      <c r="L4" s="4">
        <v>5.0</v>
      </c>
      <c r="M4" s="1" t="s">
        <v>22</v>
      </c>
      <c r="N4" s="1">
        <v>15.0</v>
      </c>
      <c r="O4" s="6" t="s">
        <v>13</v>
      </c>
      <c r="P4" s="4">
        <v>20.0</v>
      </c>
      <c r="Q4" s="2"/>
      <c r="R4" s="2"/>
    </row>
    <row r="5">
      <c r="A5" s="1" t="s">
        <v>23</v>
      </c>
      <c r="B5" s="1">
        <v>5.0</v>
      </c>
      <c r="C5" s="1" t="s">
        <v>24</v>
      </c>
      <c r="D5" s="1">
        <v>31.0</v>
      </c>
      <c r="E5" s="1" t="s">
        <v>25</v>
      </c>
      <c r="F5" s="1">
        <v>19.0</v>
      </c>
      <c r="G5" s="7" t="s">
        <v>26</v>
      </c>
      <c r="H5" s="1">
        <v>2.0</v>
      </c>
      <c r="I5" s="1" t="s">
        <v>27</v>
      </c>
      <c r="J5" s="1">
        <v>20.0</v>
      </c>
      <c r="K5" s="8" t="s">
        <v>28</v>
      </c>
      <c r="L5" s="8">
        <v>16.0</v>
      </c>
      <c r="M5" s="4" t="s">
        <v>29</v>
      </c>
      <c r="N5" s="4">
        <v>16.0</v>
      </c>
      <c r="O5" s="1" t="s">
        <v>20</v>
      </c>
      <c r="P5" s="1">
        <v>18.0</v>
      </c>
      <c r="Q5" s="2"/>
      <c r="R5" s="2"/>
    </row>
    <row r="6">
      <c r="A6" s="1" t="s">
        <v>18</v>
      </c>
      <c r="B6" s="1">
        <v>6.0</v>
      </c>
      <c r="C6" s="1" t="s">
        <v>30</v>
      </c>
      <c r="D6" s="1">
        <v>20.0</v>
      </c>
      <c r="E6" s="1" t="s">
        <v>18</v>
      </c>
      <c r="F6" s="1">
        <v>1.0</v>
      </c>
      <c r="G6" s="9" t="s">
        <v>13</v>
      </c>
      <c r="H6" s="1">
        <v>17.0</v>
      </c>
      <c r="I6" s="1" t="s">
        <v>31</v>
      </c>
      <c r="J6" s="1">
        <v>4.0</v>
      </c>
      <c r="K6" s="5" t="s">
        <v>19</v>
      </c>
      <c r="L6" s="5">
        <v>21.0</v>
      </c>
      <c r="M6" s="5" t="s">
        <v>32</v>
      </c>
      <c r="N6" s="5">
        <v>23.0</v>
      </c>
      <c r="O6" s="8" t="s">
        <v>28</v>
      </c>
      <c r="P6" s="8">
        <v>6.0</v>
      </c>
      <c r="Q6" s="2"/>
      <c r="R6" s="2"/>
    </row>
    <row r="7">
      <c r="A7" s="1" t="s">
        <v>33</v>
      </c>
      <c r="B7" s="1">
        <v>5.0</v>
      </c>
      <c r="C7" s="1" t="s">
        <v>34</v>
      </c>
      <c r="D7" s="1">
        <v>13.0</v>
      </c>
      <c r="E7" s="8" t="s">
        <v>28</v>
      </c>
      <c r="F7" s="8">
        <v>28.0</v>
      </c>
      <c r="G7" s="10" t="s">
        <v>35</v>
      </c>
      <c r="H7" s="1">
        <v>2.0</v>
      </c>
      <c r="I7" s="1" t="s">
        <v>36</v>
      </c>
      <c r="J7" s="1">
        <v>6.0</v>
      </c>
      <c r="K7" s="1" t="s">
        <v>37</v>
      </c>
      <c r="L7" s="1">
        <v>2.0</v>
      </c>
      <c r="M7" s="1" t="s">
        <v>38</v>
      </c>
      <c r="N7" s="1">
        <v>2.0</v>
      </c>
      <c r="O7" s="1" t="s">
        <v>39</v>
      </c>
      <c r="P7" s="1">
        <v>3.0</v>
      </c>
      <c r="Q7" s="2"/>
      <c r="R7" s="2"/>
    </row>
    <row r="8">
      <c r="A8" s="1" t="s">
        <v>40</v>
      </c>
      <c r="B8" s="1">
        <v>12.0</v>
      </c>
      <c r="C8" s="1" t="s">
        <v>16</v>
      </c>
      <c r="D8" s="1">
        <v>4.0</v>
      </c>
      <c r="E8" s="1" t="s">
        <v>20</v>
      </c>
      <c r="F8" s="1">
        <v>7.0</v>
      </c>
      <c r="G8" s="10" t="s">
        <v>41</v>
      </c>
      <c r="H8" s="1">
        <v>17.0</v>
      </c>
      <c r="I8" s="1" t="s">
        <v>42</v>
      </c>
      <c r="J8" s="1">
        <v>7.0</v>
      </c>
      <c r="K8" s="1" t="s">
        <v>25</v>
      </c>
      <c r="L8" s="1">
        <v>26.0</v>
      </c>
      <c r="M8" s="1" t="s">
        <v>43</v>
      </c>
      <c r="N8" s="1">
        <v>6.0</v>
      </c>
      <c r="O8" s="1" t="s">
        <v>40</v>
      </c>
      <c r="P8" s="1">
        <v>14.0</v>
      </c>
      <c r="Q8" s="2"/>
      <c r="R8" s="2"/>
    </row>
    <row r="9">
      <c r="A9" s="1" t="s">
        <v>44</v>
      </c>
      <c r="B9" s="1">
        <v>4.0</v>
      </c>
      <c r="C9" s="1" t="s">
        <v>20</v>
      </c>
      <c r="D9" s="1">
        <v>6.0</v>
      </c>
      <c r="E9" s="1" t="s">
        <v>45</v>
      </c>
      <c r="F9" s="1">
        <v>1.0</v>
      </c>
      <c r="G9" s="11" t="s">
        <v>23</v>
      </c>
      <c r="H9" s="1">
        <v>8.0</v>
      </c>
      <c r="I9" s="1" t="s">
        <v>46</v>
      </c>
      <c r="J9" s="1">
        <v>16.0</v>
      </c>
      <c r="K9" s="1" t="s">
        <v>34</v>
      </c>
      <c r="L9" s="1">
        <v>5.0</v>
      </c>
      <c r="M9" s="1" t="s">
        <v>47</v>
      </c>
      <c r="N9" s="1">
        <v>2.0</v>
      </c>
      <c r="O9" s="5" t="s">
        <v>19</v>
      </c>
      <c r="P9" s="5">
        <v>6.0</v>
      </c>
      <c r="Q9" s="2"/>
      <c r="R9" s="2"/>
    </row>
    <row r="10">
      <c r="A10" s="1" t="s">
        <v>22</v>
      </c>
      <c r="B10" s="1">
        <v>6.0</v>
      </c>
      <c r="C10" s="1" t="s">
        <v>48</v>
      </c>
      <c r="D10" s="1">
        <v>1.0</v>
      </c>
      <c r="E10" s="1" t="s">
        <v>37</v>
      </c>
      <c r="F10" s="1">
        <v>4.0</v>
      </c>
      <c r="G10" s="1" t="s">
        <v>49</v>
      </c>
      <c r="H10" s="1">
        <v>4.0</v>
      </c>
      <c r="I10" s="1" t="s">
        <v>50</v>
      </c>
      <c r="J10" s="1">
        <v>2.0</v>
      </c>
      <c r="K10" s="1" t="s">
        <v>20</v>
      </c>
      <c r="L10" s="1">
        <v>23.0</v>
      </c>
      <c r="M10" s="8" t="s">
        <v>28</v>
      </c>
      <c r="N10" s="8">
        <v>18.0</v>
      </c>
      <c r="O10" s="1" t="s">
        <v>41</v>
      </c>
      <c r="P10" s="1">
        <v>2.0</v>
      </c>
      <c r="Q10" s="2"/>
      <c r="R10" s="2"/>
    </row>
    <row r="11">
      <c r="A11" s="8" t="s">
        <v>28</v>
      </c>
      <c r="B11" s="8">
        <v>12.0</v>
      </c>
      <c r="C11" s="1" t="s">
        <v>51</v>
      </c>
      <c r="D11" s="1">
        <v>3.0</v>
      </c>
      <c r="E11" s="5" t="s">
        <v>19</v>
      </c>
      <c r="F11" s="5">
        <v>26.0</v>
      </c>
      <c r="G11" s="1" t="s">
        <v>19</v>
      </c>
      <c r="H11" s="1">
        <v>15.0</v>
      </c>
      <c r="I11" s="1" t="s">
        <v>52</v>
      </c>
      <c r="J11" s="1">
        <v>1.0</v>
      </c>
      <c r="K11" s="1" t="s">
        <v>53</v>
      </c>
      <c r="L11" s="1">
        <v>1.0</v>
      </c>
      <c r="M11" s="1" t="s">
        <v>54</v>
      </c>
      <c r="N11" s="1">
        <v>5.0</v>
      </c>
      <c r="O11" s="1" t="s">
        <v>55</v>
      </c>
      <c r="P11" s="1">
        <v>10.0</v>
      </c>
      <c r="Q11" s="2"/>
      <c r="R11" s="2"/>
    </row>
    <row r="12">
      <c r="A12" s="1" t="s">
        <v>56</v>
      </c>
      <c r="B12" s="1">
        <v>3.0</v>
      </c>
      <c r="C12" s="1" t="s">
        <v>57</v>
      </c>
      <c r="D12" s="1">
        <v>101.0</v>
      </c>
      <c r="E12" s="1" t="s">
        <v>57</v>
      </c>
      <c r="F12" s="2">
        <f>SUM(F3:F11)</f>
        <v>101</v>
      </c>
      <c r="G12" s="2"/>
      <c r="H12" s="2"/>
      <c r="I12" s="8" t="s">
        <v>28</v>
      </c>
      <c r="J12" s="8">
        <v>7.0</v>
      </c>
      <c r="K12" s="1" t="s">
        <v>58</v>
      </c>
      <c r="L12" s="1">
        <v>2.0</v>
      </c>
      <c r="M12" s="1" t="s">
        <v>59</v>
      </c>
      <c r="N12" s="2">
        <f>SUM(N3:N11)</f>
        <v>100</v>
      </c>
      <c r="O12" s="1" t="s">
        <v>56</v>
      </c>
      <c r="P12" s="1">
        <v>5.0</v>
      </c>
      <c r="Q12" s="2"/>
      <c r="R12" s="2"/>
    </row>
    <row r="13">
      <c r="A13" s="12" t="s">
        <v>60</v>
      </c>
      <c r="B13" s="1">
        <v>1.0</v>
      </c>
      <c r="C13" s="2"/>
      <c r="D13" s="2"/>
      <c r="E13" s="2"/>
      <c r="F13" s="2"/>
      <c r="G13" s="2"/>
      <c r="H13" s="2"/>
      <c r="I13" s="1" t="s">
        <v>20</v>
      </c>
      <c r="J13" s="1">
        <v>3.0</v>
      </c>
      <c r="K13" s="1" t="s">
        <v>57</v>
      </c>
      <c r="L13" s="2">
        <f>L3+L4+L5+L6+L7+L8+L9+L10+L11+L12</f>
        <v>110</v>
      </c>
      <c r="M13" s="2"/>
      <c r="N13" s="2"/>
      <c r="O13" s="1" t="s">
        <v>25</v>
      </c>
      <c r="P13" s="1">
        <v>6.0</v>
      </c>
      <c r="Q13" s="2"/>
      <c r="R13" s="2"/>
    </row>
    <row r="14">
      <c r="A14" s="13"/>
      <c r="B14" s="1"/>
      <c r="C14" s="2"/>
      <c r="D14" s="2"/>
      <c r="E14" s="2"/>
      <c r="F14" s="2"/>
      <c r="G14" s="1"/>
      <c r="H14" s="2"/>
      <c r="I14" s="1" t="s">
        <v>24</v>
      </c>
      <c r="J14" s="1">
        <v>1.0</v>
      </c>
      <c r="K14" s="2"/>
      <c r="L14" s="2"/>
      <c r="M14" s="2"/>
      <c r="N14" s="2"/>
      <c r="O14" s="2"/>
      <c r="P14" s="2"/>
      <c r="Q14" s="2"/>
      <c r="R14" s="2"/>
    </row>
    <row r="15">
      <c r="A15" s="13"/>
      <c r="B15" s="1"/>
      <c r="C15" s="2"/>
      <c r="D15" s="2"/>
      <c r="E15" s="2"/>
      <c r="F15" s="2"/>
      <c r="G15" s="1"/>
      <c r="H15" s="2"/>
      <c r="I15" s="14" t="s">
        <v>18</v>
      </c>
      <c r="J15" s="1">
        <v>1.0</v>
      </c>
      <c r="K15" s="2"/>
      <c r="L15" s="2"/>
      <c r="M15" s="2"/>
      <c r="N15" s="2"/>
      <c r="O15" s="2"/>
      <c r="P15" s="2"/>
      <c r="Q15" s="2"/>
      <c r="R15" s="2"/>
    </row>
    <row r="16">
      <c r="A16" s="13"/>
      <c r="B16" s="1"/>
      <c r="C16" s="2"/>
      <c r="D16" s="2"/>
      <c r="E16" s="2"/>
      <c r="F16" s="2"/>
      <c r="G16" s="1"/>
      <c r="H16" s="2"/>
      <c r="I16" s="1" t="s">
        <v>61</v>
      </c>
      <c r="J16" s="1">
        <v>2.0</v>
      </c>
      <c r="K16" s="2"/>
      <c r="L16" s="2"/>
      <c r="M16" s="2"/>
      <c r="N16" s="2"/>
      <c r="O16" s="2"/>
      <c r="P16" s="2"/>
      <c r="Q16" s="2"/>
      <c r="R16" s="2"/>
    </row>
    <row r="17">
      <c r="A17" s="13" t="s">
        <v>21</v>
      </c>
      <c r="B17" s="1">
        <v>4.0</v>
      </c>
      <c r="C17" s="2"/>
      <c r="D17" s="2"/>
      <c r="E17" s="2"/>
      <c r="F17" s="2"/>
      <c r="G17" s="1" t="s">
        <v>57</v>
      </c>
      <c r="H17" s="2">
        <f>SUM(H3:H11)</f>
        <v>109</v>
      </c>
      <c r="I17" s="2"/>
      <c r="J17" s="2">
        <f>SUM(J3:J15)</f>
        <v>100</v>
      </c>
      <c r="K17" s="2"/>
      <c r="L17" s="2"/>
      <c r="M17" s="2"/>
      <c r="N17" s="2"/>
      <c r="O17" s="2"/>
      <c r="P17" s="2"/>
      <c r="Q17" s="2"/>
      <c r="R17" s="2"/>
    </row>
    <row r="18">
      <c r="A18" s="1" t="s">
        <v>57</v>
      </c>
      <c r="B18" s="2">
        <f>SUM(B3:B17)</f>
        <v>101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 t="s">
        <v>57</v>
      </c>
      <c r="P18" s="2">
        <f>SUM(P3:P13)</f>
        <v>100</v>
      </c>
      <c r="Q18" s="2"/>
      <c r="R18" s="2"/>
    </row>
    <row r="19">
      <c r="E19" s="15"/>
      <c r="F19" s="15"/>
      <c r="G19" s="16" t="s">
        <v>41</v>
      </c>
      <c r="H19" s="16">
        <v>2.0</v>
      </c>
      <c r="K19" s="15"/>
      <c r="L19" s="15"/>
    </row>
    <row r="20">
      <c r="E20" s="15"/>
      <c r="F20" s="15"/>
      <c r="G20" s="16" t="s">
        <v>23</v>
      </c>
      <c r="H20" s="16">
        <v>8.0</v>
      </c>
      <c r="K20" s="15"/>
      <c r="L20" s="15"/>
    </row>
    <row r="21">
      <c r="E21" s="15"/>
      <c r="F21" s="15"/>
      <c r="G21" s="17" t="s">
        <v>13</v>
      </c>
      <c r="H21" s="17">
        <v>20.0</v>
      </c>
      <c r="K21" s="15"/>
      <c r="L21" s="15"/>
    </row>
    <row r="22">
      <c r="E22" s="15"/>
      <c r="F22" s="15"/>
      <c r="G22" s="16" t="s">
        <v>20</v>
      </c>
      <c r="H22" s="16">
        <v>17.0</v>
      </c>
      <c r="K22" s="15"/>
      <c r="L22" s="15"/>
    </row>
    <row r="23">
      <c r="E23" s="15"/>
      <c r="F23" s="15"/>
      <c r="G23" s="18" t="s">
        <v>19</v>
      </c>
      <c r="H23" s="18">
        <v>15.0</v>
      </c>
      <c r="K23" s="15"/>
      <c r="L23" s="15"/>
    </row>
    <row r="24">
      <c r="E24" s="15"/>
      <c r="F24" s="15"/>
      <c r="G24" s="16" t="s">
        <v>14</v>
      </c>
      <c r="H24" s="16">
        <v>5.0</v>
      </c>
      <c r="K24" s="15"/>
      <c r="L24" s="15"/>
    </row>
    <row r="25">
      <c r="E25" s="15"/>
      <c r="F25" s="15"/>
      <c r="G25" s="19" t="s">
        <v>28</v>
      </c>
      <c r="H25" s="19">
        <v>14.0</v>
      </c>
      <c r="K25" s="15"/>
      <c r="L25" s="15"/>
    </row>
    <row r="26">
      <c r="E26" s="15"/>
      <c r="F26" s="15"/>
      <c r="G26" s="16" t="s">
        <v>35</v>
      </c>
      <c r="H26" s="16">
        <v>5.0</v>
      </c>
      <c r="K26" s="15"/>
      <c r="L26" s="15"/>
    </row>
    <row r="27">
      <c r="E27" s="15"/>
      <c r="F27" s="15"/>
      <c r="G27" s="20" t="s">
        <v>62</v>
      </c>
      <c r="H27" s="16">
        <v>4.0</v>
      </c>
      <c r="K27" s="15"/>
      <c r="L27" s="15"/>
    </row>
    <row r="28">
      <c r="G28" s="16" t="s">
        <v>26</v>
      </c>
      <c r="H28" s="16">
        <v>5.0</v>
      </c>
      <c r="K28" s="15"/>
      <c r="L28" s="15"/>
    </row>
    <row r="29">
      <c r="G29" s="16" t="s">
        <v>49</v>
      </c>
      <c r="H29" s="16">
        <v>5.0</v>
      </c>
      <c r="K29" s="15"/>
      <c r="L29" s="15"/>
    </row>
    <row r="30">
      <c r="H30" s="21">
        <f>SUM(H19:H29)</f>
        <v>100</v>
      </c>
      <c r="K30" s="15"/>
      <c r="L30" s="15"/>
    </row>
    <row r="33">
      <c r="A33" s="22" t="s">
        <v>63</v>
      </c>
      <c r="B33" s="22" t="s">
        <v>64</v>
      </c>
      <c r="C33" s="23"/>
      <c r="E33" s="1"/>
      <c r="F33" s="24" t="s">
        <v>65</v>
      </c>
      <c r="G33" s="24" t="s">
        <v>66</v>
      </c>
      <c r="H33" s="24" t="s">
        <v>67</v>
      </c>
      <c r="I33" s="24" t="s">
        <v>68</v>
      </c>
      <c r="J33" s="24" t="s">
        <v>69</v>
      </c>
      <c r="K33" s="24" t="s">
        <v>70</v>
      </c>
      <c r="L33" s="24" t="s">
        <v>71</v>
      </c>
      <c r="O33" s="16" t="s">
        <v>72</v>
      </c>
    </row>
    <row r="34">
      <c r="A34" s="25" t="s">
        <v>12</v>
      </c>
      <c r="B34" s="23"/>
      <c r="C34" s="23"/>
      <c r="E34" s="1"/>
      <c r="F34" s="26" t="s">
        <v>30</v>
      </c>
      <c r="G34" s="16" t="s">
        <v>73</v>
      </c>
      <c r="I34" s="16">
        <v>7.1</v>
      </c>
      <c r="J34" s="27" t="s">
        <v>74</v>
      </c>
      <c r="K34" s="16" t="s">
        <v>75</v>
      </c>
      <c r="L34" s="27" t="s">
        <v>76</v>
      </c>
      <c r="O34" s="28" t="s">
        <v>77</v>
      </c>
    </row>
    <row r="35">
      <c r="A35" s="25" t="s">
        <v>33</v>
      </c>
      <c r="B35" s="29" t="s">
        <v>78</v>
      </c>
      <c r="C35" s="23"/>
      <c r="E35" s="1"/>
      <c r="F35" s="30" t="s">
        <v>62</v>
      </c>
      <c r="I35" s="16" t="s">
        <v>79</v>
      </c>
      <c r="L35" s="16" t="s">
        <v>80</v>
      </c>
      <c r="O35" s="31"/>
    </row>
    <row r="36">
      <c r="A36" s="25" t="s">
        <v>40</v>
      </c>
      <c r="B36" s="29" t="s">
        <v>74</v>
      </c>
      <c r="C36" s="23"/>
      <c r="E36" s="1"/>
      <c r="F36" s="32" t="s">
        <v>19</v>
      </c>
      <c r="G36" s="33"/>
      <c r="H36" s="33"/>
      <c r="I36" s="34">
        <v>45055.0</v>
      </c>
      <c r="J36" s="18" t="s">
        <v>81</v>
      </c>
      <c r="K36" s="33"/>
      <c r="L36" s="18" t="s">
        <v>82</v>
      </c>
      <c r="M36" s="18" t="s">
        <v>83</v>
      </c>
      <c r="N36" s="33"/>
      <c r="O36" s="33"/>
    </row>
    <row r="37">
      <c r="A37" s="25" t="s">
        <v>44</v>
      </c>
      <c r="B37" s="23"/>
      <c r="C37" s="23"/>
      <c r="E37" s="1"/>
      <c r="F37" s="26" t="s">
        <v>20</v>
      </c>
      <c r="I37" s="16">
        <v>6.8</v>
      </c>
      <c r="M37" s="16" t="s">
        <v>84</v>
      </c>
    </row>
    <row r="38">
      <c r="A38" s="25" t="s">
        <v>22</v>
      </c>
      <c r="B38" s="22" t="s">
        <v>85</v>
      </c>
      <c r="C38" s="23"/>
      <c r="E38" s="1"/>
      <c r="F38" s="26" t="s">
        <v>14</v>
      </c>
      <c r="I38" s="35">
        <v>4.83</v>
      </c>
    </row>
    <row r="39">
      <c r="A39" s="25" t="s">
        <v>28</v>
      </c>
      <c r="B39" s="23"/>
      <c r="C39" s="23"/>
      <c r="E39" s="1"/>
      <c r="F39" s="26" t="s">
        <v>23</v>
      </c>
      <c r="I39" s="27" t="s">
        <v>86</v>
      </c>
      <c r="K39" s="27" t="s">
        <v>87</v>
      </c>
      <c r="L39" s="16" t="s">
        <v>88</v>
      </c>
    </row>
    <row r="40">
      <c r="A40" s="25" t="s">
        <v>34</v>
      </c>
      <c r="B40" s="23"/>
      <c r="C40" s="23"/>
      <c r="E40" s="1"/>
      <c r="F40" s="36" t="s">
        <v>41</v>
      </c>
      <c r="G40" s="16" t="s">
        <v>89</v>
      </c>
      <c r="I40" s="16" t="s">
        <v>90</v>
      </c>
    </row>
    <row r="41">
      <c r="A41" s="1" t="s">
        <v>16</v>
      </c>
      <c r="E41" s="1"/>
      <c r="F41" s="26" t="s">
        <v>24</v>
      </c>
      <c r="I41" s="16">
        <v>7.3</v>
      </c>
    </row>
    <row r="42">
      <c r="A42" s="1" t="s">
        <v>48</v>
      </c>
      <c r="E42" s="1"/>
      <c r="F42" s="37" t="s">
        <v>12</v>
      </c>
      <c r="G42" s="38"/>
      <c r="H42" s="17" t="s">
        <v>87</v>
      </c>
      <c r="I42" s="17" t="s">
        <v>91</v>
      </c>
      <c r="J42" s="17" t="s">
        <v>81</v>
      </c>
      <c r="K42" s="38"/>
      <c r="L42" s="17" t="s">
        <v>92</v>
      </c>
      <c r="M42" s="38"/>
      <c r="N42" s="38"/>
      <c r="O42" s="38"/>
    </row>
    <row r="43">
      <c r="A43" s="1" t="s">
        <v>45</v>
      </c>
      <c r="E43" s="1"/>
      <c r="F43" s="26" t="s">
        <v>55</v>
      </c>
      <c r="I43" s="16" t="s">
        <v>93</v>
      </c>
    </row>
    <row r="44">
      <c r="A44" s="1" t="s">
        <v>37</v>
      </c>
      <c r="E44" s="1"/>
      <c r="F44" s="36" t="s">
        <v>22</v>
      </c>
      <c r="I44" s="29" t="s">
        <v>94</v>
      </c>
    </row>
    <row r="45">
      <c r="A45" s="1" t="s">
        <v>14</v>
      </c>
      <c r="E45" s="1"/>
      <c r="F45" s="26" t="s">
        <v>25</v>
      </c>
      <c r="I45" s="16" t="s">
        <v>95</v>
      </c>
    </row>
    <row r="46">
      <c r="A46" s="1" t="s">
        <v>21</v>
      </c>
      <c r="E46" s="7"/>
      <c r="F46" s="26" t="s">
        <v>96</v>
      </c>
      <c r="I46" s="16" t="s">
        <v>97</v>
      </c>
    </row>
    <row r="47">
      <c r="A47" s="7" t="s">
        <v>26</v>
      </c>
      <c r="E47" s="10"/>
      <c r="F47" s="26" t="s">
        <v>18</v>
      </c>
      <c r="I47" s="16" t="s">
        <v>98</v>
      </c>
      <c r="L47" s="16" t="s">
        <v>99</v>
      </c>
    </row>
    <row r="48">
      <c r="A48" s="10" t="s">
        <v>41</v>
      </c>
      <c r="E48" s="11"/>
      <c r="F48" s="26" t="s">
        <v>27</v>
      </c>
      <c r="I48" s="16" t="s">
        <v>100</v>
      </c>
    </row>
    <row r="49">
      <c r="A49" s="11" t="s">
        <v>23</v>
      </c>
      <c r="E49" s="1"/>
      <c r="F49" s="39" t="s">
        <v>28</v>
      </c>
      <c r="G49" s="40"/>
      <c r="H49" s="41" t="s">
        <v>101</v>
      </c>
      <c r="I49" s="19" t="s">
        <v>102</v>
      </c>
      <c r="J49" s="19" t="s">
        <v>103</v>
      </c>
      <c r="K49" s="40"/>
      <c r="L49" s="19" t="s">
        <v>104</v>
      </c>
      <c r="M49" s="19" t="s">
        <v>105</v>
      </c>
      <c r="N49" s="40"/>
      <c r="O49" s="40"/>
    </row>
    <row r="50">
      <c r="A50" s="42" t="s">
        <v>62</v>
      </c>
      <c r="E50" s="1"/>
      <c r="F50" s="26" t="s">
        <v>42</v>
      </c>
      <c r="I50" s="16">
        <v>7.8</v>
      </c>
    </row>
    <row r="51">
      <c r="A51" s="1" t="s">
        <v>27</v>
      </c>
      <c r="E51" s="1"/>
      <c r="F51" s="26" t="s">
        <v>36</v>
      </c>
    </row>
    <row r="52">
      <c r="A52" s="1" t="s">
        <v>31</v>
      </c>
      <c r="E52" s="1"/>
      <c r="F52" s="26" t="s">
        <v>34</v>
      </c>
      <c r="I52" s="16" t="s">
        <v>106</v>
      </c>
    </row>
    <row r="53">
      <c r="A53" s="1" t="s">
        <v>36</v>
      </c>
      <c r="E53" s="1"/>
      <c r="F53" s="26" t="s">
        <v>46</v>
      </c>
      <c r="I53" s="16">
        <v>8.0</v>
      </c>
    </row>
    <row r="54">
      <c r="A54" s="1" t="s">
        <v>24</v>
      </c>
      <c r="E54" s="1"/>
      <c r="F54" s="1"/>
    </row>
    <row r="55">
      <c r="A55" s="1" t="s">
        <v>42</v>
      </c>
      <c r="E55" s="1"/>
      <c r="F55" s="1"/>
    </row>
    <row r="56">
      <c r="A56" s="1" t="s">
        <v>46</v>
      </c>
      <c r="E56" s="1"/>
      <c r="F56" s="1"/>
    </row>
    <row r="57">
      <c r="A57" s="1" t="s">
        <v>52</v>
      </c>
      <c r="E57" s="1"/>
      <c r="F57" s="15"/>
    </row>
    <row r="58">
      <c r="A58" s="1" t="s">
        <v>53</v>
      </c>
      <c r="E58" s="1"/>
      <c r="F58" s="15"/>
    </row>
    <row r="59">
      <c r="A59" s="1" t="s">
        <v>58</v>
      </c>
      <c r="E59" s="3"/>
    </row>
    <row r="60">
      <c r="A60" s="3" t="s">
        <v>22</v>
      </c>
      <c r="E60" s="1"/>
    </row>
    <row r="61">
      <c r="A61" s="1" t="s">
        <v>107</v>
      </c>
      <c r="E61" s="1"/>
    </row>
    <row r="62">
      <c r="A62" s="1" t="s">
        <v>96</v>
      </c>
      <c r="E62" s="1"/>
    </row>
    <row r="63">
      <c r="A63" s="1" t="s">
        <v>108</v>
      </c>
      <c r="E63" s="1"/>
    </row>
    <row r="64">
      <c r="A64" s="1" t="s">
        <v>55</v>
      </c>
      <c r="E64" s="1"/>
    </row>
    <row r="65">
      <c r="A65" s="1" t="s">
        <v>56</v>
      </c>
      <c r="E65" s="15"/>
    </row>
    <row r="66">
      <c r="A66" s="15"/>
      <c r="E66" s="15"/>
    </row>
    <row r="67">
      <c r="A67" s="15"/>
    </row>
    <row r="68">
      <c r="A68" s="15"/>
    </row>
    <row r="69">
      <c r="A69" s="15"/>
    </row>
    <row r="70">
      <c r="A7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6" t="s">
        <v>109</v>
      </c>
      <c r="C3" s="16" t="s">
        <v>110</v>
      </c>
      <c r="D3" s="16" t="s">
        <v>111</v>
      </c>
      <c r="E3" s="16" t="s">
        <v>112</v>
      </c>
      <c r="F3" s="16" t="s">
        <v>113</v>
      </c>
      <c r="G3" s="16" t="s">
        <v>68</v>
      </c>
    </row>
    <row r="4">
      <c r="B4" s="3" t="s">
        <v>0</v>
      </c>
      <c r="C4" s="16" t="s">
        <v>12</v>
      </c>
      <c r="D4" s="16">
        <v>19.0</v>
      </c>
      <c r="E4" s="21">
        <f>(D4/(sum(D4:D6)))*100</f>
        <v>28.35820896</v>
      </c>
      <c r="F4" s="16">
        <v>75.0</v>
      </c>
      <c r="G4" s="16">
        <v>7.5</v>
      </c>
    </row>
    <row r="5">
      <c r="B5" s="3"/>
      <c r="C5" s="16" t="s">
        <v>19</v>
      </c>
      <c r="D5" s="16">
        <v>24.0</v>
      </c>
      <c r="E5" s="21">
        <f>(D5/(sum(D4:D6)))*100</f>
        <v>35.82089552</v>
      </c>
      <c r="F5" s="16">
        <v>75.0</v>
      </c>
      <c r="G5" s="16">
        <v>7.0</v>
      </c>
    </row>
    <row r="6">
      <c r="B6" s="3"/>
      <c r="C6" s="16" t="s">
        <v>28</v>
      </c>
      <c r="D6" s="16">
        <v>24.0</v>
      </c>
      <c r="E6" s="21">
        <f>(D6/(sum(D4:D6)))*100</f>
        <v>35.82089552</v>
      </c>
      <c r="F6" s="16">
        <v>75.0</v>
      </c>
      <c r="G6" s="16">
        <v>7.5</v>
      </c>
      <c r="I6" s="16" t="s">
        <v>114</v>
      </c>
      <c r="J6" s="16" t="s">
        <v>114</v>
      </c>
      <c r="K6" s="16" t="s">
        <v>115</v>
      </c>
      <c r="L6" s="16" t="s">
        <v>68</v>
      </c>
      <c r="M6" s="16" t="s">
        <v>116</v>
      </c>
    </row>
    <row r="7">
      <c r="B7" s="3"/>
      <c r="C7" s="16"/>
      <c r="D7" s="16"/>
      <c r="F7" s="43">
        <f>((F4*E4)+(F5*E5)+(F6*E6))/100</f>
        <v>75</v>
      </c>
      <c r="G7" s="43">
        <f>((G4*E4)+(G5*E5)+(G6*E6))/100</f>
        <v>7.320895522</v>
      </c>
      <c r="I7" s="16">
        <v>2019.0</v>
      </c>
      <c r="J7" s="16">
        <v>2019.0</v>
      </c>
      <c r="K7" s="16">
        <v>1.0</v>
      </c>
      <c r="L7" s="44">
        <v>7.320895522</v>
      </c>
      <c r="M7" s="16">
        <v>75.0</v>
      </c>
    </row>
    <row r="8">
      <c r="B8" s="3" t="s">
        <v>2</v>
      </c>
      <c r="C8" s="16" t="s">
        <v>19</v>
      </c>
      <c r="D8" s="16">
        <v>18.0</v>
      </c>
      <c r="E8" s="45">
        <f>(D8/(sum(D8:D11)))*100</f>
        <v>21.95121951</v>
      </c>
      <c r="F8" s="16">
        <v>75.0</v>
      </c>
      <c r="G8" s="16">
        <v>7.0</v>
      </c>
      <c r="I8" s="16">
        <v>1990.0</v>
      </c>
      <c r="J8" s="16">
        <v>1980.0</v>
      </c>
      <c r="K8" s="16">
        <v>2.0</v>
      </c>
      <c r="L8" s="16">
        <v>7.532926829</v>
      </c>
      <c r="M8" s="16">
        <v>71.03658537</v>
      </c>
    </row>
    <row r="9">
      <c r="C9" s="16" t="s">
        <v>13</v>
      </c>
      <c r="D9" s="16">
        <v>31.0</v>
      </c>
      <c r="E9" s="45">
        <f>(D9/(sum(D8:D11)))*100</f>
        <v>37.80487805</v>
      </c>
      <c r="F9" s="16">
        <v>75.0</v>
      </c>
      <c r="G9" s="16">
        <v>7.5</v>
      </c>
      <c r="I9" s="16">
        <v>1940.0</v>
      </c>
      <c r="J9" s="16">
        <v>1966.0</v>
      </c>
      <c r="K9" s="16">
        <v>3.0</v>
      </c>
      <c r="L9" s="16">
        <v>7.548235</v>
      </c>
      <c r="M9" s="16">
        <v>69.41176471</v>
      </c>
    </row>
    <row r="10">
      <c r="C10" s="16" t="s">
        <v>28</v>
      </c>
      <c r="D10" s="16">
        <v>20.0</v>
      </c>
      <c r="E10" s="45">
        <f>(D10/(sum(D8:D11)))*100</f>
        <v>24.3902439</v>
      </c>
      <c r="F10" s="16">
        <v>75.0</v>
      </c>
      <c r="G10" s="16">
        <v>7.5</v>
      </c>
      <c r="I10" s="16">
        <v>1933.0</v>
      </c>
      <c r="J10" s="16">
        <v>1931.0</v>
      </c>
      <c r="K10" s="16">
        <v>4.0</v>
      </c>
      <c r="L10" s="16">
        <v>7.206060606</v>
      </c>
      <c r="M10" s="16">
        <v>75.0</v>
      </c>
    </row>
    <row r="11">
      <c r="C11" s="16" t="s">
        <v>25</v>
      </c>
      <c r="D11" s="16">
        <v>13.0</v>
      </c>
      <c r="E11" s="45">
        <f>(D11/(sum(D8:D11)))*100</f>
        <v>15.85365854</v>
      </c>
      <c r="F11" s="16">
        <v>50.0</v>
      </c>
      <c r="G11" s="16">
        <v>8.4</v>
      </c>
      <c r="I11" s="16">
        <v>1905.0</v>
      </c>
      <c r="J11" s="16">
        <v>1904.0</v>
      </c>
      <c r="K11" s="16">
        <v>5.0</v>
      </c>
      <c r="L11" s="16">
        <v>7.49090909</v>
      </c>
      <c r="M11" s="16">
        <v>68.93939394</v>
      </c>
    </row>
    <row r="12">
      <c r="F12" s="43">
        <f>((F8*E8)+(F9*E9)+(F10*E10)+(F11*E11))/100</f>
        <v>71.03658537</v>
      </c>
      <c r="G12" s="43">
        <f>((G8*E8)+(G9*E9)+(G10*E10)+(G11*E11))/100</f>
        <v>7.532926829</v>
      </c>
      <c r="I12" s="16">
        <v>1869.0</v>
      </c>
      <c r="J12" s="16">
        <v>1896.0</v>
      </c>
      <c r="K12" s="16">
        <v>6.0</v>
      </c>
      <c r="L12" s="16">
        <v>7.4627906</v>
      </c>
      <c r="M12" s="16">
        <v>67.44186047</v>
      </c>
    </row>
    <row r="13">
      <c r="B13" s="1" t="s">
        <v>4</v>
      </c>
      <c r="C13" s="16" t="s">
        <v>13</v>
      </c>
      <c r="D13" s="16">
        <v>12.0</v>
      </c>
      <c r="E13" s="45">
        <f>(D13/(sum(D13:D16)))*100</f>
        <v>14.11764706</v>
      </c>
      <c r="F13" s="16">
        <v>75.0</v>
      </c>
      <c r="G13" s="16">
        <v>7.5</v>
      </c>
      <c r="I13" s="16">
        <v>1855.0</v>
      </c>
      <c r="J13" s="16">
        <v>1855.0</v>
      </c>
      <c r="K13" s="16">
        <v>7.0</v>
      </c>
      <c r="L13" s="16">
        <v>7.3458823</v>
      </c>
      <c r="M13" s="16">
        <v>66.17647059</v>
      </c>
    </row>
    <row r="14">
      <c r="C14" s="16" t="s">
        <v>25</v>
      </c>
      <c r="D14" s="16">
        <v>19.0</v>
      </c>
      <c r="E14" s="45">
        <f>(D14/(sum(D13:D16)))*100</f>
        <v>22.35294118</v>
      </c>
      <c r="F14" s="16">
        <v>50.0</v>
      </c>
      <c r="G14" s="16">
        <v>8.4</v>
      </c>
      <c r="I14" s="16">
        <v>1819.0</v>
      </c>
      <c r="J14" s="16">
        <v>1819.0</v>
      </c>
      <c r="K14" s="16">
        <v>8.0</v>
      </c>
      <c r="L14" s="16">
        <v>7.3805555555</v>
      </c>
      <c r="M14" s="16">
        <v>75.69444444</v>
      </c>
    </row>
    <row r="15">
      <c r="C15" s="46" t="s">
        <v>28</v>
      </c>
      <c r="D15" s="47">
        <v>28.0</v>
      </c>
      <c r="E15" s="45">
        <f>(D15/(sum(D13:D16)))*100</f>
        <v>32.94117647</v>
      </c>
      <c r="F15" s="16">
        <v>75.0</v>
      </c>
      <c r="G15" s="16">
        <v>7.5</v>
      </c>
    </row>
    <row r="16">
      <c r="C16" s="16" t="s">
        <v>19</v>
      </c>
      <c r="D16" s="16">
        <v>26.0</v>
      </c>
      <c r="E16" s="45">
        <f>(D16/(sum(D13:D16)))*100</f>
        <v>30.58823529</v>
      </c>
      <c r="F16" s="16">
        <v>75.0</v>
      </c>
      <c r="G16" s="16">
        <v>7.0</v>
      </c>
    </row>
    <row r="17">
      <c r="F17" s="43">
        <f>((F13*E13)+(F14*E14)+(F15*E15)+(F16*E16))/100</f>
        <v>69.41176471</v>
      </c>
      <c r="G17" s="43">
        <f>((G13*E13)+(G14*E14)+(G15*E15)+(G16*E16))/100</f>
        <v>7.548235294</v>
      </c>
    </row>
    <row r="18">
      <c r="B18" s="1" t="s">
        <v>5</v>
      </c>
      <c r="C18" s="16" t="s">
        <v>13</v>
      </c>
      <c r="D18" s="16">
        <v>20.0</v>
      </c>
      <c r="E18" s="45">
        <f>(D18/(sum(D18:D21)))*100</f>
        <v>30.3030303</v>
      </c>
      <c r="F18" s="16">
        <v>75.0</v>
      </c>
      <c r="G18" s="16">
        <v>7.5</v>
      </c>
    </row>
    <row r="19">
      <c r="C19" s="16" t="s">
        <v>20</v>
      </c>
      <c r="D19" s="16">
        <v>17.0</v>
      </c>
      <c r="E19" s="45">
        <f>(D19/(sum(D18:D22)))*100</f>
        <v>25.75757576</v>
      </c>
      <c r="F19" s="16">
        <v>75.0</v>
      </c>
      <c r="G19" s="16">
        <v>6.8</v>
      </c>
    </row>
    <row r="20">
      <c r="C20" s="16" t="s">
        <v>19</v>
      </c>
      <c r="D20" s="16">
        <v>15.0</v>
      </c>
      <c r="E20" s="45">
        <f>(D20/(sum(D18:D21)))*100</f>
        <v>22.72727273</v>
      </c>
      <c r="F20" s="16">
        <v>75.0</v>
      </c>
      <c r="G20" s="16">
        <v>7.0</v>
      </c>
    </row>
    <row r="21">
      <c r="C21" s="16" t="s">
        <v>28</v>
      </c>
      <c r="D21" s="16">
        <v>14.0</v>
      </c>
      <c r="E21" s="45">
        <f>(D21/(sum(D18:D21)))*100</f>
        <v>21.21212121</v>
      </c>
      <c r="F21" s="16">
        <v>75.0</v>
      </c>
      <c r="G21" s="16">
        <v>7.5</v>
      </c>
    </row>
    <row r="22">
      <c r="F22" s="43">
        <f>((F18*E18)+(F19*E19)+(F20*E20)+(F21*E21))/100</f>
        <v>75</v>
      </c>
      <c r="G22" s="43">
        <f>((G18*E18)+(G19*E19)+(G20*E20)+(G21*E21))/100</f>
        <v>7.206060606</v>
      </c>
    </row>
    <row r="23">
      <c r="B23" s="1" t="s">
        <v>6</v>
      </c>
      <c r="C23" s="48" t="s">
        <v>15</v>
      </c>
      <c r="D23" s="49">
        <v>30.0</v>
      </c>
      <c r="E23" s="45">
        <f>(D23/(sum(D23:D26)))*100</f>
        <v>45.45454545</v>
      </c>
      <c r="F23" s="16">
        <v>75.0</v>
      </c>
      <c r="G23" s="16">
        <v>7.0</v>
      </c>
    </row>
    <row r="24">
      <c r="C24" s="50" t="s">
        <v>13</v>
      </c>
      <c r="D24" s="49">
        <v>20.0</v>
      </c>
      <c r="E24" s="45">
        <f>(D24/(sum(D23:D26)))*100</f>
        <v>30.3030303</v>
      </c>
      <c r="F24" s="16">
        <v>75.0</v>
      </c>
      <c r="G24" s="16">
        <v>7.5</v>
      </c>
    </row>
    <row r="25">
      <c r="C25" s="16" t="s">
        <v>25</v>
      </c>
      <c r="D25" s="49">
        <v>16.0</v>
      </c>
      <c r="E25" s="45">
        <f>(D25/(sum(D23:D26)))*100</f>
        <v>24.24242424</v>
      </c>
      <c r="F25" s="16">
        <v>50.0</v>
      </c>
      <c r="G25" s="16">
        <v>8.4</v>
      </c>
    </row>
    <row r="26">
      <c r="C26" s="51"/>
      <c r="D26" s="52"/>
      <c r="F26" s="43">
        <f>((F23*E23)+(F24*E24)+(F25*E25))/100</f>
        <v>68.93939394</v>
      </c>
      <c r="G26" s="43">
        <f>((G23*E23)+(G24*E24)+(G25*E25))/100</f>
        <v>7.490909091</v>
      </c>
    </row>
    <row r="27">
      <c r="B27" s="1" t="s">
        <v>7</v>
      </c>
      <c r="C27" s="53" t="s">
        <v>28</v>
      </c>
      <c r="D27" s="54">
        <v>16.0</v>
      </c>
      <c r="E27" s="45">
        <f>(D27/(sum(D27:D30)))*100</f>
        <v>18.60465116</v>
      </c>
      <c r="F27" s="16">
        <v>75.0</v>
      </c>
      <c r="G27" s="16">
        <v>7.5</v>
      </c>
    </row>
    <row r="28">
      <c r="C28" s="53" t="s">
        <v>19</v>
      </c>
      <c r="D28" s="54">
        <v>21.0</v>
      </c>
      <c r="E28" s="45">
        <f>(D28/(sum(D27:D31)))*100</f>
        <v>24.41860465</v>
      </c>
      <c r="F28" s="16">
        <v>75.0</v>
      </c>
      <c r="G28" s="16">
        <v>7.0</v>
      </c>
    </row>
    <row r="29">
      <c r="C29" s="53" t="s">
        <v>25</v>
      </c>
      <c r="D29" s="54">
        <v>26.0</v>
      </c>
      <c r="E29" s="45">
        <f>(D29/(sum(D27:D31)))*100</f>
        <v>30.23255814</v>
      </c>
      <c r="F29" s="16">
        <v>50.0</v>
      </c>
      <c r="G29" s="16">
        <v>8.4</v>
      </c>
    </row>
    <row r="30">
      <c r="C30" s="53" t="s">
        <v>20</v>
      </c>
      <c r="D30" s="54">
        <v>23.0</v>
      </c>
      <c r="E30" s="45">
        <f>(D30/(sum(D27:D31)))*100</f>
        <v>26.74418605</v>
      </c>
      <c r="F30" s="16">
        <v>75.0</v>
      </c>
      <c r="G30" s="16">
        <v>6.8</v>
      </c>
    </row>
    <row r="31">
      <c r="C31" s="51"/>
      <c r="D31" s="52"/>
      <c r="E31" s="45"/>
      <c r="F31" s="43">
        <f>((F27*E27)+(F28*E28)+(F29*E29)+(F30*E30))/100</f>
        <v>67.44186047</v>
      </c>
      <c r="G31" s="43">
        <f>((G27*E27)+(G28*E28)+(G29*E29)+(G30*E30))/100</f>
        <v>7.462790698</v>
      </c>
    </row>
    <row r="32">
      <c r="B32" s="1" t="s">
        <v>8</v>
      </c>
      <c r="C32" s="50" t="s">
        <v>20</v>
      </c>
      <c r="D32" s="49">
        <v>13.0</v>
      </c>
      <c r="E32" s="45">
        <f>(D32/(sum(D32:D36)))*100</f>
        <v>15.29411765</v>
      </c>
      <c r="F32" s="16">
        <v>75.0</v>
      </c>
      <c r="G32" s="16">
        <v>6.8</v>
      </c>
    </row>
    <row r="33">
      <c r="C33" s="48" t="s">
        <v>22</v>
      </c>
      <c r="D33" s="49">
        <v>15.0</v>
      </c>
      <c r="E33" s="45">
        <f>(D33/(sum(D32:D36)))*100</f>
        <v>17.64705882</v>
      </c>
      <c r="F33" s="16">
        <v>25.0</v>
      </c>
      <c r="G33" s="16">
        <v>8.0</v>
      </c>
    </row>
    <row r="34">
      <c r="C34" s="50" t="s">
        <v>13</v>
      </c>
      <c r="D34" s="49">
        <v>16.0</v>
      </c>
      <c r="E34" s="45">
        <f>(D34/(sum(D32:D36)))*100</f>
        <v>18.82352941</v>
      </c>
      <c r="F34" s="16">
        <v>75.0</v>
      </c>
      <c r="G34" s="16">
        <v>7.5</v>
      </c>
    </row>
    <row r="35">
      <c r="C35" s="50" t="s">
        <v>19</v>
      </c>
      <c r="D35" s="49">
        <v>23.0</v>
      </c>
      <c r="E35" s="45">
        <f>(D35/(sum(D32:D36)))*100</f>
        <v>27.05882353</v>
      </c>
      <c r="F35" s="16">
        <v>75.0</v>
      </c>
      <c r="G35" s="16">
        <v>7.0</v>
      </c>
    </row>
    <row r="36">
      <c r="C36" s="53" t="s">
        <v>28</v>
      </c>
      <c r="D36" s="49">
        <v>18.0</v>
      </c>
      <c r="E36" s="45">
        <f>(D36/(sum(D32:D36)))*100</f>
        <v>21.17647059</v>
      </c>
      <c r="F36" s="16">
        <v>75.0</v>
      </c>
      <c r="G36" s="16">
        <v>7.5</v>
      </c>
    </row>
    <row r="37">
      <c r="B37" s="1"/>
      <c r="C37" s="16"/>
      <c r="D37" s="16"/>
      <c r="F37" s="43">
        <f>((F32*E32)+(F33*E33)+(F34*E34)+(F35*E35)+(F36*E36))/100</f>
        <v>66.17647059</v>
      </c>
      <c r="G37" s="43">
        <f>((G32*E32)+(G33*E33)+(G34*E34)+(G35*E35)+(G36*E36))/100</f>
        <v>7.345882353</v>
      </c>
    </row>
    <row r="38">
      <c r="B38" s="1" t="s">
        <v>9</v>
      </c>
      <c r="C38" s="16" t="s">
        <v>18</v>
      </c>
      <c r="D38" s="16">
        <v>10.0</v>
      </c>
      <c r="E38" s="45">
        <f>(D38/(sum(D38:D42)))*100</f>
        <v>13.88888889</v>
      </c>
      <c r="F38" s="16">
        <v>60.0</v>
      </c>
      <c r="G38" s="16">
        <v>8.1</v>
      </c>
    </row>
    <row r="39">
      <c r="C39" s="16" t="s">
        <v>13</v>
      </c>
      <c r="D39" s="16">
        <v>20.0</v>
      </c>
      <c r="E39" s="45">
        <f>(D39/(sum(D38:D42)))*100</f>
        <v>27.77777778</v>
      </c>
      <c r="F39" s="16">
        <v>75.0</v>
      </c>
      <c r="G39" s="16">
        <v>7.5</v>
      </c>
    </row>
    <row r="40">
      <c r="C40" s="16" t="s">
        <v>20</v>
      </c>
      <c r="D40" s="16">
        <v>18.0</v>
      </c>
      <c r="E40" s="45">
        <f>(D40/(sum(D38:D42)))*100</f>
        <v>25</v>
      </c>
      <c r="F40" s="16">
        <v>75.0</v>
      </c>
      <c r="G40" s="16">
        <v>6.8</v>
      </c>
    </row>
    <row r="41">
      <c r="C41" s="16" t="s">
        <v>28</v>
      </c>
      <c r="D41" s="16">
        <v>14.0</v>
      </c>
      <c r="E41" s="45">
        <f>(D41/(sum(D38:D42)))*100</f>
        <v>19.44444444</v>
      </c>
      <c r="F41" s="16">
        <v>75.0</v>
      </c>
      <c r="G41" s="16">
        <v>7.5</v>
      </c>
    </row>
    <row r="42">
      <c r="C42" s="53" t="s">
        <v>24</v>
      </c>
      <c r="D42" s="54">
        <v>10.0</v>
      </c>
      <c r="E42" s="45">
        <f>(D42/(sum(D38:D42)))*100</f>
        <v>13.88888889</v>
      </c>
      <c r="F42" s="16">
        <v>95.0</v>
      </c>
      <c r="G42" s="16">
        <v>7.3</v>
      </c>
    </row>
    <row r="43">
      <c r="F43" s="43">
        <f>((F38*E38)+(F39*E39)+(F40*E40)+(F41*E41)+(F42*E42))/100</f>
        <v>75.69444444</v>
      </c>
      <c r="G43" s="43">
        <f>((G38*E38)+(G39*E39)+(G40*E40)+(G41*E41)+(G42*E42))/100</f>
        <v>7.380555556</v>
      </c>
    </row>
    <row r="52">
      <c r="B52" s="55" t="s">
        <v>117</v>
      </c>
    </row>
    <row r="53">
      <c r="B53" s="16" t="s">
        <v>118</v>
      </c>
    </row>
    <row r="54">
      <c r="B54" s="16" t="s">
        <v>119</v>
      </c>
    </row>
    <row r="55">
      <c r="B55" s="16" t="s">
        <v>120</v>
      </c>
    </row>
  </sheetData>
  <conditionalFormatting sqref="E3:F74 G7 L7 G12 G17 G22 G26 G31 G37 G43">
    <cfRule type="containsText" dxfId="0" priority="1" operator="containsText" text="Oligotrophic ">
      <formula>NOT(ISERROR(SEARCH(("Oligotrophic "),(E3))))</formula>
    </cfRule>
  </conditionalFormatting>
  <conditionalFormatting sqref="E3:F74 G7 L7 G12 G17 G22 G26 G31 G37 G43">
    <cfRule type="containsText" dxfId="1" priority="2" operator="containsText" text="mesotrophic ">
      <formula>NOT(ISERROR(SEARCH(("mesotrophic "),(E3))))</formula>
    </cfRule>
  </conditionalFormatting>
  <conditionalFormatting sqref="E3:F74 G7 L7 G12 G17 G22 G26 G31 G37 G43">
    <cfRule type="containsText" dxfId="2" priority="3" operator="containsText" text="eutrophic">
      <formula>NOT(ISERROR(SEARCH(("eutrophic"),(E3))))</formula>
    </cfRule>
  </conditionalFormatting>
  <conditionalFormatting sqref="C4:C41">
    <cfRule type="containsText" dxfId="2" priority="4" operator="containsText" text="cyclotella">
      <formula>NOT(ISERROR(SEARCH(("cyclotella"),(C4))))</formula>
    </cfRule>
  </conditionalFormatting>
  <conditionalFormatting sqref="C4:C41">
    <cfRule type="containsText" dxfId="3" priority="5" operator="containsText" text="ast">
      <formula>NOT(ISERROR(SEARCH(("ast"),(C4))))</formula>
    </cfRule>
  </conditionalFormatting>
  <conditionalFormatting sqref="C4:C41">
    <cfRule type="containsText" dxfId="4" priority="6" operator="containsText" text="nav">
      <formula>NOT(ISERROR(SEARCH(("nav"),(C4))))</formula>
    </cfRule>
  </conditionalFormatting>
  <conditionalFormatting sqref="C4:C41">
    <cfRule type="containsText" dxfId="5" priority="7" operator="containsText" text="frag">
      <formula>NOT(ISERROR(SEARCH(("frag"),(C4))))</formula>
    </cfRule>
  </conditionalFormatting>
  <conditionalFormatting sqref="C4:C41">
    <cfRule type="containsText" dxfId="5" priority="8" operator="containsText" text="frag">
      <formula>NOT(ISERROR(SEARCH(("frag"),(C4))))</formula>
    </cfRule>
  </conditionalFormatting>
  <conditionalFormatting sqref="C4:C41">
    <cfRule type="containsText" dxfId="6" priority="9" operator="containsText" text="aul">
      <formula>NOT(ISERROR(SEARCH(("aul"),(C4))))</formula>
    </cfRule>
  </conditionalFormatting>
  <conditionalFormatting sqref="F4:F50 G7 L7 G12 G17 G22 G26 G31 G37 G43">
    <cfRule type="colorScale" priority="10">
      <colorScale>
        <cfvo type="formula" val="0"/>
        <cfvo type="formula" val="50"/>
        <cfvo type="formula" val="100"/>
        <color rgb="FFE06666"/>
        <color rgb="FFFFD966"/>
        <color rgb="FF57BB8A"/>
      </colorScale>
    </cfRule>
  </conditionalFormatting>
  <drawing r:id="rId1"/>
</worksheet>
</file>