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Sheet1!$F$2:$F$4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Sheet1!$F$8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H3" i="1" l="1"/>
  <c r="I3" i="1" s="1"/>
  <c r="J3" i="1" s="1"/>
  <c r="H4" i="1"/>
  <c r="I4" i="1" s="1"/>
  <c r="J4" i="1" s="1"/>
  <c r="H5" i="1"/>
  <c r="I5" i="1" s="1"/>
  <c r="J5" i="1" s="1"/>
  <c r="H6" i="1"/>
  <c r="I6" i="1" s="1"/>
  <c r="J6" i="1" s="1"/>
  <c r="H7" i="1"/>
  <c r="I7" i="1" s="1"/>
  <c r="J7" i="1" s="1"/>
  <c r="H8" i="1"/>
  <c r="I8" i="1" s="1"/>
  <c r="J8" i="1" s="1"/>
  <c r="H9" i="1"/>
  <c r="I9" i="1" s="1"/>
  <c r="J9" i="1" s="1"/>
  <c r="H10" i="1"/>
  <c r="I10" i="1" s="1"/>
  <c r="J10" i="1" s="1"/>
  <c r="H11" i="1"/>
  <c r="I11" i="1" s="1"/>
  <c r="J11" i="1" s="1"/>
  <c r="H12" i="1"/>
  <c r="I12" i="1" s="1"/>
  <c r="J12" i="1" s="1"/>
  <c r="H13" i="1"/>
  <c r="I13" i="1" s="1"/>
  <c r="J13" i="1" s="1"/>
  <c r="H14" i="1"/>
  <c r="I14" i="1" s="1"/>
  <c r="J14" i="1" s="1"/>
  <c r="H2" i="1"/>
  <c r="I2" i="1" l="1"/>
  <c r="J2" i="1" s="1"/>
  <c r="F5" i="1" l="1"/>
  <c r="F6" i="1" s="1"/>
  <c r="F7" i="1" l="1"/>
  <c r="F8" i="1" s="1"/>
</calcChain>
</file>

<file path=xl/sharedStrings.xml><?xml version="1.0" encoding="utf-8"?>
<sst xmlns="http://schemas.openxmlformats.org/spreadsheetml/2006/main" count="12" uniqueCount="12">
  <si>
    <t>Age</t>
  </si>
  <si>
    <t>Length</t>
  </si>
  <si>
    <t>Linf</t>
  </si>
  <si>
    <t>K</t>
  </si>
  <si>
    <t>t0</t>
  </si>
  <si>
    <t>sigma</t>
  </si>
  <si>
    <t>Pre_L</t>
  </si>
  <si>
    <t>Diff</t>
  </si>
  <si>
    <t>Diff^2</t>
  </si>
  <si>
    <t>term1</t>
  </si>
  <si>
    <t>term2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</si>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</sst>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4468503937008"/>
          <c:y val="5.1400554097404488E-2"/>
          <c:w val="0.5343160542432196"/>
          <c:h val="0.7668554972295129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Length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3.3</c:v>
                </c:pt>
                <c:pt idx="3">
                  <c:v>4.3</c:v>
                </c:pt>
                <c:pt idx="4">
                  <c:v>5.3</c:v>
                </c:pt>
                <c:pt idx="5">
                  <c:v>6.3</c:v>
                </c:pt>
                <c:pt idx="6">
                  <c:v>7.3</c:v>
                </c:pt>
                <c:pt idx="7">
                  <c:v>8.3000000000000007</c:v>
                </c:pt>
                <c:pt idx="8">
                  <c:v>9.3000000000000007</c:v>
                </c:pt>
                <c:pt idx="9">
                  <c:v>10.3</c:v>
                </c:pt>
                <c:pt idx="10">
                  <c:v>11.3</c:v>
                </c:pt>
                <c:pt idx="11">
                  <c:v>12.3</c:v>
                </c:pt>
                <c:pt idx="12">
                  <c:v>13.3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15.4</c:v>
                </c:pt>
                <c:pt idx="1">
                  <c:v>28.03</c:v>
                </c:pt>
                <c:pt idx="2">
                  <c:v>41.18</c:v>
                </c:pt>
                <c:pt idx="3">
                  <c:v>46.2</c:v>
                </c:pt>
                <c:pt idx="4">
                  <c:v>48.23</c:v>
                </c:pt>
                <c:pt idx="5">
                  <c:v>50.26</c:v>
                </c:pt>
                <c:pt idx="6">
                  <c:v>51.82</c:v>
                </c:pt>
                <c:pt idx="7">
                  <c:v>54.27</c:v>
                </c:pt>
                <c:pt idx="8">
                  <c:v>56.98</c:v>
                </c:pt>
                <c:pt idx="9">
                  <c:v>58.93</c:v>
                </c:pt>
                <c:pt idx="10">
                  <c:v>59</c:v>
                </c:pt>
                <c:pt idx="11">
                  <c:v>60.91</c:v>
                </c:pt>
                <c:pt idx="12">
                  <c:v>61.83</c:v>
                </c:pt>
              </c:numCache>
            </c:numRef>
          </c:yVal>
          <c:smooth val="0"/>
        </c:ser>
        <c:ser>
          <c:idx val="1"/>
          <c:order val="1"/>
          <c:tx>
            <c:v>Model predict</c:v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3.3</c:v>
                </c:pt>
                <c:pt idx="3">
                  <c:v>4.3</c:v>
                </c:pt>
                <c:pt idx="4">
                  <c:v>5.3</c:v>
                </c:pt>
                <c:pt idx="5">
                  <c:v>6.3</c:v>
                </c:pt>
                <c:pt idx="6">
                  <c:v>7.3</c:v>
                </c:pt>
                <c:pt idx="7">
                  <c:v>8.3000000000000007</c:v>
                </c:pt>
                <c:pt idx="8">
                  <c:v>9.3000000000000007</c:v>
                </c:pt>
                <c:pt idx="9">
                  <c:v>10.3</c:v>
                </c:pt>
                <c:pt idx="10">
                  <c:v>11.3</c:v>
                </c:pt>
                <c:pt idx="11">
                  <c:v>12.3</c:v>
                </c:pt>
                <c:pt idx="12">
                  <c:v>13.3</c:v>
                </c:pt>
              </c:numCache>
            </c:numRef>
          </c:xVal>
          <c:yVal>
            <c:numRef>
              <c:f>Sheet1!$H$2:$H$14</c:f>
              <c:numCache>
                <c:formatCode>General</c:formatCode>
                <c:ptCount val="13"/>
                <c:pt idx="0">
                  <c:v>15.50060331526481</c:v>
                </c:pt>
                <c:pt idx="1">
                  <c:v>27.997416115388763</c:v>
                </c:pt>
                <c:pt idx="2">
                  <c:v>39.181747472973207</c:v>
                </c:pt>
                <c:pt idx="3">
                  <c:v>45.068358443576862</c:v>
                </c:pt>
                <c:pt idx="4">
                  <c:v>49.311818798297274</c:v>
                </c:pt>
                <c:pt idx="5">
                  <c:v>52.370787001225303</c:v>
                </c:pt>
                <c:pt idx="6">
                  <c:v>54.575894551273628</c:v>
                </c:pt>
                <c:pt idx="7">
                  <c:v>56.1654826034233</c:v>
                </c:pt>
                <c:pt idx="8">
                  <c:v>57.311363300027686</c:v>
                </c:pt>
                <c:pt idx="9">
                  <c:v>58.137390250264808</c:v>
                </c:pt>
                <c:pt idx="10">
                  <c:v>58.732845365740594</c:v>
                </c:pt>
                <c:pt idx="11">
                  <c:v>59.162088981151079</c:v>
                </c:pt>
                <c:pt idx="12">
                  <c:v>59.471516302509215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59648"/>
        <c:axId val="192237568"/>
      </c:scatterChart>
      <c:valAx>
        <c:axId val="19205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(year)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237568"/>
        <c:crosses val="autoZero"/>
        <c:crossBetween val="midCat"/>
        <c:majorUnit val="1"/>
      </c:valAx>
      <c:valAx>
        <c:axId val="192237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Length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059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371474</xdr:colOff>
      <xdr:row>0</xdr:row>
      <xdr:rowOff>123825</xdr:rowOff>
    </xdr:from>
    <xdr:to>
      <xdr:col>19</xdr:col>
      <xdr:colOff>114300</xdr:colOff>
      <xdr:row>16</xdr:row>
      <xdr:rowOff>69851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584200</xdr:colOff>
      <xdr:row>16</xdr:row>
      <xdr:rowOff>133350</xdr:rowOff>
    </xdr:from>
    <xdr:to>
      <xdr:col>9</xdr:col>
      <xdr:colOff>114526</xdr:colOff>
      <xdr:row>22</xdr:row>
      <xdr:rowOff>57203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0" y="3079750"/>
          <a:ext cx="4407126" cy="10287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Q19" sqref="Q19:Q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15.4</v>
      </c>
      <c r="E2" t="s">
        <v>2</v>
      </c>
      <c r="F2" s="2">
        <v>60.27061685857403</v>
      </c>
      <c r="G2" s="1">
        <v>50</v>
      </c>
      <c r="H2">
        <f>$F$2*(1-EXP(-$F$3*(A2-$F$4)))</f>
        <v>15.50060331526481</v>
      </c>
      <c r="I2">
        <f>LN(B2/H2)</f>
        <v>-6.5114373135867678E-3</v>
      </c>
      <c r="J2">
        <f>I2^2</f>
        <v>4.2398815888770061E-5</v>
      </c>
    </row>
    <row r="3" spans="1:10" x14ac:dyDescent="0.35">
      <c r="A3">
        <v>2</v>
      </c>
      <c r="B3">
        <v>28.03</v>
      </c>
      <c r="E3" t="s">
        <v>3</v>
      </c>
      <c r="F3" s="2">
        <v>0.32730138727638214</v>
      </c>
      <c r="G3" s="1">
        <v>0.2</v>
      </c>
      <c r="H3">
        <f t="shared" ref="H3:H14" si="0">$F$2*(1-EXP(-$F$3*(A3-$F$4)))</f>
        <v>27.997416115388763</v>
      </c>
      <c r="I3">
        <f t="shared" ref="I3:I14" si="1">LN(B3/H3)</f>
        <v>1.1631408529597378E-3</v>
      </c>
      <c r="J3">
        <f t="shared" ref="J3:J14" si="2">I3^2</f>
        <v>1.3528966438239064E-6</v>
      </c>
    </row>
    <row r="4" spans="1:10" x14ac:dyDescent="0.35">
      <c r="A4">
        <v>3.3</v>
      </c>
      <c r="B4">
        <v>41.18</v>
      </c>
      <c r="E4" t="s">
        <v>4</v>
      </c>
      <c r="F4" s="2">
        <v>9.1644156860201831E-2</v>
      </c>
      <c r="G4" s="1">
        <v>-0.1</v>
      </c>
      <c r="H4">
        <f t="shared" si="0"/>
        <v>39.181747472973207</v>
      </c>
      <c r="I4">
        <f t="shared" si="1"/>
        <v>4.9741688929988891E-2</v>
      </c>
      <c r="J4">
        <f t="shared" si="2"/>
        <v>2.4742356176077791E-3</v>
      </c>
    </row>
    <row r="5" spans="1:10" x14ac:dyDescent="0.35">
      <c r="A5">
        <v>4.3</v>
      </c>
      <c r="B5">
        <v>46.2</v>
      </c>
      <c r="E5" t="s">
        <v>5</v>
      </c>
      <c r="F5">
        <f>SQRT(SUM(J2:J14)/(COUNT(J2:J14)-1))</f>
        <v>3.1330103078888373E-2</v>
      </c>
      <c r="H5">
        <f t="shared" si="0"/>
        <v>45.068358443576862</v>
      </c>
      <c r="I5">
        <f t="shared" si="1"/>
        <v>2.4799384423045343E-2</v>
      </c>
      <c r="J5">
        <f t="shared" si="2"/>
        <v>6.1500946776198401E-4</v>
      </c>
    </row>
    <row r="6" spans="1:10" x14ac:dyDescent="0.35">
      <c r="A6">
        <v>5.3</v>
      </c>
      <c r="B6">
        <v>48.23</v>
      </c>
      <c r="E6" t="s">
        <v>9</v>
      </c>
      <c r="F6">
        <f>COUNT(H2:H14)*LN(F5)</f>
        <v>-45.021286490981865</v>
      </c>
      <c r="H6">
        <f t="shared" si="0"/>
        <v>49.311818798297274</v>
      </c>
      <c r="I6">
        <f t="shared" si="1"/>
        <v>-2.2182550453571113E-2</v>
      </c>
      <c r="J6">
        <f t="shared" si="2"/>
        <v>4.9206554462522803E-4</v>
      </c>
    </row>
    <row r="7" spans="1:10" x14ac:dyDescent="0.35">
      <c r="A7">
        <v>6.3</v>
      </c>
      <c r="B7">
        <v>50.26</v>
      </c>
      <c r="E7" t="s">
        <v>10</v>
      </c>
      <c r="F7">
        <f>SUM(J2:J14)/(2*F5*F5)</f>
        <v>6.0000000000000009</v>
      </c>
      <c r="H7">
        <f t="shared" si="0"/>
        <v>52.370787001225303</v>
      </c>
      <c r="I7">
        <f t="shared" si="1"/>
        <v>-4.1139403774039698E-2</v>
      </c>
      <c r="J7">
        <f t="shared" si="2"/>
        <v>1.6924505428834718E-3</v>
      </c>
    </row>
    <row r="8" spans="1:10" x14ac:dyDescent="0.35">
      <c r="A8">
        <v>7.3</v>
      </c>
      <c r="B8">
        <v>51.82</v>
      </c>
      <c r="E8" t="s">
        <v>11</v>
      </c>
      <c r="F8">
        <f>F6+F7</f>
        <v>-39.021286490981865</v>
      </c>
      <c r="H8">
        <f t="shared" si="0"/>
        <v>54.575894551273628</v>
      </c>
      <c r="I8">
        <f t="shared" si="1"/>
        <v>-5.1816118395810212E-2</v>
      </c>
      <c r="J8">
        <f t="shared" si="2"/>
        <v>2.6849101256086216E-3</v>
      </c>
    </row>
    <row r="9" spans="1:10" x14ac:dyDescent="0.35">
      <c r="A9">
        <v>8.3000000000000007</v>
      </c>
      <c r="B9">
        <v>54.27</v>
      </c>
      <c r="H9">
        <f t="shared" si="0"/>
        <v>56.1654826034233</v>
      </c>
      <c r="I9">
        <f t="shared" si="1"/>
        <v>-3.4330791582091652E-2</v>
      </c>
      <c r="J9">
        <f t="shared" si="2"/>
        <v>1.1786032506530151E-3</v>
      </c>
    </row>
    <row r="10" spans="1:10" x14ac:dyDescent="0.35">
      <c r="A10">
        <v>9.3000000000000007</v>
      </c>
      <c r="B10">
        <v>56.98</v>
      </c>
      <c r="H10">
        <f t="shared" si="0"/>
        <v>57.311363300027686</v>
      </c>
      <c r="I10">
        <f t="shared" si="1"/>
        <v>-5.7985873810368679E-3</v>
      </c>
      <c r="J10">
        <f t="shared" si="2"/>
        <v>3.362361561552E-5</v>
      </c>
    </row>
    <row r="11" spans="1:10" x14ac:dyDescent="0.35">
      <c r="A11">
        <v>10.3</v>
      </c>
      <c r="B11">
        <v>58.93</v>
      </c>
      <c r="H11">
        <f t="shared" si="0"/>
        <v>58.137390250264808</v>
      </c>
      <c r="I11">
        <f t="shared" si="1"/>
        <v>1.3541292062905337E-2</v>
      </c>
      <c r="J11">
        <f t="shared" si="2"/>
        <v>1.8336659073290307E-4</v>
      </c>
    </row>
    <row r="12" spans="1:10" x14ac:dyDescent="0.35">
      <c r="A12">
        <v>11.3</v>
      </c>
      <c r="B12">
        <v>59</v>
      </c>
      <c r="H12">
        <f t="shared" si="0"/>
        <v>58.732845365740594</v>
      </c>
      <c r="I12">
        <f t="shared" si="1"/>
        <v>4.5383272945618029E-3</v>
      </c>
      <c r="J12">
        <f t="shared" si="2"/>
        <v>2.0596414632564652E-5</v>
      </c>
    </row>
    <row r="13" spans="1:10" x14ac:dyDescent="0.35">
      <c r="A13">
        <v>12.3</v>
      </c>
      <c r="B13">
        <v>60.91</v>
      </c>
      <c r="H13">
        <f t="shared" si="0"/>
        <v>59.162088981151079</v>
      </c>
      <c r="I13">
        <f t="shared" si="1"/>
        <v>2.9116416926851362E-2</v>
      </c>
      <c r="J13">
        <f t="shared" si="2"/>
        <v>8.4776573465823648E-4</v>
      </c>
    </row>
    <row r="14" spans="1:10" x14ac:dyDescent="0.35">
      <c r="A14">
        <v>13.3</v>
      </c>
      <c r="B14">
        <v>61.83</v>
      </c>
      <c r="H14">
        <f t="shared" si="0"/>
        <v>59.471516302509215</v>
      </c>
      <c r="I14">
        <f t="shared" si="1"/>
        <v>3.889120324563556E-2</v>
      </c>
      <c r="J14">
        <f t="shared" si="2"/>
        <v>1.5125256898933339E-3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2018-05-30T16:34:57Z</dcterms:modified>
</cp:coreProperties>
</file>