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0631620\Downloads\TPGrafos-master\TPGrafos-master\TP4FINAL\TP4FINAL\ColoreoGrafos\Documentacion\"/>
    </mc:Choice>
  </mc:AlternateContent>
  <bookViews>
    <workbookView xWindow="0" yWindow="0" windowWidth="15345" windowHeight="4635" firstSheet="1" activeTab="3"/>
  </bookViews>
  <sheets>
    <sheet name="Matriz Simétrica" sheetId="4" r:id="rId1"/>
    <sheet name="Generador" sheetId="5" r:id="rId2"/>
    <sheet name="GrafoNDNP" sheetId="7" r:id="rId3"/>
    <sheet name="ProbadorColoreo" sheetId="8" r:id="rId4"/>
    <sheet name="Hoja1" sheetId="6" r:id="rId5"/>
  </sheets>
  <calcPr calcId="152511"/>
</workbook>
</file>

<file path=xl/calcChain.xml><?xml version="1.0" encoding="utf-8"?>
<calcChain xmlns="http://schemas.openxmlformats.org/spreadsheetml/2006/main">
  <c r="J32" i="7" l="1"/>
  <c r="N32" i="7" s="1"/>
  <c r="J31" i="7"/>
  <c r="N31" i="7" s="1"/>
  <c r="J30" i="7"/>
  <c r="N30" i="7" s="1"/>
  <c r="J29" i="7"/>
  <c r="N29" i="7" s="1"/>
  <c r="J28" i="7"/>
  <c r="N28" i="7" s="1"/>
  <c r="J27" i="7"/>
  <c r="N27" i="7" s="1"/>
  <c r="J26" i="7"/>
  <c r="N26" i="7" s="1"/>
  <c r="J25" i="7"/>
  <c r="N25" i="7" s="1"/>
  <c r="J24" i="7"/>
  <c r="N24" i="7" s="1"/>
  <c r="E30" i="8" l="1"/>
  <c r="E40" i="8" s="1"/>
  <c r="M26" i="8"/>
  <c r="L26" i="8"/>
  <c r="E41" i="8" s="1"/>
  <c r="K26" i="8"/>
  <c r="E36" i="8" s="1"/>
  <c r="G26" i="8"/>
  <c r="F26" i="8"/>
  <c r="J25" i="8"/>
  <c r="N25" i="8" s="1"/>
  <c r="B25" i="8"/>
  <c r="B24" i="8"/>
  <c r="J23" i="8"/>
  <c r="N23" i="8" s="1"/>
  <c r="B23" i="8"/>
  <c r="J22" i="8"/>
  <c r="N22" i="8" s="1"/>
  <c r="B22" i="8"/>
  <c r="J21" i="8"/>
  <c r="N21" i="8" s="1"/>
  <c r="B21" i="8"/>
  <c r="J20" i="8"/>
  <c r="N20" i="8" s="1"/>
  <c r="B20" i="8"/>
  <c r="J19" i="8"/>
  <c r="J26" i="8" s="1"/>
  <c r="E42" i="8" s="1"/>
  <c r="B19" i="8"/>
  <c r="J18" i="8"/>
  <c r="N18" i="8" s="1"/>
  <c r="B18" i="8"/>
  <c r="E13" i="8"/>
  <c r="E39" i="8" s="1"/>
  <c r="E9" i="8"/>
  <c r="E38" i="8" s="1"/>
  <c r="E5" i="8"/>
  <c r="E37" i="8" s="1"/>
  <c r="E39" i="7"/>
  <c r="E49" i="7" s="1"/>
  <c r="M35" i="7"/>
  <c r="L35" i="7"/>
  <c r="E50" i="7" s="1"/>
  <c r="K35" i="7"/>
  <c r="G35" i="7"/>
  <c r="F35" i="7"/>
  <c r="J34" i="7"/>
  <c r="N34" i="7" s="1"/>
  <c r="B34" i="7"/>
  <c r="B24" i="7"/>
  <c r="J23" i="7"/>
  <c r="N23" i="7" s="1"/>
  <c r="B23" i="7"/>
  <c r="J22" i="7"/>
  <c r="N22" i="7" s="1"/>
  <c r="B22" i="7"/>
  <c r="J21" i="7"/>
  <c r="N21" i="7" s="1"/>
  <c r="B21" i="7"/>
  <c r="J20" i="7"/>
  <c r="N20" i="7" s="1"/>
  <c r="B20" i="7"/>
  <c r="J19" i="7"/>
  <c r="J35" i="7" s="1"/>
  <c r="E51" i="7" s="1"/>
  <c r="J18" i="7"/>
  <c r="N18" i="7" s="1"/>
  <c r="B18" i="7"/>
  <c r="E13" i="7"/>
  <c r="E48" i="7" s="1"/>
  <c r="E9" i="7"/>
  <c r="E47" i="7" s="1"/>
  <c r="E5" i="7"/>
  <c r="E46" i="7" s="1"/>
  <c r="J22" i="5"/>
  <c r="N22" i="5" s="1"/>
  <c r="J19" i="5"/>
  <c r="J20" i="5"/>
  <c r="J21" i="5"/>
  <c r="J23" i="5"/>
  <c r="J24" i="5"/>
  <c r="J25" i="5"/>
  <c r="J26" i="5"/>
  <c r="J18" i="5"/>
  <c r="E35" i="8" l="1"/>
  <c r="E33" i="8"/>
  <c r="E43" i="8"/>
  <c r="F41" i="8" s="1"/>
  <c r="N19" i="8"/>
  <c r="N26" i="8" s="1"/>
  <c r="E34" i="8" s="1"/>
  <c r="E45" i="7"/>
  <c r="E44" i="7"/>
  <c r="E42" i="7"/>
  <c r="E52" i="7"/>
  <c r="F50" i="7" s="1"/>
  <c r="N19" i="7"/>
  <c r="N35" i="7" s="1"/>
  <c r="E43" i="7" s="1"/>
  <c r="F40" i="8" l="1"/>
  <c r="F42" i="8"/>
  <c r="F39" i="8"/>
  <c r="F37" i="8"/>
  <c r="F38" i="8"/>
  <c r="F47" i="7"/>
  <c r="F49" i="7"/>
  <c r="F51" i="7"/>
  <c r="F48" i="7"/>
  <c r="F46" i="7"/>
  <c r="E31" i="5" l="1"/>
  <c r="E41" i="5" s="1"/>
  <c r="M27" i="5"/>
  <c r="E34" i="5" s="1"/>
  <c r="L27" i="5"/>
  <c r="E42" i="5" s="1"/>
  <c r="K27" i="5"/>
  <c r="E37" i="5" s="1"/>
  <c r="G27" i="5"/>
  <c r="F27" i="5"/>
  <c r="N26" i="5"/>
  <c r="B26" i="5"/>
  <c r="B25" i="5"/>
  <c r="N24" i="5"/>
  <c r="B24" i="5"/>
  <c r="N23" i="5"/>
  <c r="B23" i="5"/>
  <c r="N21" i="5"/>
  <c r="B21" i="5"/>
  <c r="N20" i="5"/>
  <c r="B20" i="5"/>
  <c r="N19" i="5"/>
  <c r="B19" i="5"/>
  <c r="N18" i="5"/>
  <c r="J27" i="5"/>
  <c r="E43" i="5" s="1"/>
  <c r="B18" i="5"/>
  <c r="E13" i="5"/>
  <c r="E40" i="5" s="1"/>
  <c r="E9" i="5"/>
  <c r="E39" i="5" s="1"/>
  <c r="E5" i="5"/>
  <c r="E38" i="5" s="1"/>
  <c r="E30" i="4"/>
  <c r="E40" i="4" s="1"/>
  <c r="M26" i="4"/>
  <c r="L26" i="4"/>
  <c r="E41" i="4" s="1"/>
  <c r="K26" i="4"/>
  <c r="E36" i="4" s="1"/>
  <c r="G26" i="4"/>
  <c r="F26" i="4"/>
  <c r="J25" i="4"/>
  <c r="N25" i="4" s="1"/>
  <c r="B25" i="4"/>
  <c r="B24" i="4"/>
  <c r="J23" i="4"/>
  <c r="N23" i="4" s="1"/>
  <c r="B23" i="4"/>
  <c r="J22" i="4"/>
  <c r="N22" i="4" s="1"/>
  <c r="B22" i="4"/>
  <c r="J21" i="4"/>
  <c r="N21" i="4" s="1"/>
  <c r="B21" i="4"/>
  <c r="J20" i="4"/>
  <c r="N20" i="4" s="1"/>
  <c r="B20" i="4"/>
  <c r="J19" i="4"/>
  <c r="J26" i="4" s="1"/>
  <c r="E42" i="4" s="1"/>
  <c r="B19" i="4"/>
  <c r="N18" i="4"/>
  <c r="J18" i="4"/>
  <c r="B18" i="4"/>
  <c r="E13" i="4"/>
  <c r="E39" i="4" s="1"/>
  <c r="E9" i="4"/>
  <c r="E38" i="4" s="1"/>
  <c r="E5" i="4"/>
  <c r="E37" i="4" s="1"/>
  <c r="E35" i="4" l="1"/>
  <c r="E36" i="5"/>
  <c r="N27" i="5"/>
  <c r="E35" i="5" s="1"/>
  <c r="E44" i="5"/>
  <c r="F42" i="5" s="1"/>
  <c r="E33" i="4"/>
  <c r="E43" i="4"/>
  <c r="F42" i="4" s="1"/>
  <c r="N19" i="4"/>
  <c r="N26" i="4" s="1"/>
  <c r="E34" i="4" s="1"/>
  <c r="F39" i="5" l="1"/>
  <c r="F41" i="5"/>
  <c r="F40" i="5"/>
  <c r="F38" i="5"/>
  <c r="F40" i="4"/>
  <c r="F39" i="4"/>
  <c r="F38" i="4"/>
  <c r="F37" i="4"/>
  <c r="F41" i="4"/>
  <c r="F43" i="5"/>
</calcChain>
</file>

<file path=xl/sharedStrings.xml><?xml version="1.0" encoding="utf-8"?>
<sst xmlns="http://schemas.openxmlformats.org/spreadsheetml/2006/main" count="236" uniqueCount="66">
  <si>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</si>
  <si>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</si>
  <si>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</si>
  <si>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</si>
  <si>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</si>
  <si>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</si>
  <si>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</si>
  <si>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</si>
  <si>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</si>
  <si>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</si>
  <si>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</si>
  <si>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</si>
  <si>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</si>
  <si>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</si>
  <si>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</si>
  <si>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</si>
  <si>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</si>
  <si>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</si>
  <si>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</si>
  <si>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</si>
  <si>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</si>
  <si>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</si>
  <si>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</si>
  <si>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</si>
  <si>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</si>
  <si>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</si>
  <si>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</si>
  <si>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</si>
  <si>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</si>
  <si>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</si>
  <si>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</si>
  <si>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</si>
  <si>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</si>
  <si>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</si>
  <si>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MatrizSimetrica</t>
  </si>
  <si>
    <t>Generador</t>
  </si>
  <si>
    <t>método genRanProb()</t>
  </si>
  <si>
    <t>Atributos y Constructores de Matriz Simétrica</t>
  </si>
  <si>
    <t>método getContenido()</t>
  </si>
  <si>
    <t>método setContenido()</t>
  </si>
  <si>
    <t>método getMatriz()</t>
  </si>
  <si>
    <t>método genRanPorcAdy()</t>
  </si>
  <si>
    <t>Clase Arista,atributos y métodos</t>
  </si>
  <si>
    <t>método genRegGrado()</t>
  </si>
  <si>
    <t>método genRegPorcAdy()</t>
  </si>
  <si>
    <t>método genNPartito()</t>
  </si>
  <si>
    <t>método grabarArchIn()</t>
  </si>
  <si>
    <t>Constructor y Atributos de GrafoNDNP</t>
  </si>
  <si>
    <t>GrafoNDNP</t>
  </si>
  <si>
    <t>Clase Nodo(atributos, comparador, constructor)</t>
  </si>
  <si>
    <t>método colorearSecuencialAleatorio()</t>
  </si>
  <si>
    <t>método ordenarRandom()</t>
  </si>
  <si>
    <t>método colorearWelshPowell()</t>
  </si>
  <si>
    <t>método colorearMatula()</t>
  </si>
  <si>
    <t>método ordenarPorMenorGrado()</t>
  </si>
  <si>
    <t>método ordenarPorMayorGrado()</t>
  </si>
  <si>
    <t>método esAdyacente()</t>
  </si>
  <si>
    <t>método sePuedeColorearOrdenado()</t>
  </si>
  <si>
    <t>método escribirArchivo()</t>
  </si>
  <si>
    <t>método analisisSecuencial()</t>
  </si>
  <si>
    <t>método analisisWelshPowell()</t>
  </si>
  <si>
    <t>método analisisMatula()</t>
  </si>
  <si>
    <t>método despintarNodos()</t>
  </si>
  <si>
    <t>ProbadorColoreo</t>
  </si>
  <si>
    <t>Atributos y constructor de ProbadorColoreo</t>
  </si>
  <si>
    <t>método verifica()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</si>
</sst>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9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31" xfId="0" applyNumberForma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Porcentaje" xfId="1" builtinId="5"/>
  </cellStyles>
  <dxfs count="2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'Matriz Simétrica'!$B$37:$D$42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'Matriz Simétrica'!$E$37:$E$42</c:f>
              <c:numCache>
                <c:formatCode>[h]:mm</c:formatCode>
                <c:ptCount val="6"/>
                <c:pt idx="0">
                  <c:v>1.041666666666663E-2</c:v>
                </c:pt>
                <c:pt idx="1">
                  <c:v>5.5555555555555358E-3</c:v>
                </c:pt>
                <c:pt idx="2">
                  <c:v>6.9444444444444198E-3</c:v>
                </c:pt>
                <c:pt idx="3">
                  <c:v>3.4722222222222654E-3</c:v>
                </c:pt>
                <c:pt idx="4">
                  <c:v>6.9444444444444441E-3</c:v>
                </c:pt>
                <c:pt idx="5">
                  <c:v>1.388888888888884E-2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Generador!$B$38:$D$43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Generador!$E$38:$E$43</c:f>
              <c:numCache>
                <c:formatCode>[h]:mm</c:formatCode>
                <c:ptCount val="6"/>
                <c:pt idx="0">
                  <c:v>1.041666666666663E-2</c:v>
                </c:pt>
                <c:pt idx="1">
                  <c:v>1.0416666666666685E-2</c:v>
                </c:pt>
                <c:pt idx="2">
                  <c:v>1.041666666666663E-2</c:v>
                </c:pt>
                <c:pt idx="3">
                  <c:v>3.4722222222222099E-3</c:v>
                </c:pt>
                <c:pt idx="4">
                  <c:v>1.3888888888888888E-2</c:v>
                </c:pt>
                <c:pt idx="5">
                  <c:v>7.7083333333333309E-2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GrafoNDNP!$B$46:$D$51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GrafoNDNP!$E$46:$E$51</c:f>
              <c:numCache>
                <c:formatCode>[h]:mm</c:formatCode>
                <c:ptCount val="6"/>
                <c:pt idx="0">
                  <c:v>2.083333333333337E-2</c:v>
                </c:pt>
                <c:pt idx="1">
                  <c:v>1.3888888888888895E-2</c:v>
                </c:pt>
                <c:pt idx="2">
                  <c:v>1.3888888888888895E-2</c:v>
                </c:pt>
                <c:pt idx="3">
                  <c:v>2.083333333333337E-2</c:v>
                </c:pt>
                <c:pt idx="4">
                  <c:v>3.125E-2</c:v>
                </c:pt>
                <c:pt idx="5">
                  <c:v>0.2013888888888889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ProbadorColoreo!$B$37:$D$42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ProbadorColoreo!$E$37:$E$42</c:f>
              <c:numCache>
                <c:formatCode>[h]:mm</c:formatCode>
                <c:ptCount val="6"/>
                <c:pt idx="0">
                  <c:v>1.736111111111116E-2</c:v>
                </c:pt>
                <c:pt idx="1">
                  <c:v>1.7361111111110938E-2</c:v>
                </c:pt>
                <c:pt idx="2">
                  <c:v>2.083333333333337E-2</c:v>
                </c:pt>
                <c:pt idx="3">
                  <c:v>2.777777777777779E-2</c:v>
                </c:pt>
                <c:pt idx="4">
                  <c:v>6.9444444444444441E-3</c:v>
                </c:pt>
                <c:pt idx="5">
                  <c:v>4.5833333333333171E-2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33</xdr:row>
      <xdr:rowOff>9527</xdr:rowOff>
    </xdr:from>
    <xdr:to>
      <xdr:col>11</xdr:col>
      <xdr:colOff>419100</xdr:colOff>
      <xdr:row>43</xdr:row>
      <xdr:rowOff>180975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41</xdr:row>
      <xdr:rowOff>9527</xdr:rowOff>
    </xdr:from>
    <xdr:to>
      <xdr:col>11</xdr:col>
      <xdr:colOff>419100</xdr:colOff>
      <xdr:row>51</xdr:row>
      <xdr:rowOff>180975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13" workbookViewId="0">
      <selection activeCell="D31" sqref="D31"/>
    </sheetView>
  </sheetViews>
  <sheetFormatPr baseColWidth="10" defaultColWidth="0" defaultRowHeight="15" customHeight="1" zeroHeight="1" x14ac:dyDescent="0.25"/>
  <cols>
    <col min="1" max="1" width="1.140625" style="19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19" customWidth="1"/>
    <col min="16" max="16384" width="11.42578125" style="28" hidden="1"/>
  </cols>
  <sheetData>
    <row r="1" spans="1:16" s="10" customFormat="1" ht="23.25" customHeight="1" x14ac:dyDescent="0.25">
      <c r="B1" s="105" t="s">
        <v>19</v>
      </c>
      <c r="C1" s="105"/>
      <c r="D1" s="106" t="s">
        <v>34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88" t="s">
        <v>3</v>
      </c>
      <c r="C3" s="89"/>
      <c r="D3" s="89"/>
      <c r="E3" s="90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4" customFormat="1" ht="30" x14ac:dyDescent="0.25">
      <c r="A4" s="24"/>
      <c r="B4" s="53" t="s">
        <v>1</v>
      </c>
      <c r="C4" s="42" t="s">
        <v>4</v>
      </c>
      <c r="D4" s="42" t="s">
        <v>5</v>
      </c>
      <c r="E4" s="54" t="s">
        <v>2</v>
      </c>
      <c r="F4" s="15"/>
      <c r="G4" s="16"/>
      <c r="H4" s="16"/>
      <c r="I4" s="16"/>
      <c r="J4" s="16"/>
      <c r="K4" s="16"/>
      <c r="L4" s="16"/>
      <c r="M4" s="16"/>
      <c r="N4" s="16"/>
      <c r="O4" s="24"/>
      <c r="P4" s="17"/>
    </row>
    <row r="5" spans="1:16" s="21" customFormat="1" ht="15.75" thickBot="1" x14ac:dyDescent="0.3">
      <c r="A5" s="25"/>
      <c r="B5" s="1">
        <v>1.3888888888888888E-2</v>
      </c>
      <c r="C5" s="2">
        <v>0.26041666666666669</v>
      </c>
      <c r="D5" s="2">
        <v>0.27083333333333331</v>
      </c>
      <c r="E5" s="50">
        <f>IFERROR(IF(OR(ISBLANK(C5),ISBLANK(D5)),"Completar",IF(D5&gt;=C5,D5-C5,"Error")),"Error")</f>
        <v>1.041666666666663E-2</v>
      </c>
      <c r="F5" s="18"/>
      <c r="G5" s="19"/>
      <c r="H5" s="19"/>
      <c r="I5" s="19"/>
      <c r="J5" s="19"/>
      <c r="K5" s="19"/>
      <c r="L5" s="19"/>
      <c r="M5" s="19"/>
      <c r="N5" s="19"/>
      <c r="O5" s="25"/>
      <c r="P5" s="20"/>
    </row>
    <row r="6" spans="1:16" s="23" customFormat="1" ht="6" customHeight="1" thickBot="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2"/>
    </row>
    <row r="7" spans="1:16" s="13" customFormat="1" ht="15" customHeight="1" x14ac:dyDescent="0.25">
      <c r="A7" s="11"/>
      <c r="B7" s="88" t="s">
        <v>0</v>
      </c>
      <c r="C7" s="89"/>
      <c r="D7" s="89"/>
      <c r="E7" s="90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4" customFormat="1" ht="30" x14ac:dyDescent="0.25">
      <c r="A8" s="24"/>
      <c r="B8" s="53" t="s">
        <v>1</v>
      </c>
      <c r="C8" s="42" t="s">
        <v>4</v>
      </c>
      <c r="D8" s="42" t="s">
        <v>5</v>
      </c>
      <c r="E8" s="54" t="s">
        <v>2</v>
      </c>
      <c r="F8" s="97"/>
      <c r="G8" s="97"/>
      <c r="H8" s="97"/>
      <c r="I8" s="97"/>
      <c r="J8" s="97"/>
      <c r="K8" s="97"/>
      <c r="L8" s="97"/>
      <c r="M8" s="97"/>
      <c r="N8" s="97"/>
      <c r="O8" s="24"/>
      <c r="P8" s="17"/>
    </row>
    <row r="9" spans="1:16" s="21" customFormat="1" ht="15.75" thickBot="1" x14ac:dyDescent="0.3">
      <c r="A9" s="25"/>
      <c r="B9" s="1">
        <v>6.9444444444444441E-3</v>
      </c>
      <c r="C9" s="2">
        <v>0.27083333333333331</v>
      </c>
      <c r="D9" s="2">
        <v>0.27638888888888885</v>
      </c>
      <c r="E9" s="50">
        <f>IFERROR(IF(OR(ISBLANK(C9),ISBLANK(D9)),"Completar",IF(D9&gt;=C9,D9-C9,"Error")),"Error")</f>
        <v>5.5555555555555358E-3</v>
      </c>
      <c r="F9" s="98"/>
      <c r="G9" s="98"/>
      <c r="H9" s="98"/>
      <c r="I9" s="98"/>
      <c r="J9" s="98"/>
      <c r="K9" s="98"/>
      <c r="L9" s="98"/>
      <c r="M9" s="98"/>
      <c r="N9" s="98"/>
      <c r="O9" s="25"/>
      <c r="P9" s="20"/>
    </row>
    <row r="10" spans="1:16" s="23" customFormat="1" ht="6" customHeight="1" thickBo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2"/>
    </row>
    <row r="11" spans="1:16" s="13" customFormat="1" ht="15" customHeight="1" x14ac:dyDescent="0.25">
      <c r="A11" s="11"/>
      <c r="B11" s="88" t="s">
        <v>30</v>
      </c>
      <c r="C11" s="89"/>
      <c r="D11" s="89"/>
      <c r="E11" s="90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4" customFormat="1" ht="30" x14ac:dyDescent="0.25">
      <c r="A12" s="24"/>
      <c r="B12" s="53" t="s">
        <v>1</v>
      </c>
      <c r="C12" s="42" t="s">
        <v>4</v>
      </c>
      <c r="D12" s="42" t="s">
        <v>5</v>
      </c>
      <c r="E12" s="54" t="s">
        <v>2</v>
      </c>
      <c r="F12" s="97"/>
      <c r="G12" s="97"/>
      <c r="H12" s="97"/>
      <c r="I12" s="97"/>
      <c r="J12" s="97"/>
      <c r="K12" s="97"/>
      <c r="L12" s="97"/>
      <c r="M12" s="97"/>
      <c r="N12" s="97"/>
      <c r="O12" s="24"/>
      <c r="P12" s="17"/>
    </row>
    <row r="13" spans="1:16" s="21" customFormat="1" ht="15.75" thickBot="1" x14ac:dyDescent="0.3">
      <c r="A13" s="25"/>
      <c r="B13" s="1">
        <v>1.0416666666666666E-2</v>
      </c>
      <c r="C13" s="2">
        <v>0.29166666666666669</v>
      </c>
      <c r="D13" s="2">
        <v>0.2986111111111111</v>
      </c>
      <c r="E13" s="50">
        <f>IFERROR(IF(OR(ISBLANK(C13),ISBLANK(D13)),"Completar",IF(D13&gt;=C13,D13-C13,"Error")),"Error")</f>
        <v>6.9444444444444198E-3</v>
      </c>
      <c r="F13" s="98"/>
      <c r="G13" s="98"/>
      <c r="H13" s="98"/>
      <c r="I13" s="98"/>
      <c r="J13" s="98"/>
      <c r="K13" s="98"/>
      <c r="L13" s="98"/>
      <c r="M13" s="98"/>
      <c r="N13" s="98"/>
      <c r="O13" s="25"/>
      <c r="P13" s="20"/>
    </row>
    <row r="14" spans="1:16" s="23" customFormat="1" ht="6" customHeight="1" thickBo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2"/>
    </row>
    <row r="15" spans="1:16" s="13" customFormat="1" ht="15" customHeight="1" x14ac:dyDescent="0.25">
      <c r="A15" s="11"/>
      <c r="B15" s="88" t="s">
        <v>7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11"/>
    </row>
    <row r="16" spans="1:16" s="14" customFormat="1" ht="16.5" customHeight="1" x14ac:dyDescent="0.25">
      <c r="A16" s="24"/>
      <c r="B16" s="99" t="s">
        <v>8</v>
      </c>
      <c r="C16" s="100" t="s">
        <v>9</v>
      </c>
      <c r="D16" s="100"/>
      <c r="E16" s="101"/>
      <c r="F16" s="102" t="s">
        <v>11</v>
      </c>
      <c r="G16" s="103"/>
      <c r="H16" s="104" t="s">
        <v>13</v>
      </c>
      <c r="I16" s="100"/>
      <c r="J16" s="101"/>
      <c r="K16" s="102" t="s">
        <v>15</v>
      </c>
      <c r="L16" s="103"/>
      <c r="M16" s="104" t="s">
        <v>17</v>
      </c>
      <c r="N16" s="91" t="s">
        <v>2</v>
      </c>
      <c r="O16" s="24"/>
      <c r="P16" s="17"/>
    </row>
    <row r="17" spans="1:16" s="14" customFormat="1" ht="30" x14ac:dyDescent="0.25">
      <c r="A17" s="24"/>
      <c r="B17" s="99"/>
      <c r="C17" s="100"/>
      <c r="D17" s="100"/>
      <c r="E17" s="101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104"/>
      <c r="N17" s="91"/>
      <c r="O17" s="24"/>
      <c r="P17" s="17"/>
    </row>
    <row r="18" spans="1:16" s="21" customFormat="1" x14ac:dyDescent="0.25">
      <c r="A18" s="25"/>
      <c r="B18" s="44">
        <f>ROW($B18)-16</f>
        <v>2</v>
      </c>
      <c r="C18" s="92" t="s">
        <v>37</v>
      </c>
      <c r="D18" s="92"/>
      <c r="E18" s="93"/>
      <c r="F18" s="3">
        <v>10</v>
      </c>
      <c r="G18" s="4">
        <v>4.1666666666666666E-3</v>
      </c>
      <c r="H18" s="5">
        <v>0.32083333333333336</v>
      </c>
      <c r="I18" s="6">
        <v>0.32708333333333334</v>
      </c>
      <c r="J18" s="51">
        <f>IFERROR(IF(OR(ISBLANK(H18),ISBLANK(I18)),"",IF(I18&gt;=H18,I18-H18,"Error")),"Error")</f>
        <v>6.2499999999999778E-3</v>
      </c>
      <c r="K18" s="7">
        <v>0</v>
      </c>
      <c r="L18" s="8">
        <v>0</v>
      </c>
      <c r="M18" s="9">
        <v>4</v>
      </c>
      <c r="N18" s="52">
        <f>IFERROR(IF(OR(J18="",ISBLANK(L18)),"",J18+L18),"Error")</f>
        <v>6.2499999999999778E-3</v>
      </c>
      <c r="O18" s="25"/>
      <c r="P18" s="20"/>
    </row>
    <row r="19" spans="1:16" s="21" customFormat="1" x14ac:dyDescent="0.25">
      <c r="A19" s="25"/>
      <c r="B19" s="44">
        <f t="shared" ref="B19:B25" si="0">ROW($B19)-16</f>
        <v>3</v>
      </c>
      <c r="C19" s="92" t="s">
        <v>38</v>
      </c>
      <c r="D19" s="92"/>
      <c r="E19" s="93"/>
      <c r="F19" s="3">
        <v>7</v>
      </c>
      <c r="G19" s="4">
        <v>3.472222222222222E-3</v>
      </c>
      <c r="H19" s="5">
        <v>0.32777777777777778</v>
      </c>
      <c r="I19" s="6">
        <v>0.33055555555555555</v>
      </c>
      <c r="J19" s="51">
        <f t="shared" ref="J19:J23" si="1">IFERROR(IF(OR(ISBLANK(H19),ISBLANK(I19)),"",IF(I19&gt;=H19,I19-H19,"Error")),"Error")</f>
        <v>2.7777777777777679E-3</v>
      </c>
      <c r="K19" s="7">
        <v>1</v>
      </c>
      <c r="L19" s="8">
        <v>6.9444444444444441E-3</v>
      </c>
      <c r="M19" s="9">
        <v>7</v>
      </c>
      <c r="N19" s="52">
        <f t="shared" ref="N19:N25" si="2">IFERROR(IF(OR(J19="",ISBLANK(L19)),"",J19+L19),"Error")</f>
        <v>9.722222222222212E-3</v>
      </c>
      <c r="O19" s="25"/>
      <c r="P19" s="20"/>
    </row>
    <row r="20" spans="1:16" s="21" customFormat="1" x14ac:dyDescent="0.25">
      <c r="A20" s="25"/>
      <c r="B20" s="44">
        <f t="shared" si="0"/>
        <v>4</v>
      </c>
      <c r="C20" s="92" t="s">
        <v>39</v>
      </c>
      <c r="D20" s="92"/>
      <c r="E20" s="93"/>
      <c r="F20" s="3">
        <v>7</v>
      </c>
      <c r="G20" s="4">
        <v>3.472222222222222E-3</v>
      </c>
      <c r="H20" s="5">
        <v>0.3298611111111111</v>
      </c>
      <c r="I20" s="6">
        <v>0.33333333333333331</v>
      </c>
      <c r="J20" s="51">
        <f t="shared" si="1"/>
        <v>3.4722222222222099E-3</v>
      </c>
      <c r="K20" s="7">
        <v>0</v>
      </c>
      <c r="L20" s="8">
        <v>0</v>
      </c>
      <c r="M20" s="9">
        <v>6</v>
      </c>
      <c r="N20" s="52">
        <f t="shared" si="2"/>
        <v>3.4722222222222099E-3</v>
      </c>
      <c r="O20" s="25"/>
      <c r="P20" s="20"/>
    </row>
    <row r="21" spans="1:16" s="21" customFormat="1" x14ac:dyDescent="0.25">
      <c r="A21" s="25"/>
      <c r="B21" s="44">
        <f t="shared" si="0"/>
        <v>5</v>
      </c>
      <c r="C21" s="92" t="s">
        <v>40</v>
      </c>
      <c r="D21" s="92"/>
      <c r="E21" s="93"/>
      <c r="F21" s="3">
        <v>3</v>
      </c>
      <c r="G21" s="4">
        <v>3.472222222222222E-3</v>
      </c>
      <c r="H21" s="5">
        <v>0.33680555555555558</v>
      </c>
      <c r="I21" s="6">
        <v>0.33819444444444446</v>
      </c>
      <c r="J21" s="51">
        <f t="shared" si="1"/>
        <v>1.388888888888884E-3</v>
      </c>
      <c r="K21" s="7">
        <v>0</v>
      </c>
      <c r="L21" s="8">
        <v>0</v>
      </c>
      <c r="M21" s="9">
        <v>3</v>
      </c>
      <c r="N21" s="52">
        <f t="shared" si="2"/>
        <v>1.388888888888884E-3</v>
      </c>
      <c r="O21" s="25"/>
      <c r="P21" s="20"/>
    </row>
    <row r="22" spans="1:16" s="21" customFormat="1" x14ac:dyDescent="0.25">
      <c r="A22" s="25"/>
      <c r="B22" s="44">
        <f t="shared" si="0"/>
        <v>6</v>
      </c>
      <c r="C22" s="92"/>
      <c r="D22" s="92"/>
      <c r="E22" s="93"/>
      <c r="F22" s="3"/>
      <c r="G22" s="4"/>
      <c r="H22" s="5"/>
      <c r="I22" s="6"/>
      <c r="J22" s="51" t="str">
        <f t="shared" si="1"/>
        <v/>
      </c>
      <c r="K22" s="7"/>
      <c r="L22" s="8"/>
      <c r="M22" s="9"/>
      <c r="N22" s="52" t="str">
        <f t="shared" si="2"/>
        <v/>
      </c>
      <c r="O22" s="25"/>
      <c r="P22" s="20"/>
    </row>
    <row r="23" spans="1:16" s="21" customFormat="1" x14ac:dyDescent="0.25">
      <c r="A23" s="25"/>
      <c r="B23" s="44">
        <f t="shared" si="0"/>
        <v>7</v>
      </c>
      <c r="C23" s="92"/>
      <c r="D23" s="92"/>
      <c r="E23" s="93"/>
      <c r="F23" s="3"/>
      <c r="G23" s="4"/>
      <c r="H23" s="5"/>
      <c r="I23" s="6"/>
      <c r="J23" s="51" t="str">
        <f t="shared" si="1"/>
        <v/>
      </c>
      <c r="K23" s="7"/>
      <c r="L23" s="8"/>
      <c r="M23" s="9"/>
      <c r="N23" s="52" t="str">
        <f t="shared" si="2"/>
        <v/>
      </c>
      <c r="O23" s="25"/>
      <c r="P23" s="20"/>
    </row>
    <row r="24" spans="1:16" s="21" customFormat="1" x14ac:dyDescent="0.25">
      <c r="A24" s="25"/>
      <c r="B24" s="44">
        <f t="shared" si="0"/>
        <v>8</v>
      </c>
      <c r="C24" s="92"/>
      <c r="D24" s="92"/>
      <c r="E24" s="93"/>
      <c r="F24" s="3"/>
      <c r="G24" s="4"/>
      <c r="H24" s="5"/>
      <c r="I24" s="6"/>
      <c r="J24" s="51"/>
      <c r="K24" s="7"/>
      <c r="L24" s="8"/>
      <c r="M24" s="9"/>
      <c r="N24" s="52"/>
      <c r="O24" s="25"/>
      <c r="P24" s="20"/>
    </row>
    <row r="25" spans="1:16" s="21" customFormat="1" x14ac:dyDescent="0.25">
      <c r="A25" s="25"/>
      <c r="B25" s="44">
        <f t="shared" si="0"/>
        <v>9</v>
      </c>
      <c r="C25" s="92"/>
      <c r="D25" s="92"/>
      <c r="E25" s="93"/>
      <c r="F25" s="3"/>
      <c r="G25" s="4"/>
      <c r="H25" s="5"/>
      <c r="I25" s="6"/>
      <c r="J25" s="51" t="str">
        <f>IFERROR(IF(OR(ISBLANK(H25),ISBLANK(I25)),"",IF(I25&gt;=H25,I25-H25,"Error")),"Error")</f>
        <v/>
      </c>
      <c r="K25" s="7"/>
      <c r="L25" s="8"/>
      <c r="M25" s="9"/>
      <c r="N25" s="52" t="str">
        <f t="shared" si="2"/>
        <v/>
      </c>
      <c r="O25" s="25"/>
      <c r="P25" s="20"/>
    </row>
    <row r="26" spans="1:16" s="27" customFormat="1" ht="15.75" thickBot="1" x14ac:dyDescent="0.3">
      <c r="A26" s="24"/>
      <c r="B26" s="94" t="s">
        <v>33</v>
      </c>
      <c r="C26" s="95"/>
      <c r="D26" s="95"/>
      <c r="E26" s="96"/>
      <c r="F26" s="45">
        <f>IF(SUM(F18:F25)=0,"Completar",SUM(F18:F25))</f>
        <v>27</v>
      </c>
      <c r="G26" s="46">
        <f>IF(SUM(G18:G25)=0,"Completar",SUM(G18:G25))</f>
        <v>1.4583333333333332E-2</v>
      </c>
      <c r="H26" s="58" t="s">
        <v>32</v>
      </c>
      <c r="I26" s="47" t="s">
        <v>32</v>
      </c>
      <c r="J26" s="57">
        <f>IF(OR(COUNTIF(J18:J25,"Error")&gt;0,COUNTIF(J18:J25,"Completar")&gt;0),"Error",IF(SUM(J18:J25)=0,"Completar",SUM(J18:J25)))</f>
        <v>1.388888888888884E-2</v>
      </c>
      <c r="K26" s="48">
        <f>SUM(K18:K25)</f>
        <v>1</v>
      </c>
      <c r="L26" s="46">
        <f>SUM(L18:L25)</f>
        <v>6.9444444444444441E-3</v>
      </c>
      <c r="M26" s="49">
        <f>IF(SUM(M18:M25)=0,"Completar",SUM(M18:M25))</f>
        <v>20</v>
      </c>
      <c r="N26" s="50">
        <f>IF(OR(COUNTIF(N18:N25,"Error")&gt;0,COUNTIF(N18:N25,"Completar")&gt;0),"Error",IF(SUM(N18:N25)=0,"Completar",SUM(N18:N25)))</f>
        <v>2.0833333333333284E-2</v>
      </c>
      <c r="O26" s="24"/>
      <c r="P26" s="26"/>
    </row>
    <row r="27" spans="1:16" s="22" customFormat="1" ht="6" customHeight="1" thickBot="1" x14ac:dyDescent="0.3">
      <c r="A27" s="19"/>
      <c r="B27" s="2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6" s="13" customFormat="1" ht="15" customHeight="1" x14ac:dyDescent="0.25">
      <c r="A28" s="11"/>
      <c r="B28" s="88" t="s">
        <v>18</v>
      </c>
      <c r="C28" s="89"/>
      <c r="D28" s="89"/>
      <c r="E28" s="90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4" customFormat="1" ht="30" x14ac:dyDescent="0.25">
      <c r="A29" s="24"/>
      <c r="B29" s="53" t="s">
        <v>1</v>
      </c>
      <c r="C29" s="42" t="s">
        <v>4</v>
      </c>
      <c r="D29" s="42" t="s">
        <v>5</v>
      </c>
      <c r="E29" s="54" t="s">
        <v>2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17"/>
    </row>
    <row r="30" spans="1:16" s="21" customFormat="1" ht="15.75" thickBot="1" x14ac:dyDescent="0.3">
      <c r="A30" s="25"/>
      <c r="B30" s="1">
        <v>4.1666666666666666E-3</v>
      </c>
      <c r="C30" s="2">
        <v>0.34027777777777773</v>
      </c>
      <c r="D30" s="2">
        <v>0.34375</v>
      </c>
      <c r="E30" s="50">
        <f>IFERROR(IF(OR(ISBLANK(C30),ISBLANK(D30)),"Completar",IF(D30&gt;=C30,D30-C30,"Error")),"Error")</f>
        <v>3.4722222222222654E-3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0"/>
    </row>
    <row r="31" spans="1:16" s="22" customFormat="1" ht="6" customHeight="1" thickBo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6" x14ac:dyDescent="0.25">
      <c r="B32" s="88" t="s">
        <v>20</v>
      </c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90"/>
    </row>
    <row r="33" spans="1:15" ht="15" customHeight="1" x14ac:dyDescent="0.25">
      <c r="B33" s="74" t="s">
        <v>22</v>
      </c>
      <c r="C33" s="75"/>
      <c r="D33" s="76"/>
      <c r="E33" s="84">
        <f>M26</f>
        <v>20</v>
      </c>
      <c r="F33" s="85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4" t="s">
        <v>23</v>
      </c>
      <c r="C34" s="75"/>
      <c r="D34" s="76"/>
      <c r="E34" s="86">
        <f>IF(M26="Completar","Completar",IFERROR(M26/(N26*24),"Error"))</f>
        <v>40.000000000000099</v>
      </c>
      <c r="F34" s="87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4" t="s">
        <v>21</v>
      </c>
      <c r="C35" s="75"/>
      <c r="D35" s="76"/>
      <c r="E35" s="84">
        <f>IF(K26=0,0,IFERROR(ROUNDUP(K26/(M26/100),0),"Error"))</f>
        <v>5</v>
      </c>
      <c r="F35" s="85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4" t="s">
        <v>24</v>
      </c>
      <c r="C36" s="75"/>
      <c r="D36" s="76"/>
      <c r="E36" s="82">
        <f>IF(K26=0,0,IFERROR(K26/M26,"Error"))</f>
        <v>0.05</v>
      </c>
      <c r="F36" s="83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4" t="s">
        <v>27</v>
      </c>
      <c r="C37" s="75"/>
      <c r="D37" s="76"/>
      <c r="E37" s="55">
        <f>E5</f>
        <v>1.041666666666663E-2</v>
      </c>
      <c r="F37" s="56">
        <f>IF(E37="Completar",E37,IFERROR(E37/$E$43,"Error"))</f>
        <v>0.22058823529411725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4" t="s">
        <v>28</v>
      </c>
      <c r="C38" s="75"/>
      <c r="D38" s="76"/>
      <c r="E38" s="55">
        <f>E9</f>
        <v>5.5555555555555358E-3</v>
      </c>
      <c r="F38" s="56">
        <f>IF(E38="Completar",E38,IFERROR(E38/$E$43,"Error"))</f>
        <v>0.1176470588235292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4" t="s">
        <v>31</v>
      </c>
      <c r="C39" s="75"/>
      <c r="D39" s="76"/>
      <c r="E39" s="55">
        <f>E13</f>
        <v>6.9444444444444198E-3</v>
      </c>
      <c r="F39" s="56">
        <f t="shared" ref="F39" si="3">IF(E39="Completar",E39,IFERROR(E39/$E$43,"Error"))</f>
        <v>0.14705882352941149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4" t="s">
        <v>29</v>
      </c>
      <c r="C40" s="75"/>
      <c r="D40" s="76"/>
      <c r="E40" s="55">
        <f>E30</f>
        <v>3.4722222222222654E-3</v>
      </c>
      <c r="F40" s="56">
        <f>IF(E40="Completar",E40,IFERROR(E40/$E$43,"Error"))</f>
        <v>7.3529411764706926E-2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4" t="s">
        <v>25</v>
      </c>
      <c r="C41" s="75"/>
      <c r="D41" s="76"/>
      <c r="E41" s="55">
        <f>L26</f>
        <v>6.9444444444444441E-3</v>
      </c>
      <c r="F41" s="56">
        <f>IF(E41="Completar",E41,IFERROR(E41/$E$43,"Completar"))</f>
        <v>0.14705882352941202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4" t="s">
        <v>26</v>
      </c>
      <c r="C42" s="75"/>
      <c r="D42" s="76"/>
      <c r="E42" s="55">
        <f>J26</f>
        <v>1.388888888888884E-2</v>
      </c>
      <c r="F42" s="56">
        <f>IF(E42="Completar",E42,IFERROR(E42/$E$43,"Completar"))</f>
        <v>0.29411764705882298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7" t="s">
        <v>6</v>
      </c>
      <c r="C43" s="78"/>
      <c r="D43" s="79"/>
      <c r="E43" s="80">
        <f>IF(COUNTIF(E37:E42,"Error")&gt;0,"Error",IF(SUM(E37:E42)=0,"Completar",SUM(E37:E42)))</f>
        <v>4.7222222222222138E-2</v>
      </c>
      <c r="F43" s="81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19"/>
      <c r="O44" s="19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F9:N9"/>
    <mergeCell ref="B1:C1"/>
    <mergeCell ref="D1:N1"/>
    <mergeCell ref="B3:E3"/>
    <mergeCell ref="B7:E7"/>
    <mergeCell ref="F8:N8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B32:N32"/>
    <mergeCell ref="N16:N17"/>
    <mergeCell ref="C18:E18"/>
    <mergeCell ref="C19:E19"/>
    <mergeCell ref="C20:E20"/>
    <mergeCell ref="C21:E21"/>
    <mergeCell ref="C22:E22"/>
    <mergeCell ref="C23:E23"/>
    <mergeCell ref="C24:E24"/>
    <mergeCell ref="C25:E25"/>
    <mergeCell ref="B26:E26"/>
    <mergeCell ref="B28:E28"/>
    <mergeCell ref="B33:D33"/>
    <mergeCell ref="E33:F33"/>
    <mergeCell ref="B34:D34"/>
    <mergeCell ref="E34:F34"/>
    <mergeCell ref="B35:D35"/>
    <mergeCell ref="E35:F35"/>
    <mergeCell ref="B41:D41"/>
    <mergeCell ref="B42:D42"/>
    <mergeCell ref="B43:D43"/>
    <mergeCell ref="E43:F43"/>
    <mergeCell ref="B36:D36"/>
    <mergeCell ref="E36:F36"/>
    <mergeCell ref="B37:D37"/>
    <mergeCell ref="B38:D38"/>
    <mergeCell ref="B39:D39"/>
    <mergeCell ref="B40:D40"/>
  </mergeCells>
  <conditionalFormatting sqref="A1:B1048576 D1:XFD1048576 C3:C1048576">
    <cfRule type="cellIs" dxfId="21" priority="1" operator="equal">
      <formula>"Completar"</formula>
    </cfRule>
    <cfRule type="cellIs" dxfId="20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16" workbookViewId="0">
      <selection activeCell="D10" sqref="D10"/>
    </sheetView>
  </sheetViews>
  <sheetFormatPr baseColWidth="10" defaultColWidth="0" defaultRowHeight="15" customHeight="1" zeroHeight="1" x14ac:dyDescent="0.25"/>
  <cols>
    <col min="1" max="1" width="1.140625" style="19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19" customWidth="1"/>
    <col min="16" max="16384" width="11.42578125" style="28" hidden="1"/>
  </cols>
  <sheetData>
    <row r="1" spans="1:16" s="10" customFormat="1" ht="23.25" customHeight="1" x14ac:dyDescent="0.25">
      <c r="B1" s="105" t="s">
        <v>19</v>
      </c>
      <c r="C1" s="105"/>
      <c r="D1" s="106" t="s">
        <v>35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88" t="s">
        <v>3</v>
      </c>
      <c r="C3" s="89"/>
      <c r="D3" s="89"/>
      <c r="E3" s="90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4" customFormat="1" ht="30" x14ac:dyDescent="0.25">
      <c r="A4" s="24"/>
      <c r="B4" s="53" t="s">
        <v>1</v>
      </c>
      <c r="C4" s="42" t="s">
        <v>4</v>
      </c>
      <c r="D4" s="42" t="s">
        <v>5</v>
      </c>
      <c r="E4" s="54" t="s">
        <v>2</v>
      </c>
      <c r="F4" s="15"/>
      <c r="G4" s="16"/>
      <c r="H4" s="16"/>
      <c r="I4" s="16"/>
      <c r="J4" s="16"/>
      <c r="K4" s="16"/>
      <c r="L4" s="16"/>
      <c r="M4" s="16"/>
      <c r="N4" s="16"/>
      <c r="O4" s="24"/>
      <c r="P4" s="17"/>
    </row>
    <row r="5" spans="1:16" s="21" customFormat="1" ht="15.75" thickBot="1" x14ac:dyDescent="0.3">
      <c r="A5" s="25"/>
      <c r="B5" s="1">
        <v>1.3888888888888888E-2</v>
      </c>
      <c r="C5" s="2">
        <v>0.34722222222222227</v>
      </c>
      <c r="D5" s="2">
        <v>0.3576388888888889</v>
      </c>
      <c r="E5" s="50">
        <f>IFERROR(IF(OR(ISBLANK(C5),ISBLANK(D5)),"Completar",IF(D5&gt;=C5,D5-C5,"Error")),"Error")</f>
        <v>1.041666666666663E-2</v>
      </c>
      <c r="F5" s="18"/>
      <c r="G5" s="19"/>
      <c r="H5" s="19"/>
      <c r="I5" s="19"/>
      <c r="J5" s="19"/>
      <c r="K5" s="19"/>
      <c r="L5" s="19"/>
      <c r="M5" s="19"/>
      <c r="N5" s="19"/>
      <c r="O5" s="25"/>
      <c r="P5" s="20"/>
    </row>
    <row r="6" spans="1:16" s="23" customFormat="1" ht="6" customHeight="1" thickBot="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2"/>
    </row>
    <row r="7" spans="1:16" s="13" customFormat="1" ht="15" customHeight="1" x14ac:dyDescent="0.25">
      <c r="A7" s="11"/>
      <c r="B7" s="88" t="s">
        <v>0</v>
      </c>
      <c r="C7" s="89"/>
      <c r="D7" s="89"/>
      <c r="E7" s="90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4" customFormat="1" ht="30" x14ac:dyDescent="0.25">
      <c r="A8" s="24"/>
      <c r="B8" s="53" t="s">
        <v>1</v>
      </c>
      <c r="C8" s="42" t="s">
        <v>4</v>
      </c>
      <c r="D8" s="42" t="s">
        <v>5</v>
      </c>
      <c r="E8" s="54" t="s">
        <v>2</v>
      </c>
      <c r="F8" s="97"/>
      <c r="G8" s="97"/>
      <c r="H8" s="97"/>
      <c r="I8" s="97"/>
      <c r="J8" s="97"/>
      <c r="K8" s="97"/>
      <c r="L8" s="97"/>
      <c r="M8" s="97"/>
      <c r="N8" s="97"/>
      <c r="O8" s="24"/>
      <c r="P8" s="17"/>
    </row>
    <row r="9" spans="1:16" s="21" customFormat="1" ht="15.75" thickBot="1" x14ac:dyDescent="0.3">
      <c r="A9" s="25"/>
      <c r="B9" s="1">
        <v>1.3888888888888888E-2</v>
      </c>
      <c r="C9" s="2">
        <v>0.25</v>
      </c>
      <c r="D9" s="2">
        <v>0.26041666666666669</v>
      </c>
      <c r="E9" s="50">
        <f>IFERROR(IF(OR(ISBLANK(C9),ISBLANK(D9)),"Completar",IF(D9&gt;=C9,D9-C9,"Error")),"Error")</f>
        <v>1.0416666666666685E-2</v>
      </c>
      <c r="F9" s="98"/>
      <c r="G9" s="98"/>
      <c r="H9" s="98"/>
      <c r="I9" s="98"/>
      <c r="J9" s="98"/>
      <c r="K9" s="98"/>
      <c r="L9" s="98"/>
      <c r="M9" s="98"/>
      <c r="N9" s="98"/>
      <c r="O9" s="25"/>
      <c r="P9" s="20"/>
    </row>
    <row r="10" spans="1:16" s="23" customFormat="1" ht="6" customHeight="1" thickBo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2"/>
    </row>
    <row r="11" spans="1:16" s="13" customFormat="1" ht="15" customHeight="1" x14ac:dyDescent="0.25">
      <c r="A11" s="11"/>
      <c r="B11" s="88" t="s">
        <v>30</v>
      </c>
      <c r="C11" s="89"/>
      <c r="D11" s="89"/>
      <c r="E11" s="90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4" customFormat="1" ht="30" x14ac:dyDescent="0.25">
      <c r="A12" s="24"/>
      <c r="B12" s="53" t="s">
        <v>1</v>
      </c>
      <c r="C12" s="42" t="s">
        <v>4</v>
      </c>
      <c r="D12" s="42" t="s">
        <v>5</v>
      </c>
      <c r="E12" s="54" t="s">
        <v>2</v>
      </c>
      <c r="F12" s="97"/>
      <c r="G12" s="97"/>
      <c r="H12" s="97"/>
      <c r="I12" s="97"/>
      <c r="J12" s="97"/>
      <c r="K12" s="97"/>
      <c r="L12" s="97"/>
      <c r="M12" s="97"/>
      <c r="N12" s="97"/>
      <c r="O12" s="24"/>
      <c r="P12" s="17"/>
    </row>
    <row r="13" spans="1:16" s="21" customFormat="1" ht="15.75" thickBot="1" x14ac:dyDescent="0.3">
      <c r="A13" s="25"/>
      <c r="B13" s="1">
        <v>2.0833333333333332E-2</v>
      </c>
      <c r="C13" s="2">
        <v>0.3611111111111111</v>
      </c>
      <c r="D13" s="2">
        <v>0.37152777777777773</v>
      </c>
      <c r="E13" s="50">
        <f>IFERROR(IF(OR(ISBLANK(C13),ISBLANK(D13)),"Completar",IF(D13&gt;=C13,D13-C13,"Error")),"Error")</f>
        <v>1.041666666666663E-2</v>
      </c>
      <c r="F13" s="98"/>
      <c r="G13" s="98"/>
      <c r="H13" s="98"/>
      <c r="I13" s="98"/>
      <c r="J13" s="98"/>
      <c r="K13" s="98"/>
      <c r="L13" s="98"/>
      <c r="M13" s="98"/>
      <c r="N13" s="98"/>
      <c r="O13" s="25"/>
      <c r="P13" s="20"/>
    </row>
    <row r="14" spans="1:16" s="23" customFormat="1" ht="6" customHeight="1" thickBo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2"/>
    </row>
    <row r="15" spans="1:16" s="13" customFormat="1" ht="15" customHeight="1" x14ac:dyDescent="0.25">
      <c r="A15" s="11"/>
      <c r="B15" s="88" t="s">
        <v>7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11"/>
    </row>
    <row r="16" spans="1:16" s="14" customFormat="1" ht="16.5" customHeight="1" x14ac:dyDescent="0.25">
      <c r="A16" s="24"/>
      <c r="B16" s="99" t="s">
        <v>8</v>
      </c>
      <c r="C16" s="100" t="s">
        <v>9</v>
      </c>
      <c r="D16" s="100"/>
      <c r="E16" s="101"/>
      <c r="F16" s="102" t="s">
        <v>11</v>
      </c>
      <c r="G16" s="103"/>
      <c r="H16" s="104" t="s">
        <v>13</v>
      </c>
      <c r="I16" s="100"/>
      <c r="J16" s="101"/>
      <c r="K16" s="102" t="s">
        <v>15</v>
      </c>
      <c r="L16" s="103"/>
      <c r="M16" s="104" t="s">
        <v>17</v>
      </c>
      <c r="N16" s="91" t="s">
        <v>2</v>
      </c>
      <c r="O16" s="24"/>
      <c r="P16" s="17"/>
    </row>
    <row r="17" spans="1:16" s="14" customFormat="1" ht="30" x14ac:dyDescent="0.25">
      <c r="A17" s="24"/>
      <c r="B17" s="99"/>
      <c r="C17" s="100"/>
      <c r="D17" s="100"/>
      <c r="E17" s="101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104"/>
      <c r="N17" s="91"/>
      <c r="O17" s="24"/>
      <c r="P17" s="17"/>
    </row>
    <row r="18" spans="1:16" s="21" customFormat="1" x14ac:dyDescent="0.25">
      <c r="A18" s="25"/>
      <c r="B18" s="44">
        <f>ROW($B18)-16</f>
        <v>2</v>
      </c>
      <c r="C18" s="92" t="s">
        <v>36</v>
      </c>
      <c r="D18" s="92"/>
      <c r="E18" s="93"/>
      <c r="F18" s="3">
        <v>25</v>
      </c>
      <c r="G18" s="4">
        <v>1.0416666666666666E-2</v>
      </c>
      <c r="H18" s="5">
        <v>0.14097222222222222</v>
      </c>
      <c r="I18" s="6">
        <v>0.15277777777777776</v>
      </c>
      <c r="J18" s="51">
        <f>I18-H18</f>
        <v>1.1805555555555541E-2</v>
      </c>
      <c r="K18" s="7">
        <v>0</v>
      </c>
      <c r="L18" s="8">
        <v>0</v>
      </c>
      <c r="M18" s="9">
        <v>27</v>
      </c>
      <c r="N18" s="52">
        <f>IFERROR(IF(OR(J18="",ISBLANK(L18)),"",J18+L18),"Error")</f>
        <v>1.1805555555555541E-2</v>
      </c>
      <c r="O18" s="25"/>
      <c r="P18" s="20"/>
    </row>
    <row r="19" spans="1:16" s="21" customFormat="1" x14ac:dyDescent="0.25">
      <c r="A19" s="25"/>
      <c r="B19" s="44">
        <f t="shared" ref="B19:B26" si="0">ROW($B19)-16</f>
        <v>3</v>
      </c>
      <c r="C19" s="92" t="s">
        <v>41</v>
      </c>
      <c r="D19" s="92"/>
      <c r="E19" s="93"/>
      <c r="F19" s="3">
        <v>27</v>
      </c>
      <c r="G19" s="4">
        <v>1.3888888888888888E-2</v>
      </c>
      <c r="H19" s="5">
        <v>0.15625</v>
      </c>
      <c r="I19" s="6">
        <v>0.16805555555555554</v>
      </c>
      <c r="J19" s="51">
        <f t="shared" ref="J19:J26" si="1">I19-H19</f>
        <v>1.1805555555555541E-2</v>
      </c>
      <c r="K19" s="7">
        <v>0</v>
      </c>
      <c r="L19" s="8">
        <v>0</v>
      </c>
      <c r="M19" s="9">
        <v>33</v>
      </c>
      <c r="N19" s="52">
        <f t="shared" ref="N19:N26" si="2">IFERROR(IF(OR(J19="",ISBLANK(L19)),"",J19+L19),"Error")</f>
        <v>1.1805555555555541E-2</v>
      </c>
      <c r="O19" s="25"/>
      <c r="P19" s="20"/>
    </row>
    <row r="20" spans="1:16" s="21" customFormat="1" x14ac:dyDescent="0.25">
      <c r="A20" s="25"/>
      <c r="B20" s="44">
        <f t="shared" si="0"/>
        <v>4</v>
      </c>
      <c r="C20" s="92" t="s">
        <v>43</v>
      </c>
      <c r="D20" s="92"/>
      <c r="E20" s="93"/>
      <c r="F20" s="3">
        <v>35</v>
      </c>
      <c r="G20" s="4">
        <v>1.0416666666666666E-2</v>
      </c>
      <c r="H20" s="5">
        <v>0.17013888888888887</v>
      </c>
      <c r="I20" s="6">
        <v>0.1875</v>
      </c>
      <c r="J20" s="51">
        <f t="shared" si="1"/>
        <v>1.7361111111111133E-2</v>
      </c>
      <c r="K20" s="7">
        <v>1</v>
      </c>
      <c r="L20" s="8">
        <v>3.472222222222222E-3</v>
      </c>
      <c r="M20" s="9">
        <v>50</v>
      </c>
      <c r="N20" s="52">
        <f t="shared" si="2"/>
        <v>2.0833333333333356E-2</v>
      </c>
      <c r="O20" s="25"/>
      <c r="P20" s="20"/>
    </row>
    <row r="21" spans="1:16" s="21" customFormat="1" x14ac:dyDescent="0.25">
      <c r="A21" s="25"/>
      <c r="B21" s="44">
        <f t="shared" si="0"/>
        <v>5</v>
      </c>
      <c r="C21" s="92" t="s">
        <v>44</v>
      </c>
      <c r="D21" s="92"/>
      <c r="E21" s="93"/>
      <c r="F21" s="3">
        <v>15</v>
      </c>
      <c r="G21" s="4">
        <v>1.0416666666666666E-2</v>
      </c>
      <c r="H21" s="5">
        <v>0.1875</v>
      </c>
      <c r="I21" s="6">
        <v>0.19652777777777777</v>
      </c>
      <c r="J21" s="51">
        <f t="shared" si="1"/>
        <v>9.0277777777777735E-3</v>
      </c>
      <c r="K21" s="7">
        <v>0</v>
      </c>
      <c r="L21" s="8">
        <v>0</v>
      </c>
      <c r="M21" s="9">
        <v>16</v>
      </c>
      <c r="N21" s="52">
        <f t="shared" si="2"/>
        <v>9.0277777777777735E-3</v>
      </c>
      <c r="O21" s="25"/>
      <c r="P21" s="20"/>
    </row>
    <row r="22" spans="1:16" s="21" customFormat="1" x14ac:dyDescent="0.25">
      <c r="A22" s="66"/>
      <c r="B22" s="44">
        <v>6</v>
      </c>
      <c r="C22" s="93" t="s">
        <v>45</v>
      </c>
      <c r="D22" s="107"/>
      <c r="E22" s="108"/>
      <c r="F22" s="3">
        <v>20</v>
      </c>
      <c r="G22" s="4">
        <v>2.0833333333333332E-2</v>
      </c>
      <c r="H22" s="5">
        <v>0.20833333333333334</v>
      </c>
      <c r="I22" s="6">
        <v>0.22430555555555556</v>
      </c>
      <c r="J22" s="51">
        <f t="shared" si="1"/>
        <v>1.5972222222222221E-2</v>
      </c>
      <c r="K22" s="7">
        <v>2</v>
      </c>
      <c r="L22" s="8">
        <v>1.0416666666666666E-2</v>
      </c>
      <c r="M22" s="9">
        <v>31</v>
      </c>
      <c r="N22" s="52">
        <f t="shared" si="2"/>
        <v>2.6388888888888885E-2</v>
      </c>
      <c r="O22" s="66"/>
      <c r="P22" s="20"/>
    </row>
    <row r="23" spans="1:16" s="21" customFormat="1" x14ac:dyDescent="0.25">
      <c r="A23" s="25"/>
      <c r="B23" s="44">
        <f t="shared" si="0"/>
        <v>7</v>
      </c>
      <c r="C23" s="92" t="s">
        <v>42</v>
      </c>
      <c r="D23" s="92"/>
      <c r="E23" s="93"/>
      <c r="F23" s="3">
        <v>15</v>
      </c>
      <c r="G23" s="4">
        <v>6.9444444444444441E-3</v>
      </c>
      <c r="H23" s="5">
        <v>0.15972222222222224</v>
      </c>
      <c r="I23" s="6">
        <v>0.16319444444444445</v>
      </c>
      <c r="J23" s="51">
        <f t="shared" si="1"/>
        <v>3.4722222222222099E-3</v>
      </c>
      <c r="K23" s="7">
        <v>0</v>
      </c>
      <c r="L23" s="8">
        <v>0</v>
      </c>
      <c r="M23" s="9">
        <v>25</v>
      </c>
      <c r="N23" s="52">
        <f t="shared" si="2"/>
        <v>3.4722222222222099E-3</v>
      </c>
      <c r="O23" s="25"/>
      <c r="P23" s="20"/>
    </row>
    <row r="24" spans="1:16" s="21" customFormat="1" x14ac:dyDescent="0.25">
      <c r="A24" s="25"/>
      <c r="B24" s="44">
        <f t="shared" si="0"/>
        <v>8</v>
      </c>
      <c r="C24" s="92" t="s">
        <v>46</v>
      </c>
      <c r="D24" s="92"/>
      <c r="E24" s="93"/>
      <c r="F24" s="3">
        <v>20</v>
      </c>
      <c r="G24" s="4">
        <v>6.9444444444444441E-3</v>
      </c>
      <c r="H24" s="5">
        <v>0.24305555555555555</v>
      </c>
      <c r="I24" s="6">
        <v>0.25069444444444444</v>
      </c>
      <c r="J24" s="51">
        <f t="shared" si="1"/>
        <v>7.6388888888888895E-3</v>
      </c>
      <c r="K24" s="7">
        <v>0</v>
      </c>
      <c r="L24" s="8">
        <v>0</v>
      </c>
      <c r="M24" s="9">
        <v>24</v>
      </c>
      <c r="N24" s="52">
        <f t="shared" si="2"/>
        <v>7.6388888888888895E-3</v>
      </c>
      <c r="O24" s="25"/>
      <c r="P24" s="20"/>
    </row>
    <row r="25" spans="1:16" s="21" customFormat="1" x14ac:dyDescent="0.25">
      <c r="A25" s="25"/>
      <c r="B25" s="44">
        <f t="shared" si="0"/>
        <v>9</v>
      </c>
      <c r="C25" s="92"/>
      <c r="D25" s="92"/>
      <c r="E25" s="93"/>
      <c r="F25" s="3"/>
      <c r="G25" s="4"/>
      <c r="H25" s="5"/>
      <c r="I25" s="6"/>
      <c r="J25" s="51">
        <f t="shared" si="1"/>
        <v>0</v>
      </c>
      <c r="K25" s="7"/>
      <c r="L25" s="8"/>
      <c r="M25" s="9"/>
      <c r="N25" s="52"/>
      <c r="O25" s="25"/>
      <c r="P25" s="20"/>
    </row>
    <row r="26" spans="1:16" s="21" customFormat="1" x14ac:dyDescent="0.25">
      <c r="A26" s="25"/>
      <c r="B26" s="44">
        <f t="shared" si="0"/>
        <v>10</v>
      </c>
      <c r="C26" s="92"/>
      <c r="D26" s="92"/>
      <c r="E26" s="93"/>
      <c r="F26" s="3"/>
      <c r="G26" s="4"/>
      <c r="H26" s="5"/>
      <c r="I26" s="6"/>
      <c r="J26" s="51">
        <f t="shared" si="1"/>
        <v>0</v>
      </c>
      <c r="K26" s="7"/>
      <c r="L26" s="8"/>
      <c r="M26" s="9"/>
      <c r="N26" s="52" t="str">
        <f t="shared" si="2"/>
        <v/>
      </c>
      <c r="O26" s="25"/>
      <c r="P26" s="20"/>
    </row>
    <row r="27" spans="1:16" s="27" customFormat="1" ht="15.75" thickBot="1" x14ac:dyDescent="0.3">
      <c r="A27" s="24"/>
      <c r="B27" s="94" t="s">
        <v>33</v>
      </c>
      <c r="C27" s="95"/>
      <c r="D27" s="95"/>
      <c r="E27" s="96"/>
      <c r="F27" s="45">
        <f>IF(SUM(F18:F26)=0,"Completar",SUM(F18:F26))</f>
        <v>157</v>
      </c>
      <c r="G27" s="46">
        <f>IF(SUM(G18:G26)=0,"Completar",SUM(G18:G26))</f>
        <v>7.9861111111111105E-2</v>
      </c>
      <c r="H27" s="58" t="s">
        <v>32</v>
      </c>
      <c r="I27" s="47" t="s">
        <v>32</v>
      </c>
      <c r="J27" s="57">
        <f>IF(OR(COUNTIF(J18:J26,"Error")&gt;0,COUNTIF(J18:J26,"Completar")&gt;0),"Error",IF(SUM(J18:J26)=0,"Completar",SUM(J18:J26)))</f>
        <v>7.7083333333333309E-2</v>
      </c>
      <c r="K27" s="48">
        <f>SUM(K18:K26)</f>
        <v>3</v>
      </c>
      <c r="L27" s="46">
        <f>SUM(L18:L26)</f>
        <v>1.3888888888888888E-2</v>
      </c>
      <c r="M27" s="49">
        <f>IF(SUM(M18:M26)=0,"Completar",SUM(M18:M26))</f>
        <v>206</v>
      </c>
      <c r="N27" s="50">
        <f>IF(OR(COUNTIF(N18:N26,"Error")&gt;0,COUNTIF(N18:N26,"Completar")&gt;0),"Error",IF(SUM(N18:N26)=0,"Completar",SUM(N18:N26)))</f>
        <v>9.0972222222222204E-2</v>
      </c>
      <c r="O27" s="24"/>
      <c r="P27" s="26"/>
    </row>
    <row r="28" spans="1:16" s="22" customFormat="1" ht="6" customHeight="1" thickBot="1" x14ac:dyDescent="0.3">
      <c r="A28" s="19"/>
      <c r="B28" s="2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6" s="13" customFormat="1" ht="15" customHeight="1" x14ac:dyDescent="0.25">
      <c r="A29" s="11"/>
      <c r="B29" s="88" t="s">
        <v>18</v>
      </c>
      <c r="C29" s="89"/>
      <c r="D29" s="89"/>
      <c r="E29" s="90"/>
      <c r="F29" s="12"/>
      <c r="G29" s="12"/>
      <c r="H29" s="12"/>
      <c r="I29" s="12"/>
      <c r="J29" s="12"/>
      <c r="K29" s="12"/>
      <c r="L29" s="12"/>
      <c r="M29" s="12"/>
      <c r="N29" s="12"/>
      <c r="O29" s="11"/>
    </row>
    <row r="30" spans="1:16" s="14" customFormat="1" ht="30" x14ac:dyDescent="0.25">
      <c r="A30" s="24"/>
      <c r="B30" s="53" t="s">
        <v>1</v>
      </c>
      <c r="C30" s="42" t="s">
        <v>4</v>
      </c>
      <c r="D30" s="42" t="s">
        <v>5</v>
      </c>
      <c r="E30" s="54" t="s">
        <v>2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17"/>
    </row>
    <row r="31" spans="1:16" s="21" customFormat="1" ht="15.75" thickBot="1" x14ac:dyDescent="0.3">
      <c r="A31" s="25"/>
      <c r="B31" s="1">
        <v>6.9444444444444441E-3</v>
      </c>
      <c r="C31" s="2">
        <v>0.26041666666666669</v>
      </c>
      <c r="D31" s="2">
        <v>0.2638888888888889</v>
      </c>
      <c r="E31" s="50">
        <f>IFERROR(IF(OR(ISBLANK(C31),ISBLANK(D31)),"Completar",IF(D31&gt;=C31,D31-C31,"Error")),"Error")</f>
        <v>3.4722222222222099E-3</v>
      </c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0"/>
    </row>
    <row r="32" spans="1:16" s="22" customFormat="1" ht="6" customHeight="1" thickBo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x14ac:dyDescent="0.25">
      <c r="B33" s="88" t="s">
        <v>20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90"/>
    </row>
    <row r="34" spans="1:15" ht="15" customHeight="1" x14ac:dyDescent="0.25">
      <c r="B34" s="74" t="s">
        <v>22</v>
      </c>
      <c r="C34" s="75"/>
      <c r="D34" s="76"/>
      <c r="E34" s="84">
        <f>M27</f>
        <v>206</v>
      </c>
      <c r="F34" s="85"/>
      <c r="G34" s="29"/>
      <c r="H34" s="30"/>
      <c r="I34" s="30"/>
      <c r="J34" s="30"/>
      <c r="K34" s="30"/>
      <c r="L34" s="30"/>
      <c r="M34" s="30"/>
      <c r="N34" s="31"/>
    </row>
    <row r="35" spans="1:15" x14ac:dyDescent="0.25">
      <c r="B35" s="74" t="s">
        <v>23</v>
      </c>
      <c r="C35" s="75"/>
      <c r="D35" s="76"/>
      <c r="E35" s="86">
        <f>IF(M27="Completar","Completar",IFERROR(M27/(N27*24),"Error"))</f>
        <v>94.351145038167971</v>
      </c>
      <c r="F35" s="87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4" t="s">
        <v>21</v>
      </c>
      <c r="C36" s="75"/>
      <c r="D36" s="76"/>
      <c r="E36" s="84">
        <f>IF(K27=0,0,IFERROR(ROUNDUP(K27/(M27/100),0),"Error"))</f>
        <v>2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4" t="s">
        <v>24</v>
      </c>
      <c r="C37" s="75"/>
      <c r="D37" s="76"/>
      <c r="E37" s="82">
        <f>IF(K27=0,0,IFERROR(K27/M27,"Error"))</f>
        <v>1.4563106796116505E-2</v>
      </c>
      <c r="F37" s="83"/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4" t="s">
        <v>27</v>
      </c>
      <c r="C38" s="75"/>
      <c r="D38" s="76"/>
      <c r="E38" s="55">
        <f>E5</f>
        <v>1.041666666666663E-2</v>
      </c>
      <c r="F38" s="56">
        <f>IF(E38="Completar",E38,IFERROR(E38/$E$44,"Error"))</f>
        <v>8.2872928176795341E-2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4" t="s">
        <v>28</v>
      </c>
      <c r="C39" s="75"/>
      <c r="D39" s="76"/>
      <c r="E39" s="55">
        <f>E9</f>
        <v>1.0416666666666685E-2</v>
      </c>
      <c r="F39" s="56">
        <f>IF(E39="Completar",E39,IFERROR(E39/$E$44,"Error"))</f>
        <v>8.2872928176795785E-2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4" t="s">
        <v>31</v>
      </c>
      <c r="C40" s="75"/>
      <c r="D40" s="76"/>
      <c r="E40" s="55">
        <f>E13</f>
        <v>1.041666666666663E-2</v>
      </c>
      <c r="F40" s="56">
        <f t="shared" ref="F40" si="3">IF(E40="Completar",E40,IFERROR(E40/$E$44,"Error"))</f>
        <v>8.2872928176795341E-2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4" t="s">
        <v>29</v>
      </c>
      <c r="C41" s="75"/>
      <c r="D41" s="76"/>
      <c r="E41" s="55">
        <f>E31</f>
        <v>3.4722222222222099E-3</v>
      </c>
      <c r="F41" s="56">
        <f>IF(E41="Completar",E41,IFERROR(E41/$E$44,"Error"))</f>
        <v>2.7624309392265112E-2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4" t="s">
        <v>25</v>
      </c>
      <c r="C42" s="75"/>
      <c r="D42" s="76"/>
      <c r="E42" s="55">
        <f>L27</f>
        <v>1.3888888888888888E-2</v>
      </c>
      <c r="F42" s="56">
        <f>IF(E42="Completar",E42,IFERROR(E42/$E$44,"Completar"))</f>
        <v>0.11049723756906084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x14ac:dyDescent="0.25">
      <c r="B43" s="74" t="s">
        <v>26</v>
      </c>
      <c r="C43" s="75"/>
      <c r="D43" s="76"/>
      <c r="E43" s="55">
        <f>J27</f>
        <v>7.7083333333333309E-2</v>
      </c>
      <c r="F43" s="56">
        <f>IF(E43="Completar",E43,IFERROR(E43/$E$44,"Completar"))</f>
        <v>0.6132596685082875</v>
      </c>
      <c r="G43" s="32"/>
      <c r="H43" s="33"/>
      <c r="I43" s="33"/>
      <c r="J43" s="33"/>
      <c r="K43" s="33"/>
      <c r="L43" s="33"/>
      <c r="M43" s="33"/>
      <c r="N43" s="34"/>
    </row>
    <row r="44" spans="1:15" ht="15" customHeight="1" thickBot="1" x14ac:dyDescent="0.3">
      <c r="B44" s="77" t="s">
        <v>6</v>
      </c>
      <c r="C44" s="78"/>
      <c r="D44" s="79"/>
      <c r="E44" s="80">
        <f>IF(COUNTIF(E38:E43,"Error")&gt;0,"Error",IF(SUM(E38:E43)=0,"Completar",SUM(E38:E43)))</f>
        <v>0.12569444444444436</v>
      </c>
      <c r="F44" s="81"/>
      <c r="G44" s="35"/>
      <c r="H44" s="36"/>
      <c r="I44" s="36"/>
      <c r="J44" s="36"/>
      <c r="K44" s="36"/>
      <c r="L44" s="36"/>
      <c r="M44" s="36"/>
      <c r="N44" s="37"/>
    </row>
    <row r="45" spans="1:15" s="38" customFormat="1" ht="6" customHeight="1" x14ac:dyDescent="0.25">
      <c r="A45" s="19"/>
      <c r="O45" s="19"/>
    </row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</sheetData>
  <sheetProtection formatCells="0" formatColumns="0" formatRows="0" insertColumns="0" insertRows="0" deleteColumns="0" deleteRows="0"/>
  <mergeCells count="45">
    <mergeCell ref="F9:N9"/>
    <mergeCell ref="B1:C1"/>
    <mergeCell ref="D1:N1"/>
    <mergeCell ref="B3:E3"/>
    <mergeCell ref="B7:E7"/>
    <mergeCell ref="F8:N8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B33:N33"/>
    <mergeCell ref="N16:N17"/>
    <mergeCell ref="C18:E18"/>
    <mergeCell ref="C19:E19"/>
    <mergeCell ref="C20:E20"/>
    <mergeCell ref="C21:E21"/>
    <mergeCell ref="C23:E23"/>
    <mergeCell ref="C24:E24"/>
    <mergeCell ref="C25:E25"/>
    <mergeCell ref="C26:E26"/>
    <mergeCell ref="B27:E27"/>
    <mergeCell ref="B29:E29"/>
    <mergeCell ref="C22:E22"/>
    <mergeCell ref="B34:D34"/>
    <mergeCell ref="E34:F34"/>
    <mergeCell ref="B35:D35"/>
    <mergeCell ref="E35:F35"/>
    <mergeCell ref="B36:D36"/>
    <mergeCell ref="E36:F36"/>
    <mergeCell ref="B42:D42"/>
    <mergeCell ref="B43:D43"/>
    <mergeCell ref="B44:D44"/>
    <mergeCell ref="E44:F44"/>
    <mergeCell ref="B37:D37"/>
    <mergeCell ref="E37:F37"/>
    <mergeCell ref="B38:D38"/>
    <mergeCell ref="B39:D39"/>
    <mergeCell ref="B40:D40"/>
    <mergeCell ref="B41:D41"/>
  </mergeCells>
  <conditionalFormatting sqref="A1:B1048576 C3:C1048576 D1:XFD21 D23:XFD1048576 F22:XFD22">
    <cfRule type="cellIs" dxfId="19" priority="1" operator="equal">
      <formula>"Completar"</formula>
    </cfRule>
    <cfRule type="cellIs" dxfId="18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37" workbookViewId="0">
      <selection activeCell="F12" sqref="F12:N12"/>
    </sheetView>
  </sheetViews>
  <sheetFormatPr baseColWidth="10" defaultColWidth="0" defaultRowHeight="15" customHeight="1" zeroHeight="1" x14ac:dyDescent="0.25"/>
  <cols>
    <col min="1" max="1" width="1.140625" style="19" customWidth="1"/>
    <col min="2" max="2" width="11.85546875" style="28" customWidth="1"/>
    <col min="3" max="4" width="11.42578125" style="28" customWidth="1"/>
    <col min="5" max="5" width="16.85546875" style="28" customWidth="1"/>
    <col min="6" max="11" width="11.42578125" style="28" customWidth="1"/>
    <col min="12" max="12" width="13" style="28" customWidth="1"/>
    <col min="13" max="14" width="11.42578125" style="28" customWidth="1"/>
    <col min="15" max="15" width="1.140625" style="19" customWidth="1"/>
    <col min="16" max="16384" width="11.42578125" style="28" hidden="1"/>
  </cols>
  <sheetData>
    <row r="1" spans="1:16" s="10" customFormat="1" ht="23.25" customHeight="1" x14ac:dyDescent="0.25">
      <c r="B1" s="105" t="s">
        <v>19</v>
      </c>
      <c r="C1" s="105"/>
      <c r="D1" s="106" t="s">
        <v>48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6" s="10" customFormat="1" ht="5.25" customHeight="1" thickBot="1" x14ac:dyDescent="0.3">
      <c r="B2" s="72"/>
      <c r="C2" s="72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6" s="13" customFormat="1" ht="15" customHeight="1" x14ac:dyDescent="0.25">
      <c r="A3" s="11"/>
      <c r="B3" s="88" t="s">
        <v>3</v>
      </c>
      <c r="C3" s="89"/>
      <c r="D3" s="89"/>
      <c r="E3" s="90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4" customFormat="1" ht="30" x14ac:dyDescent="0.25">
      <c r="A4" s="65"/>
      <c r="B4" s="71" t="s">
        <v>1</v>
      </c>
      <c r="C4" s="67" t="s">
        <v>4</v>
      </c>
      <c r="D4" s="67" t="s">
        <v>5</v>
      </c>
      <c r="E4" s="64" t="s">
        <v>2</v>
      </c>
      <c r="F4" s="15"/>
      <c r="G4" s="16"/>
      <c r="H4" s="16"/>
      <c r="I4" s="16"/>
      <c r="J4" s="16"/>
      <c r="K4" s="16"/>
      <c r="L4" s="16"/>
      <c r="M4" s="16"/>
      <c r="N4" s="16"/>
      <c r="O4" s="65"/>
      <c r="P4" s="17"/>
    </row>
    <row r="5" spans="1:16" s="21" customFormat="1" ht="15.75" thickBot="1" x14ac:dyDescent="0.3">
      <c r="A5" s="66"/>
      <c r="B5" s="1">
        <v>1.3888888888888888E-2</v>
      </c>
      <c r="C5" s="2">
        <v>0.39583333333333331</v>
      </c>
      <c r="D5" s="2">
        <v>0.41666666666666669</v>
      </c>
      <c r="E5" s="50">
        <f>IFERROR(IF(OR(ISBLANK(C5),ISBLANK(D5)),"Completar",IF(D5&gt;=C5,D5-C5,"Error")),"Error")</f>
        <v>2.083333333333337E-2</v>
      </c>
      <c r="F5" s="18"/>
      <c r="G5" s="19"/>
      <c r="H5" s="19"/>
      <c r="I5" s="19"/>
      <c r="J5" s="19"/>
      <c r="K5" s="19"/>
      <c r="L5" s="19"/>
      <c r="M5" s="19"/>
      <c r="N5" s="19"/>
      <c r="O5" s="66"/>
      <c r="P5" s="20"/>
    </row>
    <row r="6" spans="1:16" s="23" customFormat="1" ht="6" customHeight="1" thickBot="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2"/>
    </row>
    <row r="7" spans="1:16" s="13" customFormat="1" ht="15" customHeight="1" x14ac:dyDescent="0.25">
      <c r="A7" s="11"/>
      <c r="B7" s="88" t="s">
        <v>0</v>
      </c>
      <c r="C7" s="89"/>
      <c r="D7" s="89"/>
      <c r="E7" s="90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4" customFormat="1" ht="30" x14ac:dyDescent="0.25">
      <c r="A8" s="65"/>
      <c r="B8" s="71" t="s">
        <v>1</v>
      </c>
      <c r="C8" s="67" t="s">
        <v>4</v>
      </c>
      <c r="D8" s="67" t="s">
        <v>5</v>
      </c>
      <c r="E8" s="64" t="s">
        <v>2</v>
      </c>
      <c r="F8" s="97"/>
      <c r="G8" s="97"/>
      <c r="H8" s="97"/>
      <c r="I8" s="97"/>
      <c r="J8" s="97"/>
      <c r="K8" s="97"/>
      <c r="L8" s="97"/>
      <c r="M8" s="97"/>
      <c r="N8" s="97"/>
      <c r="O8" s="65"/>
      <c r="P8" s="17"/>
    </row>
    <row r="9" spans="1:16" s="21" customFormat="1" ht="15.75" thickBot="1" x14ac:dyDescent="0.3">
      <c r="A9" s="66"/>
      <c r="B9" s="1">
        <v>2.0833333333333332E-2</v>
      </c>
      <c r="C9" s="2">
        <v>0.41666666666666669</v>
      </c>
      <c r="D9" s="2">
        <v>0.43055555555555558</v>
      </c>
      <c r="E9" s="50">
        <f>IFERROR(IF(OR(ISBLANK(C9),ISBLANK(D9)),"Completar",IF(D9&gt;=C9,D9-C9,"Error")),"Error")</f>
        <v>1.3888888888888895E-2</v>
      </c>
      <c r="F9" s="98"/>
      <c r="G9" s="98"/>
      <c r="H9" s="98"/>
      <c r="I9" s="98"/>
      <c r="J9" s="98"/>
      <c r="K9" s="98"/>
      <c r="L9" s="98"/>
      <c r="M9" s="98"/>
      <c r="N9" s="98"/>
      <c r="O9" s="66"/>
      <c r="P9" s="20"/>
    </row>
    <row r="10" spans="1:16" s="23" customFormat="1" ht="6" customHeight="1" thickBo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2"/>
    </row>
    <row r="11" spans="1:16" s="13" customFormat="1" ht="15" customHeight="1" x14ac:dyDescent="0.25">
      <c r="A11" s="11"/>
      <c r="B11" s="88" t="s">
        <v>30</v>
      </c>
      <c r="C11" s="89"/>
      <c r="D11" s="89"/>
      <c r="E11" s="90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4" customFormat="1" ht="30" x14ac:dyDescent="0.25">
      <c r="A12" s="65"/>
      <c r="B12" s="71" t="s">
        <v>1</v>
      </c>
      <c r="C12" s="67" t="s">
        <v>4</v>
      </c>
      <c r="D12" s="67" t="s">
        <v>5</v>
      </c>
      <c r="E12" s="64" t="s">
        <v>2</v>
      </c>
      <c r="F12" s="97"/>
      <c r="G12" s="97"/>
      <c r="H12" s="97"/>
      <c r="I12" s="97"/>
      <c r="J12" s="97"/>
      <c r="K12" s="97"/>
      <c r="L12" s="97"/>
      <c r="M12" s="97"/>
      <c r="N12" s="97"/>
      <c r="O12" s="65"/>
      <c r="P12" s="17"/>
    </row>
    <row r="13" spans="1:16" s="21" customFormat="1" ht="15.75" thickBot="1" x14ac:dyDescent="0.3">
      <c r="A13" s="66"/>
      <c r="B13" s="1">
        <v>6.9444444444444441E-3</v>
      </c>
      <c r="C13" s="2">
        <v>0.4236111111111111</v>
      </c>
      <c r="D13" s="2">
        <v>0.4375</v>
      </c>
      <c r="E13" s="50">
        <f>IFERROR(IF(OR(ISBLANK(C13),ISBLANK(D13)),"Completar",IF(D13&gt;=C13,D13-C13,"Error")),"Error")</f>
        <v>1.3888888888888895E-2</v>
      </c>
      <c r="F13" s="98"/>
      <c r="G13" s="98"/>
      <c r="H13" s="98"/>
      <c r="I13" s="98"/>
      <c r="J13" s="98"/>
      <c r="K13" s="98"/>
      <c r="L13" s="98"/>
      <c r="M13" s="98"/>
      <c r="N13" s="98"/>
      <c r="O13" s="66"/>
      <c r="P13" s="20"/>
    </row>
    <row r="14" spans="1:16" s="23" customFormat="1" ht="6" customHeight="1" thickBo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2"/>
    </row>
    <row r="15" spans="1:16" s="13" customFormat="1" ht="15" customHeight="1" x14ac:dyDescent="0.25">
      <c r="A15" s="11"/>
      <c r="B15" s="88" t="s">
        <v>7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11"/>
    </row>
    <row r="16" spans="1:16" s="14" customFormat="1" ht="16.5" customHeight="1" x14ac:dyDescent="0.25">
      <c r="A16" s="65"/>
      <c r="B16" s="99" t="s">
        <v>8</v>
      </c>
      <c r="C16" s="100" t="s">
        <v>9</v>
      </c>
      <c r="D16" s="100"/>
      <c r="E16" s="101"/>
      <c r="F16" s="102" t="s">
        <v>11</v>
      </c>
      <c r="G16" s="103"/>
      <c r="H16" s="104" t="s">
        <v>13</v>
      </c>
      <c r="I16" s="100"/>
      <c r="J16" s="101"/>
      <c r="K16" s="102" t="s">
        <v>15</v>
      </c>
      <c r="L16" s="103"/>
      <c r="M16" s="104" t="s">
        <v>17</v>
      </c>
      <c r="N16" s="91" t="s">
        <v>2</v>
      </c>
      <c r="O16" s="65"/>
      <c r="P16" s="17"/>
    </row>
    <row r="17" spans="1:16" s="14" customFormat="1" ht="30" x14ac:dyDescent="0.25">
      <c r="A17" s="65"/>
      <c r="B17" s="99"/>
      <c r="C17" s="100"/>
      <c r="D17" s="100"/>
      <c r="E17" s="101"/>
      <c r="F17" s="61" t="s">
        <v>12</v>
      </c>
      <c r="G17" s="62" t="s">
        <v>10</v>
      </c>
      <c r="H17" s="63" t="s">
        <v>4</v>
      </c>
      <c r="I17" s="67" t="s">
        <v>5</v>
      </c>
      <c r="J17" s="68" t="s">
        <v>10</v>
      </c>
      <c r="K17" s="61" t="s">
        <v>14</v>
      </c>
      <c r="L17" s="62" t="s">
        <v>16</v>
      </c>
      <c r="M17" s="104"/>
      <c r="N17" s="91"/>
      <c r="O17" s="65"/>
      <c r="P17" s="17"/>
    </row>
    <row r="18" spans="1:16" s="21" customFormat="1" x14ac:dyDescent="0.25">
      <c r="A18" s="66"/>
      <c r="B18" s="44">
        <f>ROW($B18)-16</f>
        <v>2</v>
      </c>
      <c r="C18" s="92" t="s">
        <v>47</v>
      </c>
      <c r="D18" s="92"/>
      <c r="E18" s="93"/>
      <c r="F18" s="3">
        <v>50</v>
      </c>
      <c r="G18" s="4">
        <v>1.7361111111111112E-2</v>
      </c>
      <c r="H18" s="5">
        <v>0.4375</v>
      </c>
      <c r="I18" s="6">
        <v>0.45624999999999999</v>
      </c>
      <c r="J18" s="51">
        <f>IFERROR(IF(OR(ISBLANK(H18),ISBLANK(I18)),"",IF(I18&gt;=H18,I18-H18,"Error")),"Error")</f>
        <v>1.8749999999999989E-2</v>
      </c>
      <c r="K18" s="7">
        <v>1</v>
      </c>
      <c r="L18" s="8">
        <v>3.472222222222222E-3</v>
      </c>
      <c r="M18" s="9">
        <v>40</v>
      </c>
      <c r="N18" s="52">
        <f>IFERROR(IF(OR(J18="",ISBLANK(L18)),"",J18+L18),"Error")</f>
        <v>2.2222222222222213E-2</v>
      </c>
      <c r="O18" s="66"/>
      <c r="P18" s="20"/>
    </row>
    <row r="19" spans="1:16" s="21" customFormat="1" x14ac:dyDescent="0.25">
      <c r="A19" s="66"/>
      <c r="B19" s="44">
        <v>3</v>
      </c>
      <c r="C19" s="92" t="s">
        <v>49</v>
      </c>
      <c r="D19" s="92"/>
      <c r="E19" s="93"/>
      <c r="F19" s="3">
        <v>25</v>
      </c>
      <c r="G19" s="4">
        <v>6.9444444444444441E-3</v>
      </c>
      <c r="H19" s="5">
        <v>0.44444444444444442</v>
      </c>
      <c r="I19" s="6">
        <v>0.44930555555555557</v>
      </c>
      <c r="J19" s="51">
        <f t="shared" ref="J19:J32" si="0">IFERROR(IF(OR(ISBLANK(H19),ISBLANK(I19)),"",IF(I19&gt;=H19,I19-H19,"Error")),"Error")</f>
        <v>4.8611111111111494E-3</v>
      </c>
      <c r="K19" s="7">
        <v>0</v>
      </c>
      <c r="L19" s="8">
        <v>0</v>
      </c>
      <c r="M19" s="9">
        <v>20</v>
      </c>
      <c r="N19" s="52">
        <f t="shared" ref="N19:N34" si="1">IFERROR(IF(OR(J19="",ISBLANK(L19)),"",J19+L19),"Error")</f>
        <v>4.8611111111111494E-3</v>
      </c>
      <c r="O19" s="66"/>
      <c r="P19" s="20"/>
    </row>
    <row r="20" spans="1:16" s="21" customFormat="1" x14ac:dyDescent="0.25">
      <c r="A20" s="66"/>
      <c r="B20" s="44">
        <f t="shared" ref="B20:B34" si="2">ROW($B20)-16</f>
        <v>4</v>
      </c>
      <c r="C20" s="92" t="s">
        <v>50</v>
      </c>
      <c r="D20" s="92"/>
      <c r="E20" s="93"/>
      <c r="F20" s="3">
        <v>20</v>
      </c>
      <c r="G20" s="4">
        <v>1.0416666666666666E-2</v>
      </c>
      <c r="H20" s="5">
        <v>0.45833333333333331</v>
      </c>
      <c r="I20" s="6">
        <v>0.47222222222222227</v>
      </c>
      <c r="J20" s="51">
        <f t="shared" si="0"/>
        <v>1.3888888888888951E-2</v>
      </c>
      <c r="K20" s="7">
        <v>0</v>
      </c>
      <c r="L20" s="8">
        <v>0</v>
      </c>
      <c r="M20" s="9">
        <v>15</v>
      </c>
      <c r="N20" s="52">
        <f t="shared" si="1"/>
        <v>1.3888888888888951E-2</v>
      </c>
      <c r="O20" s="66"/>
      <c r="P20" s="20"/>
    </row>
    <row r="21" spans="1:16" s="21" customFormat="1" x14ac:dyDescent="0.25">
      <c r="A21" s="66"/>
      <c r="B21" s="44">
        <f t="shared" si="2"/>
        <v>5</v>
      </c>
      <c r="C21" s="92" t="s">
        <v>51</v>
      </c>
      <c r="D21" s="92"/>
      <c r="E21" s="93"/>
      <c r="F21" s="3">
        <v>15</v>
      </c>
      <c r="G21" s="4">
        <v>1.3888888888888888E-2</v>
      </c>
      <c r="H21" s="5">
        <v>0.47361111111111115</v>
      </c>
      <c r="I21" s="6">
        <v>0.4826388888888889</v>
      </c>
      <c r="J21" s="51">
        <f t="shared" si="0"/>
        <v>9.0277777777777457E-3</v>
      </c>
      <c r="K21" s="7">
        <v>0</v>
      </c>
      <c r="L21" s="8">
        <v>0</v>
      </c>
      <c r="M21" s="9">
        <v>10</v>
      </c>
      <c r="N21" s="52">
        <f t="shared" si="1"/>
        <v>9.0277777777777457E-3</v>
      </c>
      <c r="O21" s="66"/>
      <c r="P21" s="20"/>
    </row>
    <row r="22" spans="1:16" s="21" customFormat="1" x14ac:dyDescent="0.25">
      <c r="A22" s="66"/>
      <c r="B22" s="44">
        <f t="shared" si="2"/>
        <v>6</v>
      </c>
      <c r="C22" s="92" t="s">
        <v>52</v>
      </c>
      <c r="D22" s="92"/>
      <c r="E22" s="93"/>
      <c r="F22" s="3">
        <v>15</v>
      </c>
      <c r="G22" s="4">
        <v>1.3888888888888888E-2</v>
      </c>
      <c r="H22" s="5">
        <v>0.4861111111111111</v>
      </c>
      <c r="I22" s="6">
        <v>0.49305555555555558</v>
      </c>
      <c r="J22" s="51">
        <f t="shared" si="0"/>
        <v>6.9444444444444753E-3</v>
      </c>
      <c r="K22" s="7">
        <v>1</v>
      </c>
      <c r="L22" s="8">
        <v>3.472222222222222E-3</v>
      </c>
      <c r="M22" s="9">
        <v>13</v>
      </c>
      <c r="N22" s="52">
        <f t="shared" si="1"/>
        <v>1.0416666666666697E-2</v>
      </c>
      <c r="O22" s="66"/>
      <c r="P22" s="20"/>
    </row>
    <row r="23" spans="1:16" s="21" customFormat="1" x14ac:dyDescent="0.25">
      <c r="A23" s="66"/>
      <c r="B23" s="44">
        <f t="shared" si="2"/>
        <v>7</v>
      </c>
      <c r="C23" s="92" t="s">
        <v>53</v>
      </c>
      <c r="D23" s="92"/>
      <c r="E23" s="93"/>
      <c r="F23" s="3">
        <v>10</v>
      </c>
      <c r="G23" s="4">
        <v>6.9444444444444441E-3</v>
      </c>
      <c r="H23" s="5">
        <v>0.49444444444444446</v>
      </c>
      <c r="I23" s="6">
        <v>0.5</v>
      </c>
      <c r="J23" s="51">
        <f t="shared" si="0"/>
        <v>5.5555555555555358E-3</v>
      </c>
      <c r="K23" s="7">
        <v>0</v>
      </c>
      <c r="L23" s="8">
        <v>0</v>
      </c>
      <c r="M23" s="9">
        <v>13</v>
      </c>
      <c r="N23" s="52">
        <f t="shared" si="1"/>
        <v>5.5555555555555358E-3</v>
      </c>
      <c r="O23" s="66"/>
      <c r="P23" s="20"/>
    </row>
    <row r="24" spans="1:16" s="21" customFormat="1" x14ac:dyDescent="0.25">
      <c r="A24" s="66"/>
      <c r="B24" s="44">
        <f t="shared" si="2"/>
        <v>8</v>
      </c>
      <c r="C24" s="92" t="s">
        <v>54</v>
      </c>
      <c r="D24" s="92"/>
      <c r="E24" s="93"/>
      <c r="F24" s="3">
        <v>20</v>
      </c>
      <c r="G24" s="4">
        <v>2.0833333333333332E-2</v>
      </c>
      <c r="H24" s="5">
        <v>0.50347222222222221</v>
      </c>
      <c r="I24" s="6">
        <v>0.51388888888888895</v>
      </c>
      <c r="J24" s="51">
        <f t="shared" si="0"/>
        <v>1.0416666666666741E-2</v>
      </c>
      <c r="K24" s="7">
        <v>0</v>
      </c>
      <c r="L24" s="8">
        <v>0</v>
      </c>
      <c r="M24" s="9">
        <v>23</v>
      </c>
      <c r="N24" s="52">
        <f t="shared" si="1"/>
        <v>1.0416666666666741E-2</v>
      </c>
      <c r="O24" s="66"/>
      <c r="P24" s="20"/>
    </row>
    <row r="25" spans="1:16" s="21" customFormat="1" x14ac:dyDescent="0.25">
      <c r="A25" s="66"/>
      <c r="B25" s="44">
        <v>9</v>
      </c>
      <c r="C25" s="93" t="s">
        <v>55</v>
      </c>
      <c r="D25" s="107"/>
      <c r="E25" s="108"/>
      <c r="F25" s="3">
        <v>25</v>
      </c>
      <c r="G25" s="4">
        <v>1.3888888888888888E-2</v>
      </c>
      <c r="H25" s="5">
        <v>0.51597222222222217</v>
      </c>
      <c r="I25" s="6">
        <v>0.53125</v>
      </c>
      <c r="J25" s="51">
        <f t="shared" si="0"/>
        <v>1.5277777777777835E-2</v>
      </c>
      <c r="K25" s="7">
        <v>0</v>
      </c>
      <c r="L25" s="8">
        <v>0</v>
      </c>
      <c r="M25" s="9">
        <v>24</v>
      </c>
      <c r="N25" s="52">
        <f t="shared" si="1"/>
        <v>1.5277777777777835E-2</v>
      </c>
      <c r="O25" s="66"/>
      <c r="P25" s="20"/>
    </row>
    <row r="26" spans="1:16" s="21" customFormat="1" x14ac:dyDescent="0.25">
      <c r="A26" s="66"/>
      <c r="B26" s="44">
        <v>10</v>
      </c>
      <c r="C26" s="93" t="s">
        <v>56</v>
      </c>
      <c r="D26" s="107"/>
      <c r="E26" s="108"/>
      <c r="F26" s="3">
        <v>5</v>
      </c>
      <c r="G26" s="4">
        <v>3.472222222222222E-3</v>
      </c>
      <c r="H26" s="5">
        <v>0.53263888888888888</v>
      </c>
      <c r="I26" s="6">
        <v>0.53472222222222221</v>
      </c>
      <c r="J26" s="51">
        <f t="shared" si="0"/>
        <v>2.0833333333333259E-3</v>
      </c>
      <c r="K26" s="7">
        <v>0</v>
      </c>
      <c r="L26" s="8">
        <v>0</v>
      </c>
      <c r="M26" s="9">
        <v>3</v>
      </c>
      <c r="N26" s="52">
        <f t="shared" si="1"/>
        <v>2.0833333333333259E-3</v>
      </c>
      <c r="O26" s="66"/>
      <c r="P26" s="20"/>
    </row>
    <row r="27" spans="1:16" s="21" customFormat="1" x14ac:dyDescent="0.25">
      <c r="A27" s="66"/>
      <c r="B27" s="44">
        <v>11</v>
      </c>
      <c r="C27" s="93" t="s">
        <v>57</v>
      </c>
      <c r="D27" s="107"/>
      <c r="E27" s="108"/>
      <c r="F27" s="3">
        <v>10</v>
      </c>
      <c r="G27" s="4">
        <v>6.9444444444444441E-3</v>
      </c>
      <c r="H27" s="5">
        <v>0.53611111111111109</v>
      </c>
      <c r="I27" s="6">
        <v>0.54166666666666663</v>
      </c>
      <c r="J27" s="51">
        <f t="shared" si="0"/>
        <v>5.5555555555555358E-3</v>
      </c>
      <c r="K27" s="7">
        <v>0</v>
      </c>
      <c r="L27" s="8">
        <v>0</v>
      </c>
      <c r="M27" s="9">
        <v>13</v>
      </c>
      <c r="N27" s="52">
        <f t="shared" si="1"/>
        <v>5.5555555555555358E-3</v>
      </c>
      <c r="O27" s="66"/>
      <c r="P27" s="20"/>
    </row>
    <row r="28" spans="1:16" s="21" customFormat="1" x14ac:dyDescent="0.25">
      <c r="A28" s="66"/>
      <c r="B28" s="44">
        <v>12</v>
      </c>
      <c r="C28" s="93" t="s">
        <v>58</v>
      </c>
      <c r="D28" s="107"/>
      <c r="E28" s="108"/>
      <c r="F28" s="3">
        <v>25</v>
      </c>
      <c r="G28" s="4">
        <v>1.0416666666666666E-2</v>
      </c>
      <c r="H28" s="5">
        <v>0.54513888888888895</v>
      </c>
      <c r="I28" s="6">
        <v>0.55555555555555558</v>
      </c>
      <c r="J28" s="51">
        <f t="shared" si="0"/>
        <v>1.041666666666663E-2</v>
      </c>
      <c r="K28" s="7">
        <v>1</v>
      </c>
      <c r="L28" s="8">
        <v>3.472222222222222E-3</v>
      </c>
      <c r="M28" s="9">
        <v>25</v>
      </c>
      <c r="N28" s="52">
        <f t="shared" si="1"/>
        <v>1.3888888888888852E-2</v>
      </c>
      <c r="O28" s="66"/>
      <c r="P28" s="20"/>
    </row>
    <row r="29" spans="1:16" s="21" customFormat="1" x14ac:dyDescent="0.25">
      <c r="A29" s="66"/>
      <c r="B29" s="44">
        <v>13</v>
      </c>
      <c r="C29" s="93" t="s">
        <v>59</v>
      </c>
      <c r="D29" s="107"/>
      <c r="E29" s="108"/>
      <c r="F29" s="3">
        <v>35</v>
      </c>
      <c r="G29" s="4">
        <v>2.0833333333333332E-2</v>
      </c>
      <c r="H29" s="5">
        <v>0.55902777777777779</v>
      </c>
      <c r="I29" s="6">
        <v>0.58333333333333337</v>
      </c>
      <c r="J29" s="51">
        <f t="shared" si="0"/>
        <v>2.430555555555558E-2</v>
      </c>
      <c r="K29" s="7">
        <v>1</v>
      </c>
      <c r="L29" s="8">
        <v>6.9444444444444441E-3</v>
      </c>
      <c r="M29" s="9">
        <v>37</v>
      </c>
      <c r="N29" s="52">
        <f t="shared" si="1"/>
        <v>3.1250000000000028E-2</v>
      </c>
      <c r="O29" s="66"/>
      <c r="P29" s="20"/>
    </row>
    <row r="30" spans="1:16" s="21" customFormat="1" x14ac:dyDescent="0.25">
      <c r="A30" s="66"/>
      <c r="B30" s="44">
        <v>14</v>
      </c>
      <c r="C30" s="93" t="s">
        <v>60</v>
      </c>
      <c r="D30" s="107"/>
      <c r="E30" s="108"/>
      <c r="F30" s="3">
        <v>30</v>
      </c>
      <c r="G30" s="4">
        <v>2.0833333333333332E-2</v>
      </c>
      <c r="H30" s="5">
        <v>0.58402777777777781</v>
      </c>
      <c r="I30" s="6">
        <v>0.61111111111111105</v>
      </c>
      <c r="J30" s="51">
        <f t="shared" si="0"/>
        <v>2.7083333333333237E-2</v>
      </c>
      <c r="K30" s="7">
        <v>2</v>
      </c>
      <c r="L30" s="8">
        <v>1.3888888888888888E-2</v>
      </c>
      <c r="M30" s="9">
        <v>38</v>
      </c>
      <c r="N30" s="52">
        <f t="shared" si="1"/>
        <v>4.0972222222222125E-2</v>
      </c>
      <c r="O30" s="66"/>
      <c r="P30" s="20"/>
    </row>
    <row r="31" spans="1:16" s="21" customFormat="1" x14ac:dyDescent="0.25">
      <c r="A31" s="66"/>
      <c r="B31" s="44">
        <v>15</v>
      </c>
      <c r="C31" s="93" t="s">
        <v>61</v>
      </c>
      <c r="D31" s="107"/>
      <c r="E31" s="108"/>
      <c r="F31" s="3">
        <v>45</v>
      </c>
      <c r="G31" s="4">
        <v>2.7777777777777776E-2</v>
      </c>
      <c r="H31" s="5">
        <v>0.61458333333333337</v>
      </c>
      <c r="I31" s="6">
        <v>0.65277777777777779</v>
      </c>
      <c r="J31" s="51">
        <f t="shared" si="0"/>
        <v>3.819444444444442E-2</v>
      </c>
      <c r="K31" s="7">
        <v>0</v>
      </c>
      <c r="L31" s="8">
        <v>0</v>
      </c>
      <c r="M31" s="9">
        <v>41</v>
      </c>
      <c r="N31" s="52">
        <f t="shared" si="1"/>
        <v>3.819444444444442E-2</v>
      </c>
      <c r="O31" s="66"/>
      <c r="P31" s="20"/>
    </row>
    <row r="32" spans="1:16" s="21" customFormat="1" x14ac:dyDescent="0.25">
      <c r="A32" s="66"/>
      <c r="B32" s="44">
        <v>16</v>
      </c>
      <c r="C32" s="93" t="s">
        <v>62</v>
      </c>
      <c r="D32" s="107"/>
      <c r="E32" s="108"/>
      <c r="F32" s="3">
        <v>10</v>
      </c>
      <c r="G32" s="4">
        <v>6.9444444444444441E-3</v>
      </c>
      <c r="H32" s="5">
        <v>0.65416666666666667</v>
      </c>
      <c r="I32" s="6">
        <v>0.66319444444444442</v>
      </c>
      <c r="J32" s="51">
        <f t="shared" si="0"/>
        <v>9.0277777777777457E-3</v>
      </c>
      <c r="K32" s="7">
        <v>0</v>
      </c>
      <c r="L32" s="8">
        <v>0</v>
      </c>
      <c r="M32" s="9">
        <v>8</v>
      </c>
      <c r="N32" s="52">
        <f t="shared" si="1"/>
        <v>9.0277777777777457E-3</v>
      </c>
      <c r="O32" s="66"/>
      <c r="P32" s="20"/>
    </row>
    <row r="33" spans="1:16" s="21" customFormat="1" x14ac:dyDescent="0.25">
      <c r="A33" s="66"/>
      <c r="B33" s="44">
        <v>17</v>
      </c>
      <c r="C33" s="93"/>
      <c r="D33" s="107"/>
      <c r="E33" s="108"/>
      <c r="F33" s="3"/>
      <c r="G33" s="4"/>
      <c r="H33" s="5"/>
      <c r="I33" s="6"/>
      <c r="J33" s="51"/>
      <c r="K33" s="7"/>
      <c r="L33" s="8"/>
      <c r="M33" s="9"/>
      <c r="N33" s="52"/>
      <c r="O33" s="66"/>
      <c r="P33" s="20"/>
    </row>
    <row r="34" spans="1:16" s="21" customFormat="1" x14ac:dyDescent="0.25">
      <c r="A34" s="66"/>
      <c r="B34" s="44">
        <f t="shared" si="2"/>
        <v>18</v>
      </c>
      <c r="C34" s="92"/>
      <c r="D34" s="92"/>
      <c r="E34" s="93"/>
      <c r="F34" s="3"/>
      <c r="G34" s="4"/>
      <c r="H34" s="5"/>
      <c r="I34" s="6"/>
      <c r="J34" s="51" t="str">
        <f>IFERROR(IF(OR(ISBLANK(H34),ISBLANK(I34)),"",IF(I34&gt;=H34,I34-H34,"Error")),"Error")</f>
        <v/>
      </c>
      <c r="K34" s="7"/>
      <c r="L34" s="8"/>
      <c r="M34" s="9"/>
      <c r="N34" s="52" t="str">
        <f t="shared" si="1"/>
        <v/>
      </c>
      <c r="O34" s="66"/>
      <c r="P34" s="20"/>
    </row>
    <row r="35" spans="1:16" s="27" customFormat="1" ht="15.75" thickBot="1" x14ac:dyDescent="0.3">
      <c r="A35" s="65"/>
      <c r="B35" s="94" t="s">
        <v>33</v>
      </c>
      <c r="C35" s="95"/>
      <c r="D35" s="95"/>
      <c r="E35" s="96"/>
      <c r="F35" s="45">
        <f>IF(SUM(F18:F34)=0,"Completar",SUM(F18:F34))</f>
        <v>340</v>
      </c>
      <c r="G35" s="46">
        <f>IF(SUM(G18:G34)=0,"Completar",SUM(G18:G34))</f>
        <v>0.20138888888888892</v>
      </c>
      <c r="H35" s="70" t="s">
        <v>32</v>
      </c>
      <c r="I35" s="47" t="s">
        <v>32</v>
      </c>
      <c r="J35" s="69">
        <f>IF(OR(COUNTIF(J18:J34,"Error")&gt;0,COUNTIF(J18:J34,"Completar")&gt;0),"Error",IF(SUM(J18:J34)=0,"Completar",SUM(J18:J34)))</f>
        <v>0.2013888888888889</v>
      </c>
      <c r="K35" s="48">
        <f>SUM(K18:K34)</f>
        <v>6</v>
      </c>
      <c r="L35" s="46">
        <f>SUM(L18:L34)</f>
        <v>3.125E-2</v>
      </c>
      <c r="M35" s="49">
        <f>IF(SUM(M18:M34)=0,"Completar",SUM(M18:M34))</f>
        <v>323</v>
      </c>
      <c r="N35" s="50">
        <f>IF(OR(COUNTIF(N18:N34,"Error")&gt;0,COUNTIF(N18:N34,"Completar")&gt;0),"Error",IF(SUM(N18:N34)=0,"Completar",SUM(N18:N34)))</f>
        <v>0.2326388888888889</v>
      </c>
      <c r="O35" s="65"/>
      <c r="P35" s="26"/>
    </row>
    <row r="36" spans="1:16" s="22" customFormat="1" ht="6" customHeight="1" thickBot="1" x14ac:dyDescent="0.3">
      <c r="A36" s="19"/>
      <c r="B36" s="66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6" s="13" customFormat="1" ht="15" customHeight="1" x14ac:dyDescent="0.25">
      <c r="A37" s="11"/>
      <c r="B37" s="88" t="s">
        <v>18</v>
      </c>
      <c r="C37" s="89"/>
      <c r="D37" s="89"/>
      <c r="E37" s="90"/>
      <c r="F37" s="12"/>
      <c r="G37" s="12"/>
      <c r="H37" s="12"/>
      <c r="I37" s="12"/>
      <c r="J37" s="12"/>
      <c r="K37" s="12"/>
      <c r="L37" s="12"/>
      <c r="M37" s="12"/>
      <c r="N37" s="12"/>
      <c r="O37" s="11"/>
    </row>
    <row r="38" spans="1:16" s="14" customFormat="1" ht="30" x14ac:dyDescent="0.25">
      <c r="A38" s="65"/>
      <c r="B38" s="71" t="s">
        <v>1</v>
      </c>
      <c r="C38" s="67" t="s">
        <v>4</v>
      </c>
      <c r="D38" s="67" t="s">
        <v>5</v>
      </c>
      <c r="E38" s="64" t="s">
        <v>2</v>
      </c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17"/>
    </row>
    <row r="39" spans="1:16" s="21" customFormat="1" ht="15.75" thickBot="1" x14ac:dyDescent="0.3">
      <c r="A39" s="66"/>
      <c r="B39" s="1">
        <v>2.0833333333333332E-2</v>
      </c>
      <c r="C39" s="2">
        <v>0.66666666666666663</v>
      </c>
      <c r="D39" s="2">
        <v>0.6875</v>
      </c>
      <c r="E39" s="50">
        <f>IFERROR(IF(OR(ISBLANK(C39),ISBLANK(D39)),"Completar",IF(D39&gt;=C39,D39-C39,"Error")),"Error")</f>
        <v>2.083333333333337E-2</v>
      </c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20"/>
    </row>
    <row r="40" spans="1:16" s="22" customFormat="1" ht="6" customHeight="1" thickBo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6" x14ac:dyDescent="0.25">
      <c r="B41" s="88" t="s">
        <v>20</v>
      </c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90"/>
    </row>
    <row r="42" spans="1:16" ht="15" customHeight="1" x14ac:dyDescent="0.25">
      <c r="B42" s="74" t="s">
        <v>22</v>
      </c>
      <c r="C42" s="75"/>
      <c r="D42" s="76"/>
      <c r="E42" s="84">
        <f>M35</f>
        <v>323</v>
      </c>
      <c r="F42" s="85"/>
      <c r="G42" s="29"/>
      <c r="H42" s="30"/>
      <c r="I42" s="30"/>
      <c r="J42" s="30"/>
      <c r="K42" s="30"/>
      <c r="L42" s="30"/>
      <c r="M42" s="30"/>
      <c r="N42" s="31"/>
    </row>
    <row r="43" spans="1:16" x14ac:dyDescent="0.25">
      <c r="B43" s="74" t="s">
        <v>23</v>
      </c>
      <c r="C43" s="75"/>
      <c r="D43" s="76"/>
      <c r="E43" s="86">
        <f>IF(M35="Completar","Completar",IFERROR(M35/(N35*24),"Error"))</f>
        <v>57.850746268656714</v>
      </c>
      <c r="F43" s="87"/>
      <c r="G43" s="32"/>
      <c r="H43" s="33"/>
      <c r="I43" s="33"/>
      <c r="J43" s="33"/>
      <c r="K43" s="33"/>
      <c r="L43" s="33"/>
      <c r="M43" s="33"/>
      <c r="N43" s="34"/>
    </row>
    <row r="44" spans="1:16" ht="15" customHeight="1" x14ac:dyDescent="0.25">
      <c r="B44" s="74" t="s">
        <v>21</v>
      </c>
      <c r="C44" s="75"/>
      <c r="D44" s="76"/>
      <c r="E44" s="84">
        <f>IF(K35=0,0,IFERROR(ROUNDUP(K35/(M35/100),0),"Error"))</f>
        <v>2</v>
      </c>
      <c r="F44" s="85"/>
      <c r="G44" s="32"/>
      <c r="H44" s="33"/>
      <c r="I44" s="33"/>
      <c r="J44" s="33"/>
      <c r="K44" s="33"/>
      <c r="L44" s="33"/>
      <c r="M44" s="33"/>
      <c r="N44" s="34"/>
    </row>
    <row r="45" spans="1:16" ht="15" customHeight="1" x14ac:dyDescent="0.25">
      <c r="B45" s="74" t="s">
        <v>24</v>
      </c>
      <c r="C45" s="75"/>
      <c r="D45" s="76"/>
      <c r="E45" s="82">
        <f>IF(K35=0,0,IFERROR(K35/M35,"Error"))</f>
        <v>1.8575851393188854E-2</v>
      </c>
      <c r="F45" s="83"/>
      <c r="G45" s="32"/>
      <c r="H45" s="33"/>
      <c r="I45" s="33"/>
      <c r="J45" s="33"/>
      <c r="K45" s="33"/>
      <c r="L45" s="33"/>
      <c r="M45" s="33"/>
      <c r="N45" s="34"/>
    </row>
    <row r="46" spans="1:16" ht="15" customHeight="1" x14ac:dyDescent="0.25">
      <c r="B46" s="74" t="s">
        <v>27</v>
      </c>
      <c r="C46" s="75"/>
      <c r="D46" s="76"/>
      <c r="E46" s="55">
        <f>E5</f>
        <v>2.083333333333337E-2</v>
      </c>
      <c r="F46" s="56">
        <f>IF(E46="Completar",E46,IFERROR(E46/$E$52,"Error"))</f>
        <v>6.8965517241379407E-2</v>
      </c>
      <c r="G46" s="32"/>
      <c r="H46" s="33"/>
      <c r="I46" s="33"/>
      <c r="J46" s="33"/>
      <c r="K46" s="33"/>
      <c r="L46" s="33"/>
      <c r="M46" s="33"/>
      <c r="N46" s="34"/>
    </row>
    <row r="47" spans="1:16" ht="15" customHeight="1" x14ac:dyDescent="0.25">
      <c r="B47" s="74" t="s">
        <v>28</v>
      </c>
      <c r="C47" s="75"/>
      <c r="D47" s="76"/>
      <c r="E47" s="55">
        <f>E9</f>
        <v>1.3888888888888895E-2</v>
      </c>
      <c r="F47" s="56">
        <f>IF(E47="Completar",E47,IFERROR(E47/$E$52,"Error"))</f>
        <v>4.597701149425288E-2</v>
      </c>
      <c r="G47" s="32"/>
      <c r="H47" s="33"/>
      <c r="I47" s="33"/>
      <c r="J47" s="33"/>
      <c r="K47" s="33"/>
      <c r="L47" s="33"/>
      <c r="M47" s="33"/>
      <c r="N47" s="34"/>
    </row>
    <row r="48" spans="1:16" ht="15" customHeight="1" x14ac:dyDescent="0.25">
      <c r="B48" s="74" t="s">
        <v>31</v>
      </c>
      <c r="C48" s="75"/>
      <c r="D48" s="76"/>
      <c r="E48" s="55">
        <f>E13</f>
        <v>1.3888888888888895E-2</v>
      </c>
      <c r="F48" s="56">
        <f t="shared" ref="F48" si="3">IF(E48="Completar",E48,IFERROR(E48/$E$52,"Error"))</f>
        <v>4.597701149425288E-2</v>
      </c>
      <c r="G48" s="32"/>
      <c r="H48" s="33"/>
      <c r="I48" s="33"/>
      <c r="J48" s="33"/>
      <c r="K48" s="33"/>
      <c r="L48" s="33"/>
      <c r="M48" s="33"/>
      <c r="N48" s="34"/>
    </row>
    <row r="49" spans="1:16" ht="15" customHeight="1" x14ac:dyDescent="0.25">
      <c r="B49" s="74" t="s">
        <v>29</v>
      </c>
      <c r="C49" s="75"/>
      <c r="D49" s="76"/>
      <c r="E49" s="55">
        <f>E39</f>
        <v>2.083333333333337E-2</v>
      </c>
      <c r="F49" s="56">
        <f>IF(E49="Completar",E49,IFERROR(E49/$E$52,"Error"))</f>
        <v>6.8965517241379407E-2</v>
      </c>
      <c r="G49" s="32"/>
      <c r="H49" s="33"/>
      <c r="I49" s="33"/>
      <c r="J49" s="33"/>
      <c r="K49" s="33"/>
      <c r="L49" s="33"/>
      <c r="M49" s="33"/>
      <c r="N49" s="34"/>
    </row>
    <row r="50" spans="1:16" ht="15" customHeight="1" x14ac:dyDescent="0.25">
      <c r="B50" s="74" t="s">
        <v>25</v>
      </c>
      <c r="C50" s="75"/>
      <c r="D50" s="76"/>
      <c r="E50" s="55">
        <f>L35</f>
        <v>3.125E-2</v>
      </c>
      <c r="F50" s="56">
        <f>IF(E50="Completar",E50,IFERROR(E50/$E$52,"Completar"))</f>
        <v>0.10344827586206894</v>
      </c>
      <c r="G50" s="32"/>
      <c r="H50" s="33"/>
      <c r="I50" s="33"/>
      <c r="J50" s="33"/>
      <c r="K50" s="33"/>
      <c r="L50" s="33"/>
      <c r="M50" s="33"/>
      <c r="N50" s="34"/>
    </row>
    <row r="51" spans="1:16" ht="15" customHeight="1" x14ac:dyDescent="0.25">
      <c r="B51" s="74" t="s">
        <v>26</v>
      </c>
      <c r="C51" s="75"/>
      <c r="D51" s="76"/>
      <c r="E51" s="55">
        <f>J35</f>
        <v>0.2013888888888889</v>
      </c>
      <c r="F51" s="56">
        <f>IF(E51="Completar",E51,IFERROR(E51/$E$52,"Completar"))</f>
        <v>0.66666666666666652</v>
      </c>
      <c r="G51" s="32"/>
      <c r="H51" s="33"/>
      <c r="I51" s="33"/>
      <c r="J51" s="33"/>
      <c r="K51" s="33"/>
      <c r="L51" s="33"/>
      <c r="M51" s="33"/>
      <c r="N51" s="34"/>
    </row>
    <row r="52" spans="1:16" ht="15" customHeight="1" thickBot="1" x14ac:dyDescent="0.3">
      <c r="B52" s="77" t="s">
        <v>6</v>
      </c>
      <c r="C52" s="78"/>
      <c r="D52" s="79"/>
      <c r="E52" s="80">
        <f>IF(COUNTIF(E46:E51,"Error")&gt;0,"Error",IF(SUM(E46:E51)=0,"Completar",SUM(E46:E51)))</f>
        <v>0.30208333333333343</v>
      </c>
      <c r="F52" s="81"/>
      <c r="G52" s="35"/>
      <c r="H52" s="36"/>
      <c r="I52" s="36"/>
      <c r="J52" s="36"/>
      <c r="K52" s="36"/>
      <c r="L52" s="36"/>
      <c r="M52" s="36"/>
      <c r="N52" s="37"/>
    </row>
    <row r="53" spans="1:16" s="38" customFormat="1" ht="6" customHeight="1" x14ac:dyDescent="0.25">
      <c r="A53" s="19"/>
      <c r="O53" s="19"/>
    </row>
    <row r="54" spans="1:16" hidden="1" x14ac:dyDescent="0.25"/>
    <row r="55" spans="1:16" hidden="1" x14ac:dyDescent="0.25"/>
    <row r="56" spans="1:16" hidden="1" x14ac:dyDescent="0.25"/>
    <row r="57" spans="1:16" hidden="1" x14ac:dyDescent="0.25"/>
    <row r="58" spans="1:16" s="19" customFormat="1" hidden="1" x14ac:dyDescent="0.25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P58" s="28"/>
    </row>
    <row r="59" spans="1:16" s="19" customFormat="1" hidden="1" x14ac:dyDescent="0.25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P59" s="28"/>
    </row>
    <row r="60" spans="1:16" s="19" customFormat="1" hidden="1" x14ac:dyDescent="0.25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P60" s="28"/>
    </row>
    <row r="61" spans="1:16" s="19" customFormat="1" hidden="1" x14ac:dyDescent="0.25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P61" s="28"/>
    </row>
    <row r="62" spans="1:16" s="19" customFormat="1" hidden="1" x14ac:dyDescent="0.25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P62" s="28"/>
    </row>
    <row r="63" spans="1:16" s="19" customFormat="1" hidden="1" x14ac:dyDescent="0.25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P63" s="28"/>
    </row>
    <row r="64" spans="1:16" s="19" customFormat="1" hidden="1" x14ac:dyDescent="0.25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P64" s="28"/>
    </row>
    <row r="65" spans="2:16" s="19" customFormat="1" hidden="1" x14ac:dyDescent="0.25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P65" s="28"/>
    </row>
    <row r="66" spans="2:16" s="19" customFormat="1" hidden="1" x14ac:dyDescent="0.25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P66" s="28"/>
    </row>
    <row r="67" spans="2:16" s="19" customFormat="1" hidden="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P67" s="28"/>
    </row>
    <row r="68" spans="2:16" s="19" customFormat="1" hidden="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P68" s="28"/>
    </row>
    <row r="69" spans="2:16" s="19" customFormat="1" hidden="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P69" s="28"/>
    </row>
    <row r="70" spans="2:16" s="19" customFormat="1" hidden="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P70" s="28"/>
    </row>
    <row r="71" spans="2:16" s="19" customFormat="1" hidden="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P71" s="28"/>
    </row>
    <row r="72" spans="2:16" s="19" customFormat="1" hidden="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P72" s="28"/>
    </row>
    <row r="73" spans="2:16" s="19" customFormat="1" hidden="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P73" s="28"/>
    </row>
    <row r="74" spans="2:16" s="19" customFormat="1" hidden="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P74" s="28"/>
    </row>
    <row r="75" spans="2:16" s="19" customFormat="1" hidden="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P75" s="28"/>
    </row>
    <row r="76" spans="2:16" s="19" customFormat="1" hidden="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P76" s="28"/>
    </row>
    <row r="77" spans="2:16" s="19" customFormat="1" hidden="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P77" s="28"/>
    </row>
  </sheetData>
  <sheetProtection formatCells="0" formatColumns="0" formatRows="0" insertColumns="0" insertRows="0" deleteColumns="0" deleteRows="0"/>
  <mergeCells count="53">
    <mergeCell ref="F9:N9"/>
    <mergeCell ref="B1:C1"/>
    <mergeCell ref="D1:N1"/>
    <mergeCell ref="B3:E3"/>
    <mergeCell ref="B7:E7"/>
    <mergeCell ref="F8:N8"/>
    <mergeCell ref="C22:E22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N16:N17"/>
    <mergeCell ref="C18:E18"/>
    <mergeCell ref="C19:E19"/>
    <mergeCell ref="C20:E20"/>
    <mergeCell ref="C21:E21"/>
    <mergeCell ref="E44:F44"/>
    <mergeCell ref="C23:E23"/>
    <mergeCell ref="C24:E24"/>
    <mergeCell ref="C34:E34"/>
    <mergeCell ref="B35:E35"/>
    <mergeCell ref="B37:E37"/>
    <mergeCell ref="B41:N41"/>
    <mergeCell ref="C30:E30"/>
    <mergeCell ref="C31:E31"/>
    <mergeCell ref="C32:E32"/>
    <mergeCell ref="C25:E25"/>
    <mergeCell ref="C27:E27"/>
    <mergeCell ref="C28:E28"/>
    <mergeCell ref="C33:E33"/>
    <mergeCell ref="C29:E29"/>
    <mergeCell ref="B50:D50"/>
    <mergeCell ref="B51:D51"/>
    <mergeCell ref="B52:D52"/>
    <mergeCell ref="E52:F52"/>
    <mergeCell ref="C26:E26"/>
    <mergeCell ref="B45:D45"/>
    <mergeCell ref="E45:F45"/>
    <mergeCell ref="B46:D46"/>
    <mergeCell ref="B47:D47"/>
    <mergeCell ref="B48:D48"/>
    <mergeCell ref="B49:D49"/>
    <mergeCell ref="B42:D42"/>
    <mergeCell ref="E42:F42"/>
    <mergeCell ref="B43:D43"/>
    <mergeCell ref="E43:F43"/>
    <mergeCell ref="B44:D44"/>
  </mergeCells>
  <conditionalFormatting sqref="A1:B1048576 D1:XFD23 C3:C1048576 D34:XFD1048576 F25:K27 D24:K24 F28:XFD33 L24:XFD27">
    <cfRule type="cellIs" dxfId="17" priority="1" operator="equal">
      <formula>"Completar"</formula>
    </cfRule>
    <cfRule type="cellIs" dxfId="16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25" workbookViewId="0">
      <selection activeCell="D31" sqref="D31"/>
    </sheetView>
  </sheetViews>
  <sheetFormatPr baseColWidth="10" defaultColWidth="0" defaultRowHeight="15" customHeight="1" zeroHeight="1" x14ac:dyDescent="0.25"/>
  <cols>
    <col min="1" max="1" width="1.140625" style="19" customWidth="1"/>
    <col min="2" max="2" width="11.85546875" style="28" customWidth="1"/>
    <col min="3" max="4" width="11.42578125" style="28" customWidth="1"/>
    <col min="5" max="5" width="17.85546875" style="28" customWidth="1"/>
    <col min="6" max="11" width="11.42578125" style="28" customWidth="1"/>
    <col min="12" max="12" width="13" style="28" customWidth="1"/>
    <col min="13" max="14" width="11.42578125" style="28" customWidth="1"/>
    <col min="15" max="15" width="1.140625" style="19" customWidth="1"/>
    <col min="16" max="16384" width="11.42578125" style="28" hidden="1"/>
  </cols>
  <sheetData>
    <row r="1" spans="1:16" s="10" customFormat="1" ht="23.25" customHeight="1" x14ac:dyDescent="0.25">
      <c r="B1" s="105" t="s">
        <v>19</v>
      </c>
      <c r="C1" s="105"/>
      <c r="D1" s="106" t="s">
        <v>63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6" s="10" customFormat="1" ht="5.25" customHeight="1" thickBot="1" x14ac:dyDescent="0.3">
      <c r="B2" s="72"/>
      <c r="C2" s="72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6" s="13" customFormat="1" ht="15" customHeight="1" x14ac:dyDescent="0.25">
      <c r="A3" s="11"/>
      <c r="B3" s="88" t="s">
        <v>3</v>
      </c>
      <c r="C3" s="89"/>
      <c r="D3" s="89"/>
      <c r="E3" s="90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4" customFormat="1" ht="30" x14ac:dyDescent="0.25">
      <c r="A4" s="65"/>
      <c r="B4" s="71" t="s">
        <v>1</v>
      </c>
      <c r="C4" s="67" t="s">
        <v>4</v>
      </c>
      <c r="D4" s="67" t="s">
        <v>5</v>
      </c>
      <c r="E4" s="64" t="s">
        <v>2</v>
      </c>
      <c r="F4" s="15"/>
      <c r="G4" s="16"/>
      <c r="H4" s="16"/>
      <c r="I4" s="16"/>
      <c r="J4" s="16"/>
      <c r="K4" s="16"/>
      <c r="L4" s="16"/>
      <c r="M4" s="16"/>
      <c r="N4" s="16"/>
      <c r="O4" s="65"/>
      <c r="P4" s="17"/>
    </row>
    <row r="5" spans="1:16" s="21" customFormat="1" ht="15.75" thickBot="1" x14ac:dyDescent="0.3">
      <c r="A5" s="66"/>
      <c r="B5" s="1">
        <v>1.3888888888888888E-2</v>
      </c>
      <c r="C5" s="2">
        <v>0.70833333333333337</v>
      </c>
      <c r="D5" s="2">
        <v>0.72569444444444453</v>
      </c>
      <c r="E5" s="50">
        <f>IFERROR(IF(OR(ISBLANK(C5),ISBLANK(D5)),"Completar",IF(D5&gt;=C5,D5-C5,"Error")),"Error")</f>
        <v>1.736111111111116E-2</v>
      </c>
      <c r="F5" s="18"/>
      <c r="G5" s="19"/>
      <c r="H5" s="19"/>
      <c r="I5" s="19"/>
      <c r="J5" s="19"/>
      <c r="K5" s="19"/>
      <c r="L5" s="19"/>
      <c r="M5" s="19"/>
      <c r="N5" s="19"/>
      <c r="O5" s="66"/>
      <c r="P5" s="20"/>
    </row>
    <row r="6" spans="1:16" s="23" customFormat="1" ht="6" customHeight="1" thickBot="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2"/>
    </row>
    <row r="7" spans="1:16" s="13" customFormat="1" ht="15" customHeight="1" x14ac:dyDescent="0.25">
      <c r="A7" s="11"/>
      <c r="B7" s="88" t="s">
        <v>0</v>
      </c>
      <c r="C7" s="89"/>
      <c r="D7" s="89"/>
      <c r="E7" s="90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4" customFormat="1" ht="30" x14ac:dyDescent="0.25">
      <c r="A8" s="65"/>
      <c r="B8" s="71" t="s">
        <v>1</v>
      </c>
      <c r="C8" s="67" t="s">
        <v>4</v>
      </c>
      <c r="D8" s="67" t="s">
        <v>5</v>
      </c>
      <c r="E8" s="64" t="s">
        <v>2</v>
      </c>
      <c r="F8" s="97"/>
      <c r="G8" s="97"/>
      <c r="H8" s="97"/>
      <c r="I8" s="97"/>
      <c r="J8" s="97"/>
      <c r="K8" s="97"/>
      <c r="L8" s="97"/>
      <c r="M8" s="97"/>
      <c r="N8" s="97"/>
      <c r="O8" s="65"/>
      <c r="P8" s="17"/>
    </row>
    <row r="9" spans="1:16" s="21" customFormat="1" ht="15.75" thickBot="1" x14ac:dyDescent="0.3">
      <c r="A9" s="66"/>
      <c r="B9" s="1">
        <v>2.0833333333333332E-2</v>
      </c>
      <c r="C9" s="2">
        <v>0.72569444444444453</v>
      </c>
      <c r="D9" s="2">
        <v>0.74305555555555547</v>
      </c>
      <c r="E9" s="50">
        <f>IFERROR(IF(OR(ISBLANK(C9),ISBLANK(D9)),"Completar",IF(D9&gt;=C9,D9-C9,"Error")),"Error")</f>
        <v>1.7361111111110938E-2</v>
      </c>
      <c r="F9" s="98"/>
      <c r="G9" s="98"/>
      <c r="H9" s="98"/>
      <c r="I9" s="98"/>
      <c r="J9" s="98"/>
      <c r="K9" s="98"/>
      <c r="L9" s="98"/>
      <c r="M9" s="98"/>
      <c r="N9" s="98"/>
      <c r="O9" s="66"/>
      <c r="P9" s="20"/>
    </row>
    <row r="10" spans="1:16" s="23" customFormat="1" ht="6" customHeight="1" thickBo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2"/>
    </row>
    <row r="11" spans="1:16" s="13" customFormat="1" ht="15" customHeight="1" x14ac:dyDescent="0.25">
      <c r="A11" s="11"/>
      <c r="B11" s="88" t="s">
        <v>30</v>
      </c>
      <c r="C11" s="89"/>
      <c r="D11" s="89"/>
      <c r="E11" s="90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4" customFormat="1" ht="30" x14ac:dyDescent="0.25">
      <c r="A12" s="65"/>
      <c r="B12" s="71" t="s">
        <v>1</v>
      </c>
      <c r="C12" s="67" t="s">
        <v>4</v>
      </c>
      <c r="D12" s="67" t="s">
        <v>5</v>
      </c>
      <c r="E12" s="64" t="s">
        <v>2</v>
      </c>
      <c r="F12" s="97"/>
      <c r="G12" s="97"/>
      <c r="H12" s="97"/>
      <c r="I12" s="97"/>
      <c r="J12" s="97"/>
      <c r="K12" s="97"/>
      <c r="L12" s="97"/>
      <c r="M12" s="97"/>
      <c r="N12" s="97"/>
      <c r="O12" s="65"/>
      <c r="P12" s="17"/>
    </row>
    <row r="13" spans="1:16" s="21" customFormat="1" ht="15.75" thickBot="1" x14ac:dyDescent="0.3">
      <c r="A13" s="66"/>
      <c r="B13" s="1">
        <v>2.0833333333333332E-2</v>
      </c>
      <c r="C13" s="2">
        <v>0.74305555555555547</v>
      </c>
      <c r="D13" s="2">
        <v>0.76388888888888884</v>
      </c>
      <c r="E13" s="50">
        <f>IFERROR(IF(OR(ISBLANK(C13),ISBLANK(D13)),"Completar",IF(D13&gt;=C13,D13-C13,"Error")),"Error")</f>
        <v>2.083333333333337E-2</v>
      </c>
      <c r="F13" s="98"/>
      <c r="G13" s="98"/>
      <c r="H13" s="98"/>
      <c r="I13" s="98"/>
      <c r="J13" s="98"/>
      <c r="K13" s="98"/>
      <c r="L13" s="98"/>
      <c r="M13" s="98"/>
      <c r="N13" s="98"/>
      <c r="O13" s="66"/>
      <c r="P13" s="20"/>
    </row>
    <row r="14" spans="1:16" s="23" customFormat="1" ht="6" customHeight="1" thickBo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2"/>
    </row>
    <row r="15" spans="1:16" s="13" customFormat="1" ht="15" customHeight="1" x14ac:dyDescent="0.25">
      <c r="A15" s="11"/>
      <c r="B15" s="88" t="s">
        <v>7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11"/>
    </row>
    <row r="16" spans="1:16" s="14" customFormat="1" ht="16.5" customHeight="1" x14ac:dyDescent="0.25">
      <c r="A16" s="65"/>
      <c r="B16" s="99" t="s">
        <v>8</v>
      </c>
      <c r="C16" s="100" t="s">
        <v>9</v>
      </c>
      <c r="D16" s="100"/>
      <c r="E16" s="101"/>
      <c r="F16" s="102" t="s">
        <v>11</v>
      </c>
      <c r="G16" s="103"/>
      <c r="H16" s="104" t="s">
        <v>13</v>
      </c>
      <c r="I16" s="100"/>
      <c r="J16" s="101"/>
      <c r="K16" s="102" t="s">
        <v>15</v>
      </c>
      <c r="L16" s="103"/>
      <c r="M16" s="104" t="s">
        <v>17</v>
      </c>
      <c r="N16" s="91" t="s">
        <v>2</v>
      </c>
      <c r="O16" s="65"/>
      <c r="P16" s="17"/>
    </row>
    <row r="17" spans="1:16" s="14" customFormat="1" ht="30" x14ac:dyDescent="0.25">
      <c r="A17" s="65"/>
      <c r="B17" s="99"/>
      <c r="C17" s="100"/>
      <c r="D17" s="100"/>
      <c r="E17" s="101"/>
      <c r="F17" s="61" t="s">
        <v>12</v>
      </c>
      <c r="G17" s="62" t="s">
        <v>10</v>
      </c>
      <c r="H17" s="63" t="s">
        <v>4</v>
      </c>
      <c r="I17" s="67" t="s">
        <v>5</v>
      </c>
      <c r="J17" s="68" t="s">
        <v>10</v>
      </c>
      <c r="K17" s="61" t="s">
        <v>14</v>
      </c>
      <c r="L17" s="62" t="s">
        <v>16</v>
      </c>
      <c r="M17" s="104"/>
      <c r="N17" s="91"/>
      <c r="O17" s="65"/>
      <c r="P17" s="17"/>
    </row>
    <row r="18" spans="1:16" s="21" customFormat="1" x14ac:dyDescent="0.25">
      <c r="A18" s="66"/>
      <c r="B18" s="44">
        <f>ROW($B18)-16</f>
        <v>2</v>
      </c>
      <c r="C18" s="92" t="s">
        <v>64</v>
      </c>
      <c r="D18" s="92"/>
      <c r="E18" s="93"/>
      <c r="F18" s="3">
        <v>50</v>
      </c>
      <c r="G18" s="4">
        <v>1.7361111111111112E-2</v>
      </c>
      <c r="H18" s="5">
        <v>0.76527777777777783</v>
      </c>
      <c r="I18" s="6">
        <v>0.79166666666666663</v>
      </c>
      <c r="J18" s="51">
        <f>IFERROR(IF(OR(ISBLANK(H18),ISBLANK(I18)),"",IF(I18&gt;=H18,I18-H18,"Error")),"Error")</f>
        <v>2.6388888888888795E-2</v>
      </c>
      <c r="K18" s="7">
        <v>2</v>
      </c>
      <c r="L18" s="8">
        <v>6.9444444444444441E-3</v>
      </c>
      <c r="M18" s="9">
        <v>48</v>
      </c>
      <c r="N18" s="52">
        <f>IFERROR(IF(OR(J18="",ISBLANK(L18)),"",J18+L18),"Error")</f>
        <v>3.3333333333333243E-2</v>
      </c>
      <c r="O18" s="66"/>
      <c r="P18" s="20"/>
    </row>
    <row r="19" spans="1:16" s="21" customFormat="1" x14ac:dyDescent="0.25">
      <c r="A19" s="66"/>
      <c r="B19" s="44">
        <f t="shared" ref="B19:B25" si="0">ROW($B19)-16</f>
        <v>3</v>
      </c>
      <c r="C19" s="92" t="s">
        <v>65</v>
      </c>
      <c r="D19" s="92"/>
      <c r="E19" s="93"/>
      <c r="F19" s="3">
        <v>25</v>
      </c>
      <c r="G19" s="4">
        <v>2.0833333333333332E-2</v>
      </c>
      <c r="H19" s="5">
        <v>0.79305555555555562</v>
      </c>
      <c r="I19" s="6">
        <v>0.8125</v>
      </c>
      <c r="J19" s="51">
        <f t="shared" ref="J19:J23" si="1">IFERROR(IF(OR(ISBLANK(H19),ISBLANK(I19)),"",IF(I19&gt;=H19,I19-H19,"Error")),"Error")</f>
        <v>1.9444444444444375E-2</v>
      </c>
      <c r="K19" s="7">
        <v>0</v>
      </c>
      <c r="L19" s="8">
        <v>0</v>
      </c>
      <c r="M19" s="9">
        <v>18</v>
      </c>
      <c r="N19" s="52">
        <f t="shared" ref="N19:N25" si="2">IFERROR(IF(OR(J19="",ISBLANK(L19)),"",J19+L19),"Error")</f>
        <v>1.9444444444444375E-2</v>
      </c>
      <c r="O19" s="66"/>
      <c r="P19" s="20"/>
    </row>
    <row r="20" spans="1:16" s="21" customFormat="1" x14ac:dyDescent="0.25">
      <c r="A20" s="66"/>
      <c r="B20" s="44">
        <f t="shared" si="0"/>
        <v>4</v>
      </c>
      <c r="C20" s="92"/>
      <c r="D20" s="92"/>
      <c r="E20" s="93"/>
      <c r="F20" s="3"/>
      <c r="G20" s="4"/>
      <c r="H20" s="5"/>
      <c r="I20" s="6"/>
      <c r="J20" s="51" t="str">
        <f t="shared" si="1"/>
        <v/>
      </c>
      <c r="K20" s="7"/>
      <c r="L20" s="8"/>
      <c r="M20" s="9"/>
      <c r="N20" s="52" t="str">
        <f t="shared" si="2"/>
        <v/>
      </c>
      <c r="O20" s="66"/>
      <c r="P20" s="20"/>
    </row>
    <row r="21" spans="1:16" s="21" customFormat="1" x14ac:dyDescent="0.25">
      <c r="A21" s="66"/>
      <c r="B21" s="44">
        <f t="shared" si="0"/>
        <v>5</v>
      </c>
      <c r="C21" s="92"/>
      <c r="D21" s="92"/>
      <c r="E21" s="93"/>
      <c r="F21" s="3"/>
      <c r="G21" s="4"/>
      <c r="H21" s="5"/>
      <c r="I21" s="6"/>
      <c r="J21" s="51" t="str">
        <f t="shared" si="1"/>
        <v/>
      </c>
      <c r="K21" s="7"/>
      <c r="L21" s="8"/>
      <c r="M21" s="9"/>
      <c r="N21" s="52" t="str">
        <f t="shared" si="2"/>
        <v/>
      </c>
      <c r="O21" s="66"/>
      <c r="P21" s="20"/>
    </row>
    <row r="22" spans="1:16" s="21" customFormat="1" x14ac:dyDescent="0.25">
      <c r="A22" s="66"/>
      <c r="B22" s="44">
        <f t="shared" si="0"/>
        <v>6</v>
      </c>
      <c r="C22" s="92"/>
      <c r="D22" s="92"/>
      <c r="E22" s="93"/>
      <c r="F22" s="3"/>
      <c r="G22" s="4"/>
      <c r="H22" s="5"/>
      <c r="I22" s="6"/>
      <c r="J22" s="51" t="str">
        <f t="shared" si="1"/>
        <v/>
      </c>
      <c r="K22" s="7"/>
      <c r="L22" s="8"/>
      <c r="M22" s="9"/>
      <c r="N22" s="52" t="str">
        <f t="shared" si="2"/>
        <v/>
      </c>
      <c r="O22" s="66"/>
      <c r="P22" s="20"/>
    </row>
    <row r="23" spans="1:16" s="21" customFormat="1" x14ac:dyDescent="0.25">
      <c r="A23" s="66"/>
      <c r="B23" s="44">
        <f t="shared" si="0"/>
        <v>7</v>
      </c>
      <c r="C23" s="92"/>
      <c r="D23" s="92"/>
      <c r="E23" s="93"/>
      <c r="F23" s="3"/>
      <c r="G23" s="4"/>
      <c r="H23" s="5"/>
      <c r="I23" s="6"/>
      <c r="J23" s="51" t="str">
        <f t="shared" si="1"/>
        <v/>
      </c>
      <c r="K23" s="7"/>
      <c r="L23" s="8"/>
      <c r="M23" s="9"/>
      <c r="N23" s="52" t="str">
        <f t="shared" si="2"/>
        <v/>
      </c>
      <c r="O23" s="66"/>
      <c r="P23" s="20"/>
    </row>
    <row r="24" spans="1:16" s="21" customFormat="1" x14ac:dyDescent="0.25">
      <c r="A24" s="66"/>
      <c r="B24" s="44">
        <f t="shared" si="0"/>
        <v>8</v>
      </c>
      <c r="C24" s="92"/>
      <c r="D24" s="92"/>
      <c r="E24" s="93"/>
      <c r="F24" s="3"/>
      <c r="G24" s="4"/>
      <c r="H24" s="5"/>
      <c r="I24" s="6"/>
      <c r="J24" s="51"/>
      <c r="K24" s="7"/>
      <c r="L24" s="8"/>
      <c r="M24" s="9"/>
      <c r="N24" s="52"/>
      <c r="O24" s="66"/>
      <c r="P24" s="20"/>
    </row>
    <row r="25" spans="1:16" s="21" customFormat="1" x14ac:dyDescent="0.25">
      <c r="A25" s="66"/>
      <c r="B25" s="44">
        <f t="shared" si="0"/>
        <v>9</v>
      </c>
      <c r="C25" s="92"/>
      <c r="D25" s="92"/>
      <c r="E25" s="93"/>
      <c r="F25" s="3"/>
      <c r="G25" s="4"/>
      <c r="H25" s="5"/>
      <c r="I25" s="6"/>
      <c r="J25" s="51" t="str">
        <f>IFERROR(IF(OR(ISBLANK(H25),ISBLANK(I25)),"",IF(I25&gt;=H25,I25-H25,"Error")),"Error")</f>
        <v/>
      </c>
      <c r="K25" s="7"/>
      <c r="L25" s="8"/>
      <c r="M25" s="9"/>
      <c r="N25" s="52" t="str">
        <f t="shared" si="2"/>
        <v/>
      </c>
      <c r="O25" s="66"/>
      <c r="P25" s="20"/>
    </row>
    <row r="26" spans="1:16" s="27" customFormat="1" ht="15.75" thickBot="1" x14ac:dyDescent="0.3">
      <c r="A26" s="65"/>
      <c r="B26" s="94" t="s">
        <v>33</v>
      </c>
      <c r="C26" s="95"/>
      <c r="D26" s="95"/>
      <c r="E26" s="96"/>
      <c r="F26" s="45">
        <f>IF(SUM(F18:F25)=0,"Completar",SUM(F18:F25))</f>
        <v>75</v>
      </c>
      <c r="G26" s="46">
        <f>IF(SUM(G18:G25)=0,"Completar",SUM(G18:G25))</f>
        <v>3.8194444444444448E-2</v>
      </c>
      <c r="H26" s="70" t="s">
        <v>32</v>
      </c>
      <c r="I26" s="47" t="s">
        <v>32</v>
      </c>
      <c r="J26" s="69">
        <f>IF(OR(COUNTIF(J18:J25,"Error")&gt;0,COUNTIF(J18:J25,"Completar")&gt;0),"Error",IF(SUM(J18:J25)=0,"Completar",SUM(J18:J25)))</f>
        <v>4.5833333333333171E-2</v>
      </c>
      <c r="K26" s="48">
        <f>SUM(K18:K25)</f>
        <v>2</v>
      </c>
      <c r="L26" s="46">
        <f>SUM(L18:L25)</f>
        <v>6.9444444444444441E-3</v>
      </c>
      <c r="M26" s="49">
        <f>IF(SUM(M18:M25)=0,"Completar",SUM(M18:M25))</f>
        <v>66</v>
      </c>
      <c r="N26" s="50">
        <f>IF(OR(COUNTIF(N18:N25,"Error")&gt;0,COUNTIF(N18:N25,"Completar")&gt;0),"Error",IF(SUM(N18:N25)=0,"Completar",SUM(N18:N25)))</f>
        <v>5.2777777777777618E-2</v>
      </c>
      <c r="O26" s="65"/>
      <c r="P26" s="26"/>
    </row>
    <row r="27" spans="1:16" s="22" customFormat="1" ht="6" customHeight="1" thickBot="1" x14ac:dyDescent="0.3">
      <c r="A27" s="19"/>
      <c r="B27" s="66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6" s="13" customFormat="1" ht="15" customHeight="1" x14ac:dyDescent="0.25">
      <c r="A28" s="11"/>
      <c r="B28" s="88" t="s">
        <v>18</v>
      </c>
      <c r="C28" s="89"/>
      <c r="D28" s="89"/>
      <c r="E28" s="90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4" customFormat="1" ht="30" x14ac:dyDescent="0.25">
      <c r="A29" s="65"/>
      <c r="B29" s="71" t="s">
        <v>1</v>
      </c>
      <c r="C29" s="67" t="s">
        <v>4</v>
      </c>
      <c r="D29" s="67" t="s">
        <v>5</v>
      </c>
      <c r="E29" s="64" t="s">
        <v>2</v>
      </c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17"/>
    </row>
    <row r="30" spans="1:16" s="21" customFormat="1" ht="15.75" thickBot="1" x14ac:dyDescent="0.3">
      <c r="A30" s="66"/>
      <c r="B30" s="1">
        <v>2.7777777777777776E-2</v>
      </c>
      <c r="C30" s="2">
        <v>0.82638888888888884</v>
      </c>
      <c r="D30" s="2">
        <v>0.85416666666666663</v>
      </c>
      <c r="E30" s="50">
        <f>IFERROR(IF(OR(ISBLANK(C30),ISBLANK(D30)),"Completar",IF(D30&gt;=C30,D30-C30,"Error")),"Error")</f>
        <v>2.777777777777779E-2</v>
      </c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20"/>
    </row>
    <row r="31" spans="1:16" s="22" customFormat="1" ht="6" customHeight="1" thickBo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6" x14ac:dyDescent="0.25">
      <c r="B32" s="88" t="s">
        <v>20</v>
      </c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90"/>
    </row>
    <row r="33" spans="1:15" ht="15" customHeight="1" x14ac:dyDescent="0.25">
      <c r="B33" s="74" t="s">
        <v>22</v>
      </c>
      <c r="C33" s="75"/>
      <c r="D33" s="76"/>
      <c r="E33" s="84">
        <f>M26</f>
        <v>66</v>
      </c>
      <c r="F33" s="85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4" t="s">
        <v>23</v>
      </c>
      <c r="C34" s="75"/>
      <c r="D34" s="76"/>
      <c r="E34" s="86">
        <f>IF(M26="Completar","Completar",IFERROR(M26/(N26*24),"Error"))</f>
        <v>52.105263157894896</v>
      </c>
      <c r="F34" s="87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4" t="s">
        <v>21</v>
      </c>
      <c r="C35" s="75"/>
      <c r="D35" s="76"/>
      <c r="E35" s="84">
        <f>IF(K26=0,0,IFERROR(ROUNDUP(K26/(M26/100),0),"Error"))</f>
        <v>4</v>
      </c>
      <c r="F35" s="85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4" t="s">
        <v>24</v>
      </c>
      <c r="C36" s="75"/>
      <c r="D36" s="76"/>
      <c r="E36" s="82">
        <f>IF(K26=0,0,IFERROR(K26/M26,"Error"))</f>
        <v>3.0303030303030304E-2</v>
      </c>
      <c r="F36" s="83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4" t="s">
        <v>27</v>
      </c>
      <c r="C37" s="75"/>
      <c r="D37" s="76"/>
      <c r="E37" s="55">
        <f>E5</f>
        <v>1.736111111111116E-2</v>
      </c>
      <c r="F37" s="56">
        <f>IF(E37="Completar",E37,IFERROR(E37/$E$43,"Error"))</f>
        <v>0.12755102040816385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4" t="s">
        <v>28</v>
      </c>
      <c r="C38" s="75"/>
      <c r="D38" s="76"/>
      <c r="E38" s="55">
        <f>E9</f>
        <v>1.7361111111110938E-2</v>
      </c>
      <c r="F38" s="56">
        <f>IF(E38="Completar",E38,IFERROR(E38/$E$43,"Error"))</f>
        <v>0.12755102040816221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4" t="s">
        <v>31</v>
      </c>
      <c r="C39" s="75"/>
      <c r="D39" s="76"/>
      <c r="E39" s="55">
        <f>E13</f>
        <v>2.083333333333337E-2</v>
      </c>
      <c r="F39" s="56">
        <f t="shared" ref="F39" si="3">IF(E39="Completar",E39,IFERROR(E39/$E$43,"Error"))</f>
        <v>0.15306122448979645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4" t="s">
        <v>29</v>
      </c>
      <c r="C40" s="75"/>
      <c r="D40" s="76"/>
      <c r="E40" s="55">
        <f>E30</f>
        <v>2.777777777777779E-2</v>
      </c>
      <c r="F40" s="56">
        <f>IF(E40="Completar",E40,IFERROR(E40/$E$43,"Error"))</f>
        <v>0.20408163265306167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4" t="s">
        <v>25</v>
      </c>
      <c r="C41" s="75"/>
      <c r="D41" s="76"/>
      <c r="E41" s="55">
        <f>L26</f>
        <v>6.9444444444444441E-3</v>
      </c>
      <c r="F41" s="56">
        <f>IF(E41="Completar",E41,IFERROR(E41/$E$43,"Completar"))</f>
        <v>5.1020408163265391E-2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4" t="s">
        <v>26</v>
      </c>
      <c r="C42" s="75"/>
      <c r="D42" s="76"/>
      <c r="E42" s="55">
        <f>J26</f>
        <v>4.5833333333333171E-2</v>
      </c>
      <c r="F42" s="56">
        <f>IF(E42="Completar",E42,IFERROR(E42/$E$43,"Completar"))</f>
        <v>0.3367346938775504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7" t="s">
        <v>6</v>
      </c>
      <c r="C43" s="78"/>
      <c r="D43" s="79"/>
      <c r="E43" s="80">
        <f>IF(COUNTIF(E37:E42,"Error")&gt;0,"Error",IF(SUM(E37:E42)=0,"Completar",SUM(E37:E42)))</f>
        <v>0.13611111111111088</v>
      </c>
      <c r="F43" s="81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19"/>
      <c r="O44" s="19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F9:N9"/>
    <mergeCell ref="B1:C1"/>
    <mergeCell ref="D1:N1"/>
    <mergeCell ref="B3:E3"/>
    <mergeCell ref="B7:E7"/>
    <mergeCell ref="F8:N8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B32:N32"/>
    <mergeCell ref="N16:N17"/>
    <mergeCell ref="C18:E18"/>
    <mergeCell ref="C19:E19"/>
    <mergeCell ref="C20:E20"/>
    <mergeCell ref="C21:E21"/>
    <mergeCell ref="C22:E22"/>
    <mergeCell ref="C23:E23"/>
    <mergeCell ref="C24:E24"/>
    <mergeCell ref="C25:E25"/>
    <mergeCell ref="B26:E26"/>
    <mergeCell ref="B28:E28"/>
    <mergeCell ref="B33:D33"/>
    <mergeCell ref="E33:F33"/>
    <mergeCell ref="B34:D34"/>
    <mergeCell ref="E34:F34"/>
    <mergeCell ref="B35:D35"/>
    <mergeCell ref="E35:F35"/>
    <mergeCell ref="B41:D41"/>
    <mergeCell ref="B42:D42"/>
    <mergeCell ref="B43:D43"/>
    <mergeCell ref="E43:F43"/>
    <mergeCell ref="B36:D36"/>
    <mergeCell ref="E36:F36"/>
    <mergeCell ref="B37:D37"/>
    <mergeCell ref="B38:D38"/>
    <mergeCell ref="B39:D39"/>
    <mergeCell ref="B40:D40"/>
  </mergeCells>
  <conditionalFormatting sqref="A1:B1048576 D1:XFD1048576 C3:C1048576">
    <cfRule type="cellIs" dxfId="15" priority="1" operator="equal">
      <formula>"Completar"</formula>
    </cfRule>
    <cfRule type="cellIs" dxfId="14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s="5">
        <v>0.32083333333333336</v>
      </c>
    </row>
  </sheetData>
  <conditionalFormatting sqref="A1">
    <cfRule type="cellIs" dxfId="13" priority="1" operator="equal">
      <formula>"Completar"</formula>
    </cfRule>
    <cfRule type="cellIs" dxfId="12" priority="2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 Simétrica</vt:lpstr>
      <vt:lpstr>Generador</vt:lpstr>
      <vt:lpstr>GrafoNDNP</vt:lpstr>
      <vt:lpstr>ProbadorColoreo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Bayarri, Jennifer Yvonne</cp:lastModifiedBy>
  <dcterms:created xsi:type="dcterms:W3CDTF">2014-04-14T14:00:11Z</dcterms:created>
  <dcterms:modified xsi:type="dcterms:W3CDTF">2016-11-15T18:49:07Z</dcterms:modified>
</cp:coreProperties>
</file>