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440f2ab2537d1/Duke_University/11_Spring2023/ENV790_TSA/Classes/Slides/"/>
    </mc:Choice>
  </mc:AlternateContent>
  <xr:revisionPtr revIDLastSave="11" documentId="13_ncr:1_{B723B9D3-0F61-554C-885A-DAC0FE7C6084}" xr6:coauthVersionLast="47" xr6:coauthVersionMax="47" xr10:uidLastSave="{945C09E9-516E-A547-922D-BA192913489E}"/>
  <bookViews>
    <workbookView xWindow="5300" yWindow="500" windowWidth="35660" windowHeight="19320" xr2:uid="{363D6C71-834F-5F44-B625-737F54D7F40F}"/>
  </bookViews>
  <sheets>
    <sheet name="Class_Exercise" sheetId="5" r:id="rId1"/>
    <sheet name="Temp_Example_ACF" sheetId="1" r:id="rId2"/>
    <sheet name="Temp_Example_PAC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" l="1"/>
  <c r="H32" i="1"/>
  <c r="J23" i="1"/>
  <c r="J22" i="1"/>
  <c r="J19" i="1"/>
  <c r="J7" i="1"/>
  <c r="H7" i="1"/>
  <c r="E19" i="1"/>
  <c r="T20" i="5"/>
  <c r="M20" i="5"/>
  <c r="F20" i="5"/>
  <c r="E92" i="5"/>
  <c r="E91" i="5"/>
  <c r="F89" i="5"/>
  <c r="F88" i="5"/>
  <c r="F87" i="5"/>
  <c r="F86" i="5"/>
  <c r="F85" i="5"/>
  <c r="F84" i="5"/>
  <c r="F83" i="5"/>
  <c r="F82" i="5"/>
  <c r="K41" i="4"/>
  <c r="I32" i="4"/>
  <c r="F35" i="4"/>
  <c r="K40" i="4"/>
  <c r="F34" i="4"/>
  <c r="H32" i="4"/>
  <c r="I33" i="4" s="1"/>
  <c r="G35" i="4" s="1"/>
  <c r="G32" i="4"/>
  <c r="H33" i="4" s="1"/>
  <c r="G34" i="4" s="1"/>
  <c r="I34" i="4" s="1"/>
  <c r="H35" i="4" s="1"/>
  <c r="H18" i="4"/>
  <c r="F20" i="4"/>
  <c r="J26" i="4"/>
  <c r="G18" i="4"/>
  <c r="H19" i="4" s="1"/>
  <c r="G20" i="4" s="1"/>
  <c r="G6" i="4"/>
  <c r="F7" i="4" s="1"/>
  <c r="F33" i="4" l="1"/>
  <c r="F38" i="4" s="1" a="1"/>
  <c r="F19" i="4"/>
  <c r="F24" i="4" a="1"/>
  <c r="H24" i="4" s="1"/>
  <c r="F11" i="4" a="1"/>
  <c r="F11" i="4" s="1"/>
  <c r="E20" i="1"/>
  <c r="H8" i="1"/>
  <c r="E92" i="1"/>
  <c r="E91" i="1"/>
  <c r="E68" i="1"/>
  <c r="E67" i="1"/>
  <c r="E44" i="1"/>
  <c r="E43" i="1"/>
  <c r="H33" i="1" s="1"/>
  <c r="H39" i="1"/>
  <c r="H41" i="1" l="1"/>
  <c r="F38" i="4"/>
  <c r="I38" i="4"/>
  <c r="H38" i="4"/>
  <c r="G38" i="4"/>
  <c r="I41" i="4"/>
  <c r="H41" i="4"/>
  <c r="G41" i="4"/>
  <c r="F41" i="4"/>
  <c r="I40" i="4"/>
  <c r="H40" i="4"/>
  <c r="G40" i="4"/>
  <c r="F40" i="4"/>
  <c r="I39" i="4"/>
  <c r="H39" i="4"/>
  <c r="F39" i="4"/>
  <c r="G39" i="4"/>
  <c r="F25" i="4"/>
  <c r="G24" i="4"/>
  <c r="G25" i="4"/>
  <c r="G26" i="4"/>
  <c r="H26" i="4"/>
  <c r="F26" i="4"/>
  <c r="H25" i="4"/>
  <c r="L25" i="4" s="1"/>
  <c r="F24" i="4"/>
  <c r="F12" i="4"/>
  <c r="G12" i="4"/>
  <c r="G11" i="4"/>
  <c r="K11" i="4" s="1"/>
  <c r="H17" i="1"/>
  <c r="H13" i="1"/>
  <c r="H15" i="1"/>
  <c r="H9" i="1"/>
  <c r="H11" i="1"/>
  <c r="H16" i="1"/>
  <c r="H14" i="1"/>
  <c r="H12" i="1"/>
  <c r="H10" i="1"/>
  <c r="H34" i="1"/>
  <c r="H36" i="1"/>
  <c r="H40" i="1"/>
  <c r="H38" i="1"/>
  <c r="H37" i="1"/>
  <c r="H35" i="1"/>
  <c r="H83" i="1"/>
  <c r="H85" i="1"/>
  <c r="H87" i="1"/>
  <c r="H89" i="1"/>
  <c r="H84" i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H58" i="1"/>
  <c r="H60" i="1"/>
  <c r="H62" i="1"/>
  <c r="H64" i="1"/>
  <c r="H57" i="1"/>
  <c r="H59" i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M40" i="4" l="1"/>
  <c r="M41" i="4"/>
  <c r="M39" i="4"/>
  <c r="L26" i="4"/>
  <c r="M38" i="4"/>
  <c r="L24" i="4"/>
  <c r="K12" i="4"/>
  <c r="J10" i="1"/>
  <c r="J32" i="1"/>
  <c r="J60" i="1"/>
  <c r="J84" i="1"/>
  <c r="J59" i="1"/>
  <c r="H82" i="1"/>
  <c r="J82" i="1" s="1"/>
  <c r="H65" i="1"/>
  <c r="J65" i="1" s="1"/>
  <c r="H63" i="1"/>
  <c r="J63" i="1" s="1"/>
  <c r="H61" i="1"/>
  <c r="J61" i="1" s="1"/>
  <c r="H88" i="1"/>
  <c r="H86" i="1"/>
  <c r="J83" i="1"/>
  <c r="J57" i="1"/>
  <c r="J58" i="1"/>
  <c r="J62" i="1"/>
  <c r="J64" i="1"/>
  <c r="J16" i="1"/>
  <c r="J12" i="1"/>
  <c r="J8" i="1"/>
  <c r="J17" i="1"/>
  <c r="J15" i="1"/>
  <c r="J13" i="1"/>
  <c r="J11" i="1"/>
  <c r="J9" i="1"/>
  <c r="J14" i="1"/>
  <c r="J85" i="1" l="1"/>
  <c r="J89" i="1"/>
  <c r="J87" i="1"/>
  <c r="J88" i="1"/>
  <c r="J86" i="1"/>
  <c r="J67" i="1"/>
  <c r="J70" i="1" s="1"/>
  <c r="J71" i="1" s="1"/>
  <c r="J39" i="1"/>
  <c r="J38" i="1"/>
  <c r="J34" i="1"/>
  <c r="J36" i="1"/>
  <c r="J37" i="1"/>
  <c r="J40" i="1"/>
  <c r="J33" i="1"/>
  <c r="J41" i="1"/>
  <c r="J35" i="1"/>
  <c r="J91" i="1" l="1"/>
  <c r="J94" i="1" s="1"/>
  <c r="J95" i="1" s="1"/>
  <c r="J43" i="1"/>
  <c r="J46" i="1" s="1"/>
</calcChain>
</file>

<file path=xl/sharedStrings.xml><?xml version="1.0" encoding="utf-8"?>
<sst xmlns="http://schemas.openxmlformats.org/spreadsheetml/2006/main" count="173" uniqueCount="44">
  <si>
    <t>t</t>
  </si>
  <si>
    <t>Y_t</t>
  </si>
  <si>
    <t>-</t>
  </si>
  <si>
    <t>Mean</t>
  </si>
  <si>
    <t>SUM</t>
  </si>
  <si>
    <t>Std. Dev.</t>
  </si>
  <si>
    <t>[Y_t - Mu(Y)]</t>
  </si>
  <si>
    <t>Mult</t>
  </si>
  <si>
    <t>Y1_t</t>
  </si>
  <si>
    <t>Lag 1</t>
  </si>
  <si>
    <t>CORRELATION(Y,Y1)</t>
  </si>
  <si>
    <t>Num. Obs.</t>
  </si>
  <si>
    <t>Y2_t</t>
  </si>
  <si>
    <t>COVARIANCE(Y,Y1)</t>
  </si>
  <si>
    <t>ACF(1)</t>
  </si>
  <si>
    <t>ACF(2)</t>
  </si>
  <si>
    <t>CORRELATION(Y,Y2)</t>
  </si>
  <si>
    <t>ACF(3)</t>
  </si>
  <si>
    <t>ACF(4)</t>
  </si>
  <si>
    <t>Y3_t</t>
  </si>
  <si>
    <t>Y4_t</t>
  </si>
  <si>
    <t>[Y3_t - Mu(Y)]</t>
  </si>
  <si>
    <t>[Y2_t - Mu(Y)]</t>
  </si>
  <si>
    <t>[Y1_t - Mu(Y)]</t>
  </si>
  <si>
    <t>[Y4_t - Mu(Y)]</t>
  </si>
  <si>
    <t>COVARIANCE(Y,Y2)</t>
  </si>
  <si>
    <t>COVARIANCE(Y,Y3)</t>
  </si>
  <si>
    <t>CORRELATION(Y,Y3)</t>
  </si>
  <si>
    <t>COVARIANCE(Y,Y4)</t>
  </si>
  <si>
    <t>CORRELATION(Y,Y4)</t>
  </si>
  <si>
    <t>PACF(2)</t>
  </si>
  <si>
    <t>\phi_1</t>
  </si>
  <si>
    <t>\phi_2</t>
  </si>
  <si>
    <t>=</t>
  </si>
  <si>
    <t>*</t>
  </si>
  <si>
    <t>PACF(3)</t>
  </si>
  <si>
    <t>\phi_3</t>
  </si>
  <si>
    <t>\phi_4</t>
  </si>
  <si>
    <t>R inverse</t>
  </si>
  <si>
    <t>ACFs (\rho)</t>
  </si>
  <si>
    <t>R (ACF matrix)</t>
  </si>
  <si>
    <t>PACF(4)</t>
  </si>
  <si>
    <t>Lag 2</t>
  </si>
  <si>
    <t>Lag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</si>
</sst>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00"/>
    <numFmt numFmtId="167" formatCode="0.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/>
    </xf>
    <xf numFmtId="166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4" borderId="1" xfId="0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7" fontId="1" fillId="4" borderId="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1" fontId="0" fillId="0" borderId="1" xfId="0" applyNumberForma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842792247122956"/>
                  <c:y val="-3.01066802133604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Temp_Example_ACF!$E$7:$E$17</c:f>
              <c:numCache>
                <c:formatCode>General</c:formatCode>
                <c:ptCount val="11"/>
                <c:pt idx="0">
                  <c:v>16.399999999999999</c:v>
                </c:pt>
                <c:pt idx="1">
                  <c:v>11.9</c:v>
                </c:pt>
                <c:pt idx="2">
                  <c:v>15.2</c:v>
                </c:pt>
                <c:pt idx="3">
                  <c:v>18.5</c:v>
                </c:pt>
                <c:pt idx="4">
                  <c:v>22.1</c:v>
                </c:pt>
                <c:pt idx="5">
                  <c:v>19.399999999999999</c:v>
                </c:pt>
                <c:pt idx="6">
                  <c:v>25.1</c:v>
                </c:pt>
                <c:pt idx="7">
                  <c:v>23.4</c:v>
                </c:pt>
                <c:pt idx="8">
                  <c:v>18.100000000000001</c:v>
                </c:pt>
                <c:pt idx="9">
                  <c:v>22.6</c:v>
                </c:pt>
                <c:pt idx="10">
                  <c:v>17.2</c:v>
                </c:pt>
              </c:numCache>
            </c:numRef>
          </c:xVal>
          <c:yVal>
            <c:numRef>
              <c:f>Temp_Example_ACF!$F$7:$F$17</c:f>
              <c:numCache>
                <c:formatCode>General</c:formatCode>
                <c:ptCount val="11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50-6647-8439-9B36059D0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150320"/>
        <c:axId val="1979154736"/>
      </c:scatterChart>
      <c:valAx>
        <c:axId val="19791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54736"/>
        <c:crosses val="autoZero"/>
        <c:crossBetween val="midCat"/>
      </c:valAx>
      <c:valAx>
        <c:axId val="19791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3</xdr:row>
      <xdr:rowOff>12700</xdr:rowOff>
    </xdr:from>
    <xdr:to>
      <xdr:col>19</xdr:col>
      <xdr:colOff>12700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DD8F2D-B463-A343-9FC1-47B5DD962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581A-D8F4-ED4D-A1AB-1B508492E906}">
  <dimension ref="A3:U96"/>
  <sheetViews>
    <sheetView tabSelected="1" zoomScale="130" zoomScaleNormal="130" workbookViewId="0">
      <selection activeCell="D30" sqref="D30"/>
    </sheetView>
  </sheetViews>
  <sheetFormatPr baseColWidth="10" defaultRowHeight="16" x14ac:dyDescent="0.2"/>
  <cols>
    <col min="3" max="3" width="3.1640625" customWidth="1"/>
    <col min="5" max="5" width="10.83203125" style="1"/>
    <col min="7" max="7" width="3" customWidth="1"/>
    <col min="14" max="14" width="3.33203125" customWidth="1"/>
    <col min="21" max="21" width="3.1640625" customWidth="1"/>
  </cols>
  <sheetData>
    <row r="3" spans="1:21" ht="17" thickBot="1" x14ac:dyDescent="0.25"/>
    <row r="4" spans="1:21" ht="16" customHeight="1" x14ac:dyDescent="0.2">
      <c r="B4" s="38" t="s">
        <v>14</v>
      </c>
      <c r="C4" s="11"/>
      <c r="D4" s="11"/>
      <c r="E4" s="12"/>
      <c r="F4" s="13" t="s">
        <v>9</v>
      </c>
      <c r="G4" s="14"/>
      <c r="I4" s="38" t="s">
        <v>15</v>
      </c>
      <c r="J4" s="11"/>
      <c r="K4" s="11"/>
      <c r="L4" s="12"/>
      <c r="M4" s="13" t="s">
        <v>42</v>
      </c>
      <c r="N4" s="14"/>
      <c r="P4" s="38" t="s">
        <v>17</v>
      </c>
      <c r="Q4" s="11"/>
      <c r="R4" s="11"/>
      <c r="S4" s="12"/>
      <c r="T4" s="13" t="s">
        <v>43</v>
      </c>
      <c r="U4" s="14"/>
    </row>
    <row r="5" spans="1:21" ht="21" x14ac:dyDescent="0.25">
      <c r="B5" s="39"/>
      <c r="D5" s="3" t="s">
        <v>0</v>
      </c>
      <c r="E5" s="3" t="s">
        <v>1</v>
      </c>
      <c r="F5" s="3" t="s">
        <v>8</v>
      </c>
      <c r="G5" s="17"/>
      <c r="I5" s="39"/>
      <c r="K5" s="3" t="s">
        <v>0</v>
      </c>
      <c r="L5" s="3" t="s">
        <v>1</v>
      </c>
      <c r="M5" s="3" t="s">
        <v>12</v>
      </c>
      <c r="N5" s="17"/>
      <c r="P5" s="39"/>
      <c r="R5" s="3" t="s">
        <v>0</v>
      </c>
      <c r="S5" s="3" t="s">
        <v>1</v>
      </c>
      <c r="T5" s="3" t="s">
        <v>19</v>
      </c>
      <c r="U5" s="17"/>
    </row>
    <row r="6" spans="1:21" ht="16" customHeight="1" x14ac:dyDescent="0.2">
      <c r="A6" s="27"/>
      <c r="B6" s="39"/>
      <c r="D6" s="2">
        <v>1</v>
      </c>
      <c r="E6" s="2">
        <v>14.2</v>
      </c>
      <c r="F6" t="s">
        <v>2</v>
      </c>
      <c r="G6" s="17"/>
      <c r="I6" s="39"/>
      <c r="K6" s="2">
        <v>1</v>
      </c>
      <c r="L6" s="2">
        <v>14.2</v>
      </c>
      <c r="M6" t="s">
        <v>2</v>
      </c>
      <c r="N6" s="17"/>
      <c r="P6" s="39"/>
      <c r="R6" s="2">
        <v>1</v>
      </c>
      <c r="S6" s="2">
        <v>14.2</v>
      </c>
      <c r="U6" s="17"/>
    </row>
    <row r="7" spans="1:21" ht="16" customHeight="1" x14ac:dyDescent="0.2">
      <c r="A7" s="27"/>
      <c r="B7" s="39"/>
      <c r="D7" s="2">
        <v>2</v>
      </c>
      <c r="E7" s="8">
        <v>16.399999999999999</v>
      </c>
      <c r="F7" s="2">
        <v>14.2</v>
      </c>
      <c r="G7" s="17"/>
      <c r="I7" s="39"/>
      <c r="K7" s="2">
        <v>2</v>
      </c>
      <c r="L7" s="2">
        <v>16.399999999999999</v>
      </c>
      <c r="M7" t="s">
        <v>2</v>
      </c>
      <c r="N7" s="17"/>
      <c r="P7" s="39"/>
      <c r="R7" s="2">
        <v>2</v>
      </c>
      <c r="S7" s="2">
        <v>16.399999999999999</v>
      </c>
      <c r="U7" s="17"/>
    </row>
    <row r="8" spans="1:21" ht="16" customHeight="1" x14ac:dyDescent="0.2">
      <c r="A8" s="27"/>
      <c r="B8" s="39"/>
      <c r="D8" s="2">
        <v>3</v>
      </c>
      <c r="E8" s="8">
        <v>11.9</v>
      </c>
      <c r="F8" s="8">
        <v>16.399999999999999</v>
      </c>
      <c r="G8" s="17"/>
      <c r="I8" s="39"/>
      <c r="K8" s="2">
        <v>3</v>
      </c>
      <c r="L8" s="8">
        <v>11.9</v>
      </c>
      <c r="M8" s="2">
        <v>14.2</v>
      </c>
      <c r="N8" s="17"/>
      <c r="P8" s="39"/>
      <c r="R8" s="2">
        <v>3</v>
      </c>
      <c r="S8" s="2">
        <v>11.9</v>
      </c>
      <c r="U8" s="17"/>
    </row>
    <row r="9" spans="1:21" ht="16" customHeight="1" x14ac:dyDescent="0.2">
      <c r="B9" s="39"/>
      <c r="D9" s="2">
        <v>4</v>
      </c>
      <c r="E9" s="8">
        <v>15.2</v>
      </c>
      <c r="F9" s="8">
        <v>11.9</v>
      </c>
      <c r="G9" s="17"/>
      <c r="I9" s="39"/>
      <c r="K9" s="2">
        <v>4</v>
      </c>
      <c r="L9" s="8">
        <v>15.2</v>
      </c>
      <c r="M9" s="2">
        <v>16.399999999999999</v>
      </c>
      <c r="N9" s="17"/>
      <c r="P9" s="39"/>
      <c r="R9" s="2">
        <v>4</v>
      </c>
      <c r="S9" s="8">
        <v>15.2</v>
      </c>
      <c r="T9" s="2">
        <v>14.2</v>
      </c>
      <c r="U9" s="17"/>
    </row>
    <row r="10" spans="1:21" ht="16" customHeight="1" x14ac:dyDescent="0.2">
      <c r="B10" s="39"/>
      <c r="D10" s="2">
        <v>5</v>
      </c>
      <c r="E10" s="8">
        <v>18.5</v>
      </c>
      <c r="F10" s="8">
        <v>15.2</v>
      </c>
      <c r="G10" s="17"/>
      <c r="I10" s="39"/>
      <c r="K10" s="2">
        <v>5</v>
      </c>
      <c r="L10" s="8">
        <v>18.5</v>
      </c>
      <c r="M10" s="8">
        <v>11.9</v>
      </c>
      <c r="N10" s="17"/>
      <c r="P10" s="39"/>
      <c r="R10" s="2">
        <v>5</v>
      </c>
      <c r="S10" s="8">
        <v>18.5</v>
      </c>
      <c r="T10" s="2">
        <v>16.399999999999999</v>
      </c>
      <c r="U10" s="17"/>
    </row>
    <row r="11" spans="1:21" ht="16" customHeight="1" x14ac:dyDescent="0.2">
      <c r="B11" s="39"/>
      <c r="D11" s="2">
        <v>6</v>
      </c>
      <c r="E11" s="8">
        <v>22.1</v>
      </c>
      <c r="F11" s="8">
        <v>18.5</v>
      </c>
      <c r="G11" s="17"/>
      <c r="I11" s="39"/>
      <c r="K11" s="2">
        <v>6</v>
      </c>
      <c r="L11" s="8">
        <v>22.1</v>
      </c>
      <c r="M11" s="8">
        <v>15.2</v>
      </c>
      <c r="N11" s="17"/>
      <c r="P11" s="39"/>
      <c r="R11" s="2">
        <v>6</v>
      </c>
      <c r="S11" s="8">
        <v>22.1</v>
      </c>
      <c r="T11" s="2">
        <v>11.9</v>
      </c>
      <c r="U11" s="17"/>
    </row>
    <row r="12" spans="1:21" ht="16" customHeight="1" x14ac:dyDescent="0.2">
      <c r="B12" s="39"/>
      <c r="D12" s="2">
        <v>7</v>
      </c>
      <c r="E12" s="8">
        <v>19.399999999999999</v>
      </c>
      <c r="F12" s="8">
        <v>22.1</v>
      </c>
      <c r="G12" s="17"/>
      <c r="I12" s="39"/>
      <c r="K12" s="2">
        <v>7</v>
      </c>
      <c r="L12" s="8">
        <v>19.399999999999999</v>
      </c>
      <c r="M12" s="8">
        <v>18.5</v>
      </c>
      <c r="N12" s="17"/>
      <c r="P12" s="39"/>
      <c r="R12" s="2">
        <v>7</v>
      </c>
      <c r="S12" s="8">
        <v>19.399999999999999</v>
      </c>
      <c r="T12" s="8">
        <v>15.2</v>
      </c>
      <c r="U12" s="17"/>
    </row>
    <row r="13" spans="1:21" ht="16" customHeight="1" x14ac:dyDescent="0.2">
      <c r="B13" s="39"/>
      <c r="D13" s="2">
        <v>8</v>
      </c>
      <c r="E13" s="8">
        <v>25.1</v>
      </c>
      <c r="F13" s="8">
        <v>19.399999999999999</v>
      </c>
      <c r="G13" s="17"/>
      <c r="I13" s="39"/>
      <c r="K13" s="2">
        <v>8</v>
      </c>
      <c r="L13" s="8">
        <v>25.1</v>
      </c>
      <c r="M13" s="8">
        <v>22.1</v>
      </c>
      <c r="N13" s="17"/>
      <c r="P13" s="39"/>
      <c r="R13" s="2">
        <v>8</v>
      </c>
      <c r="S13" s="8">
        <v>25.1</v>
      </c>
      <c r="T13" s="8">
        <v>18.5</v>
      </c>
      <c r="U13" s="17"/>
    </row>
    <row r="14" spans="1:21" ht="16" customHeight="1" x14ac:dyDescent="0.2">
      <c r="B14" s="39"/>
      <c r="D14" s="2">
        <v>9</v>
      </c>
      <c r="E14" s="8">
        <v>23.4</v>
      </c>
      <c r="F14" s="8">
        <v>25.1</v>
      </c>
      <c r="G14" s="17"/>
      <c r="I14" s="39"/>
      <c r="K14" s="2">
        <v>9</v>
      </c>
      <c r="L14" s="8">
        <v>23.4</v>
      </c>
      <c r="M14" s="8">
        <v>19.399999999999999</v>
      </c>
      <c r="N14" s="17"/>
      <c r="P14" s="39"/>
      <c r="R14" s="2">
        <v>9</v>
      </c>
      <c r="S14" s="8">
        <v>23.4</v>
      </c>
      <c r="T14" s="8">
        <v>22.1</v>
      </c>
      <c r="U14" s="17"/>
    </row>
    <row r="15" spans="1:21" ht="16" customHeight="1" x14ac:dyDescent="0.2">
      <c r="B15" s="39"/>
      <c r="D15" s="9">
        <v>10</v>
      </c>
      <c r="E15" s="10">
        <v>18.100000000000001</v>
      </c>
      <c r="F15" s="8">
        <v>23.4</v>
      </c>
      <c r="G15" s="17"/>
      <c r="I15" s="39"/>
      <c r="K15" s="9">
        <v>10</v>
      </c>
      <c r="L15" s="10">
        <v>18.100000000000001</v>
      </c>
      <c r="M15" s="8">
        <v>25.1</v>
      </c>
      <c r="N15" s="17"/>
      <c r="P15" s="39"/>
      <c r="R15" s="9">
        <v>10</v>
      </c>
      <c r="S15" s="10">
        <v>18.100000000000001</v>
      </c>
      <c r="T15" s="8">
        <v>19.399999999999999</v>
      </c>
      <c r="U15" s="17"/>
    </row>
    <row r="16" spans="1:21" ht="16" customHeight="1" x14ac:dyDescent="0.2">
      <c r="B16" s="39"/>
      <c r="D16" s="2">
        <v>11</v>
      </c>
      <c r="E16" s="8">
        <v>22.6</v>
      </c>
      <c r="F16" s="10">
        <v>18.100000000000001</v>
      </c>
      <c r="G16" s="17"/>
      <c r="I16" s="39"/>
      <c r="K16" s="2">
        <v>11</v>
      </c>
      <c r="L16" s="8">
        <v>22.6</v>
      </c>
      <c r="M16" s="8">
        <v>23.4</v>
      </c>
      <c r="N16" s="17"/>
      <c r="P16" s="39"/>
      <c r="R16" s="2">
        <v>11</v>
      </c>
      <c r="S16" s="8">
        <v>22.6</v>
      </c>
      <c r="T16" s="8">
        <v>25.1</v>
      </c>
      <c r="U16" s="17"/>
    </row>
    <row r="17" spans="2:21" ht="16" customHeight="1" x14ac:dyDescent="0.2">
      <c r="B17" s="39"/>
      <c r="D17" s="2">
        <v>12</v>
      </c>
      <c r="E17" s="8">
        <v>17.2</v>
      </c>
      <c r="F17" s="8">
        <v>22.6</v>
      </c>
      <c r="G17" s="17"/>
      <c r="I17" s="39"/>
      <c r="K17" s="2">
        <v>12</v>
      </c>
      <c r="L17" s="8">
        <v>17.2</v>
      </c>
      <c r="M17" s="10">
        <v>18.100000000000001</v>
      </c>
      <c r="N17" s="17"/>
      <c r="P17" s="39"/>
      <c r="R17" s="2">
        <v>12</v>
      </c>
      <c r="S17" s="8">
        <v>17.2</v>
      </c>
      <c r="T17" s="8">
        <v>23.4</v>
      </c>
      <c r="U17" s="17"/>
    </row>
    <row r="18" spans="2:21" ht="16" customHeight="1" x14ac:dyDescent="0.2">
      <c r="B18" s="39"/>
      <c r="G18" s="17"/>
      <c r="I18" s="39"/>
      <c r="L18" s="1"/>
      <c r="N18" s="17"/>
      <c r="P18" s="39"/>
      <c r="S18" s="1"/>
      <c r="U18" s="17"/>
    </row>
    <row r="19" spans="2:21" ht="16" customHeight="1" x14ac:dyDescent="0.2">
      <c r="B19" s="39"/>
      <c r="E19"/>
      <c r="G19" s="17"/>
      <c r="I19" s="39"/>
      <c r="N19" s="17"/>
      <c r="P19" s="39"/>
      <c r="U19" s="17"/>
    </row>
    <row r="20" spans="2:21" ht="16" customHeight="1" x14ac:dyDescent="0.2">
      <c r="B20" s="39"/>
      <c r="E20"/>
      <c r="F20">
        <f>CORREL(E7:E17,F7:F17)</f>
        <v>0.45740390726668745</v>
      </c>
      <c r="G20" s="17"/>
      <c r="I20" s="39"/>
      <c r="M20">
        <f>CORREL(L8:L17,M8:M17)</f>
        <v>0.45888422850117244</v>
      </c>
      <c r="N20" s="17"/>
      <c r="P20" s="39"/>
      <c r="T20">
        <f>CORREL(S9:S17,T9:T17)</f>
        <v>0.22257333769587673</v>
      </c>
      <c r="U20" s="17"/>
    </row>
    <row r="21" spans="2:21" ht="16" customHeight="1" x14ac:dyDescent="0.2">
      <c r="B21" s="39"/>
      <c r="E21"/>
      <c r="G21" s="17"/>
      <c r="I21" s="39"/>
      <c r="N21" s="17"/>
      <c r="P21" s="39"/>
      <c r="S21" s="1"/>
      <c r="U21" s="17"/>
    </row>
    <row r="22" spans="2:21" ht="16" customHeight="1" x14ac:dyDescent="0.2">
      <c r="B22" s="39"/>
      <c r="G22" s="17"/>
      <c r="I22" s="39"/>
      <c r="L22" s="1"/>
      <c r="N22" s="17"/>
      <c r="P22" s="39"/>
      <c r="S22" s="1"/>
      <c r="U22" s="17"/>
    </row>
    <row r="23" spans="2:21" ht="16" customHeight="1" x14ac:dyDescent="0.2">
      <c r="B23" s="39"/>
      <c r="G23" s="17"/>
      <c r="I23" s="39"/>
      <c r="L23" s="1"/>
      <c r="N23" s="17"/>
      <c r="P23" s="39"/>
      <c r="S23" s="1"/>
      <c r="U23" s="17"/>
    </row>
    <row r="24" spans="2:21" ht="17" customHeight="1" thickBot="1" x14ac:dyDescent="0.25">
      <c r="B24" s="40"/>
      <c r="C24" s="20"/>
      <c r="D24" s="20"/>
      <c r="E24" s="21"/>
      <c r="F24" s="20"/>
      <c r="G24" s="22"/>
      <c r="I24" s="40"/>
      <c r="J24" s="20"/>
      <c r="K24" s="20"/>
      <c r="L24" s="21"/>
      <c r="M24" s="20"/>
      <c r="N24" s="22"/>
      <c r="P24" s="40"/>
      <c r="Q24" s="20"/>
      <c r="R24" s="20"/>
      <c r="S24" s="21"/>
      <c r="T24" s="20"/>
      <c r="U24" s="22"/>
    </row>
    <row r="28" spans="2:21" ht="16" customHeight="1" x14ac:dyDescent="0.2"/>
    <row r="29" spans="2:21" ht="16" customHeight="1" x14ac:dyDescent="0.2"/>
    <row r="30" spans="2:21" ht="16" customHeight="1" x14ac:dyDescent="0.2"/>
    <row r="31" spans="2:21" ht="16" customHeight="1" x14ac:dyDescent="0.2"/>
    <row r="32" spans="2:21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75" spans="2:7" ht="17" thickBot="1" x14ac:dyDescent="0.25"/>
    <row r="76" spans="2:7" x14ac:dyDescent="0.2">
      <c r="B76" s="38" t="s">
        <v>18</v>
      </c>
      <c r="C76" s="11"/>
      <c r="D76" s="11"/>
      <c r="E76" s="12"/>
      <c r="F76" s="13" t="s">
        <v>9</v>
      </c>
      <c r="G76" s="11"/>
    </row>
    <row r="77" spans="2:7" ht="21" x14ac:dyDescent="0.25">
      <c r="B77" s="39"/>
      <c r="D77" s="3" t="s">
        <v>0</v>
      </c>
      <c r="E77" s="3" t="s">
        <v>1</v>
      </c>
      <c r="F77" s="3" t="s">
        <v>20</v>
      </c>
    </row>
    <row r="78" spans="2:7" x14ac:dyDescent="0.2">
      <c r="B78" s="39"/>
      <c r="D78" s="2">
        <v>1</v>
      </c>
      <c r="E78" s="2">
        <v>14.2</v>
      </c>
      <c r="F78" s="2" t="s">
        <v>2</v>
      </c>
    </row>
    <row r="79" spans="2:7" x14ac:dyDescent="0.2">
      <c r="B79" s="39"/>
      <c r="D79" s="2">
        <v>2</v>
      </c>
      <c r="E79" s="2">
        <v>16.399999999999999</v>
      </c>
      <c r="F79" s="2" t="s">
        <v>2</v>
      </c>
    </row>
    <row r="80" spans="2:7" x14ac:dyDescent="0.2">
      <c r="B80" s="39"/>
      <c r="D80" s="2">
        <v>3</v>
      </c>
      <c r="E80" s="2">
        <v>11.9</v>
      </c>
      <c r="F80" s="2" t="s">
        <v>2</v>
      </c>
    </row>
    <row r="81" spans="2:7" x14ac:dyDescent="0.2">
      <c r="B81" s="39"/>
      <c r="D81" s="2">
        <v>4</v>
      </c>
      <c r="E81" s="2">
        <v>15.2</v>
      </c>
      <c r="F81" s="2" t="s">
        <v>2</v>
      </c>
    </row>
    <row r="82" spans="2:7" x14ac:dyDescent="0.2">
      <c r="B82" s="39"/>
      <c r="D82" s="2">
        <v>5</v>
      </c>
      <c r="E82" s="8">
        <v>18.5</v>
      </c>
      <c r="F82" s="8">
        <f t="shared" ref="F82:F88" si="0">E78</f>
        <v>14.2</v>
      </c>
    </row>
    <row r="83" spans="2:7" x14ac:dyDescent="0.2">
      <c r="B83" s="39"/>
      <c r="D83" s="2">
        <v>6</v>
      </c>
      <c r="E83" s="8">
        <v>22.1</v>
      </c>
      <c r="F83" s="8">
        <f t="shared" si="0"/>
        <v>16.399999999999999</v>
      </c>
    </row>
    <row r="84" spans="2:7" x14ac:dyDescent="0.2">
      <c r="B84" s="39"/>
      <c r="D84" s="2">
        <v>7</v>
      </c>
      <c r="E84" s="8">
        <v>19.399999999999999</v>
      </c>
      <c r="F84" s="8">
        <f t="shared" si="0"/>
        <v>11.9</v>
      </c>
    </row>
    <row r="85" spans="2:7" x14ac:dyDescent="0.2">
      <c r="B85" s="39"/>
      <c r="D85" s="2">
        <v>8</v>
      </c>
      <c r="E85" s="8">
        <v>25.1</v>
      </c>
      <c r="F85" s="8">
        <f t="shared" si="0"/>
        <v>15.2</v>
      </c>
    </row>
    <row r="86" spans="2:7" x14ac:dyDescent="0.2">
      <c r="B86" s="39"/>
      <c r="D86" s="2">
        <v>9</v>
      </c>
      <c r="E86" s="8">
        <v>23.4</v>
      </c>
      <c r="F86" s="8">
        <f t="shared" si="0"/>
        <v>18.5</v>
      </c>
    </row>
    <row r="87" spans="2:7" x14ac:dyDescent="0.2">
      <c r="B87" s="39"/>
      <c r="D87" s="9">
        <v>10</v>
      </c>
      <c r="E87" s="10">
        <v>18.100000000000001</v>
      </c>
      <c r="F87" s="8">
        <f t="shared" si="0"/>
        <v>22.1</v>
      </c>
    </row>
    <row r="88" spans="2:7" x14ac:dyDescent="0.2">
      <c r="B88" s="39"/>
      <c r="D88" s="2">
        <v>11</v>
      </c>
      <c r="E88" s="8">
        <v>22.6</v>
      </c>
      <c r="F88" s="8">
        <f t="shared" si="0"/>
        <v>19.399999999999999</v>
      </c>
    </row>
    <row r="89" spans="2:7" x14ac:dyDescent="0.2">
      <c r="B89" s="39"/>
      <c r="D89" s="2">
        <v>12</v>
      </c>
      <c r="E89" s="8">
        <v>17.2</v>
      </c>
      <c r="F89" s="8">
        <f>E85</f>
        <v>25.1</v>
      </c>
    </row>
    <row r="90" spans="2:7" x14ac:dyDescent="0.2">
      <c r="B90" s="39"/>
    </row>
    <row r="91" spans="2:7" x14ac:dyDescent="0.2">
      <c r="B91" s="39"/>
      <c r="D91" s="4" t="s">
        <v>3</v>
      </c>
      <c r="E91" s="6">
        <f>AVERAGE(E78:E89)</f>
        <v>18.675000000000001</v>
      </c>
    </row>
    <row r="92" spans="2:7" x14ac:dyDescent="0.2">
      <c r="B92" s="39"/>
      <c r="D92" s="4" t="s">
        <v>5</v>
      </c>
      <c r="E92" s="6">
        <f>STDEVP(E78:E89)</f>
        <v>3.8403830104127272</v>
      </c>
    </row>
    <row r="93" spans="2:7" x14ac:dyDescent="0.2">
      <c r="B93" s="39"/>
    </row>
    <row r="94" spans="2:7" x14ac:dyDescent="0.2">
      <c r="B94" s="39"/>
    </row>
    <row r="95" spans="2:7" x14ac:dyDescent="0.2">
      <c r="B95" s="39"/>
    </row>
    <row r="96" spans="2:7" ht="17" thickBot="1" x14ac:dyDescent="0.25">
      <c r="B96" s="40"/>
      <c r="C96" s="20"/>
      <c r="D96" s="20"/>
      <c r="E96" s="21"/>
      <c r="F96" s="20"/>
      <c r="G96" s="20"/>
    </row>
  </sheetData>
  <mergeCells count="4">
    <mergeCell ref="B4:B24"/>
    <mergeCell ref="I4:I24"/>
    <mergeCell ref="P4:P24"/>
    <mergeCell ref="B76:B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9D7-D803-0C4F-96E8-642F346DCF47}">
  <dimension ref="A3:J96"/>
  <sheetViews>
    <sheetView showGridLines="0" workbookViewId="0">
      <selection activeCell="J47" sqref="J47"/>
    </sheetView>
  </sheetViews>
  <sheetFormatPr baseColWidth="10" defaultRowHeight="16" x14ac:dyDescent="0.2"/>
  <cols>
    <col min="3" max="3" width="3.1640625" customWidth="1"/>
    <col min="5" max="5" width="10.83203125" style="1"/>
    <col min="7" max="7" width="3" customWidth="1"/>
    <col min="8" max="8" width="18.33203125" bestFit="1" customWidth="1"/>
    <col min="9" max="10" width="19" bestFit="1" customWidth="1"/>
  </cols>
  <sheetData>
    <row r="3" spans="1:10" ht="17" thickBot="1" x14ac:dyDescent="0.25"/>
    <row r="4" spans="1:10" ht="16" customHeight="1" x14ac:dyDescent="0.2">
      <c r="B4" s="38" t="s">
        <v>14</v>
      </c>
      <c r="C4" s="11"/>
      <c r="D4" s="11"/>
      <c r="E4" s="12"/>
      <c r="F4" s="13" t="s">
        <v>9</v>
      </c>
      <c r="G4" s="11"/>
      <c r="H4" s="11"/>
      <c r="I4" s="11"/>
      <c r="J4" s="14"/>
    </row>
    <row r="5" spans="1:10" ht="21" x14ac:dyDescent="0.25">
      <c r="B5" s="39"/>
      <c r="D5" s="3" t="s">
        <v>0</v>
      </c>
      <c r="E5" s="3" t="s">
        <v>1</v>
      </c>
      <c r="F5" s="3" t="s">
        <v>8</v>
      </c>
      <c r="H5" s="3" t="s">
        <v>6</v>
      </c>
      <c r="I5" s="3" t="s">
        <v>23</v>
      </c>
      <c r="J5" s="15" t="s">
        <v>7</v>
      </c>
    </row>
    <row r="6" spans="1:10" ht="16" customHeight="1" x14ac:dyDescent="0.2">
      <c r="A6" s="27"/>
      <c r="B6" s="39"/>
      <c r="D6" s="2">
        <v>1</v>
      </c>
      <c r="E6" s="2">
        <v>14.2</v>
      </c>
      <c r="F6" s="2" t="s">
        <v>2</v>
      </c>
      <c r="H6" s="2" t="s">
        <v>2</v>
      </c>
      <c r="I6" s="2" t="s">
        <v>2</v>
      </c>
      <c r="J6" s="16" t="s">
        <v>2</v>
      </c>
    </row>
    <row r="7" spans="1:10" ht="16" customHeight="1" x14ac:dyDescent="0.2">
      <c r="A7" s="27"/>
      <c r="B7" s="39"/>
      <c r="D7" s="2">
        <v>2</v>
      </c>
      <c r="E7" s="8">
        <v>16.399999999999999</v>
      </c>
      <c r="F7" s="8">
        <f t="shared" ref="F7:F16" si="0">E6</f>
        <v>14.2</v>
      </c>
      <c r="H7" s="28">
        <f>(E7-$E$19)</f>
        <v>-2.2750000000000021</v>
      </c>
      <c r="I7" s="28">
        <f>(F7-$E$19)</f>
        <v>-4.4750000000000014</v>
      </c>
      <c r="J7" s="29">
        <f>H7*I7</f>
        <v>10.180625000000013</v>
      </c>
    </row>
    <row r="8" spans="1:10" ht="16" customHeight="1" x14ac:dyDescent="0.2">
      <c r="A8" s="27"/>
      <c r="B8" s="39"/>
      <c r="D8" s="2">
        <v>3</v>
      </c>
      <c r="E8" s="8">
        <v>11.9</v>
      </c>
      <c r="F8" s="8">
        <f t="shared" si="0"/>
        <v>16.399999999999999</v>
      </c>
      <c r="H8" s="28">
        <f t="shared" ref="H8:H17" si="1">(E8-$E$19)</f>
        <v>-6.7750000000000004</v>
      </c>
      <c r="I8" s="28">
        <f t="shared" ref="I8:I17" si="2">(F8-$E$19)</f>
        <v>-2.2750000000000021</v>
      </c>
      <c r="J8" s="29">
        <f t="shared" ref="J8:J17" si="3">H8*I8</f>
        <v>15.413125000000015</v>
      </c>
    </row>
    <row r="9" spans="1:10" ht="16" customHeight="1" x14ac:dyDescent="0.2">
      <c r="B9" s="39"/>
      <c r="D9" s="2">
        <v>4</v>
      </c>
      <c r="E9" s="8">
        <v>15.2</v>
      </c>
      <c r="F9" s="8">
        <f t="shared" si="0"/>
        <v>11.9</v>
      </c>
      <c r="H9" s="28">
        <f t="shared" si="1"/>
        <v>-3.4750000000000014</v>
      </c>
      <c r="I9" s="28">
        <f t="shared" si="2"/>
        <v>-6.7750000000000004</v>
      </c>
      <c r="J9" s="29">
        <f t="shared" si="3"/>
        <v>23.543125000000011</v>
      </c>
    </row>
    <row r="10" spans="1:10" ht="16" customHeight="1" x14ac:dyDescent="0.2">
      <c r="B10" s="39"/>
      <c r="D10" s="2">
        <v>5</v>
      </c>
      <c r="E10" s="8">
        <v>18.5</v>
      </c>
      <c r="F10" s="8">
        <f t="shared" si="0"/>
        <v>15.2</v>
      </c>
      <c r="H10" s="28">
        <f t="shared" si="1"/>
        <v>-0.17500000000000071</v>
      </c>
      <c r="I10" s="28">
        <f t="shared" si="2"/>
        <v>-3.4750000000000014</v>
      </c>
      <c r="J10" s="29">
        <f t="shared" si="3"/>
        <v>0.60812500000000269</v>
      </c>
    </row>
    <row r="11" spans="1:10" ht="16" customHeight="1" x14ac:dyDescent="0.2">
      <c r="B11" s="39"/>
      <c r="D11" s="2">
        <v>6</v>
      </c>
      <c r="E11" s="8">
        <v>22.1</v>
      </c>
      <c r="F11" s="8">
        <f t="shared" si="0"/>
        <v>18.5</v>
      </c>
      <c r="H11" s="28">
        <f t="shared" si="1"/>
        <v>3.4250000000000007</v>
      </c>
      <c r="I11" s="28">
        <f t="shared" si="2"/>
        <v>-0.17500000000000071</v>
      </c>
      <c r="J11" s="29">
        <f t="shared" si="3"/>
        <v>-0.59937500000000254</v>
      </c>
    </row>
    <row r="12" spans="1:10" ht="16" customHeight="1" x14ac:dyDescent="0.2">
      <c r="B12" s="39"/>
      <c r="D12" s="2">
        <v>7</v>
      </c>
      <c r="E12" s="8">
        <v>19.399999999999999</v>
      </c>
      <c r="F12" s="8">
        <f t="shared" si="0"/>
        <v>22.1</v>
      </c>
      <c r="H12" s="28">
        <f t="shared" si="1"/>
        <v>0.72499999999999787</v>
      </c>
      <c r="I12" s="28">
        <f t="shared" si="2"/>
        <v>3.4250000000000007</v>
      </c>
      <c r="J12" s="29">
        <f t="shared" si="3"/>
        <v>2.4831249999999931</v>
      </c>
    </row>
    <row r="13" spans="1:10" ht="16" customHeight="1" x14ac:dyDescent="0.2">
      <c r="B13" s="39"/>
      <c r="D13" s="2">
        <v>8</v>
      </c>
      <c r="E13" s="8">
        <v>25.1</v>
      </c>
      <c r="F13" s="8">
        <f t="shared" si="0"/>
        <v>19.399999999999999</v>
      </c>
      <c r="H13" s="28">
        <f t="shared" si="1"/>
        <v>6.4250000000000007</v>
      </c>
      <c r="I13" s="28">
        <f t="shared" si="2"/>
        <v>0.72499999999999787</v>
      </c>
      <c r="J13" s="29">
        <f t="shared" si="3"/>
        <v>4.6581249999999867</v>
      </c>
    </row>
    <row r="14" spans="1:10" ht="16" customHeight="1" x14ac:dyDescent="0.2">
      <c r="B14" s="39"/>
      <c r="D14" s="2">
        <v>9</v>
      </c>
      <c r="E14" s="8">
        <v>23.4</v>
      </c>
      <c r="F14" s="8">
        <f t="shared" si="0"/>
        <v>25.1</v>
      </c>
      <c r="H14" s="28">
        <f t="shared" si="1"/>
        <v>4.7249999999999979</v>
      </c>
      <c r="I14" s="28">
        <f t="shared" si="2"/>
        <v>6.4250000000000007</v>
      </c>
      <c r="J14" s="29">
        <f t="shared" si="3"/>
        <v>30.35812499999999</v>
      </c>
    </row>
    <row r="15" spans="1:10" ht="16" customHeight="1" x14ac:dyDescent="0.2">
      <c r="B15" s="39"/>
      <c r="D15" s="9">
        <v>10</v>
      </c>
      <c r="E15" s="10">
        <v>18.100000000000001</v>
      </c>
      <c r="F15" s="8">
        <f t="shared" si="0"/>
        <v>23.4</v>
      </c>
      <c r="H15" s="28">
        <f t="shared" si="1"/>
        <v>-0.57499999999999929</v>
      </c>
      <c r="I15" s="28">
        <f t="shared" si="2"/>
        <v>4.7249999999999979</v>
      </c>
      <c r="J15" s="29">
        <f t="shared" si="3"/>
        <v>-2.7168749999999955</v>
      </c>
    </row>
    <row r="16" spans="1:10" ht="16" customHeight="1" x14ac:dyDescent="0.2">
      <c r="B16" s="39"/>
      <c r="D16" s="2">
        <v>11</v>
      </c>
      <c r="E16" s="8">
        <v>22.6</v>
      </c>
      <c r="F16" s="8">
        <f t="shared" si="0"/>
        <v>18.100000000000001</v>
      </c>
      <c r="H16" s="28">
        <f t="shared" si="1"/>
        <v>3.9250000000000007</v>
      </c>
      <c r="I16" s="28">
        <f t="shared" si="2"/>
        <v>-0.57499999999999929</v>
      </c>
      <c r="J16" s="29">
        <f t="shared" si="3"/>
        <v>-2.2568749999999977</v>
      </c>
    </row>
    <row r="17" spans="2:10" ht="16" customHeight="1" x14ac:dyDescent="0.2">
      <c r="B17" s="39"/>
      <c r="D17" s="2">
        <v>12</v>
      </c>
      <c r="E17" s="8">
        <v>17.2</v>
      </c>
      <c r="F17" s="8">
        <f>E16</f>
        <v>22.6</v>
      </c>
      <c r="H17" s="28">
        <f t="shared" si="1"/>
        <v>-1.4750000000000014</v>
      </c>
      <c r="I17" s="28">
        <f t="shared" si="2"/>
        <v>3.9250000000000007</v>
      </c>
      <c r="J17" s="29">
        <f t="shared" si="3"/>
        <v>-5.7893750000000068</v>
      </c>
    </row>
    <row r="18" spans="2:10" ht="16" customHeight="1" x14ac:dyDescent="0.2">
      <c r="B18" s="39"/>
      <c r="J18" s="17"/>
    </row>
    <row r="19" spans="2:10" ht="16" customHeight="1" x14ac:dyDescent="0.2">
      <c r="B19" s="39"/>
      <c r="D19" s="4" t="s">
        <v>3</v>
      </c>
      <c r="E19" s="6">
        <f>AVERAGE(E6:E17)</f>
        <v>18.675000000000001</v>
      </c>
      <c r="I19" s="4" t="s">
        <v>4</v>
      </c>
      <c r="J19" s="24">
        <f>SUM(J7:J17)</f>
        <v>75.881875000000008</v>
      </c>
    </row>
    <row r="20" spans="2:10" ht="16" customHeight="1" x14ac:dyDescent="0.2">
      <c r="B20" s="39"/>
      <c r="D20" s="4" t="s">
        <v>5</v>
      </c>
      <c r="E20" s="6">
        <f>STDEVP(E6:E17)</f>
        <v>3.8403830104127272</v>
      </c>
      <c r="I20" s="4" t="s">
        <v>11</v>
      </c>
      <c r="J20" s="18">
        <v>12</v>
      </c>
    </row>
    <row r="21" spans="2:10" ht="16" customHeight="1" x14ac:dyDescent="0.2">
      <c r="B21" s="39"/>
      <c r="J21" s="17"/>
    </row>
    <row r="22" spans="2:10" ht="16" customHeight="1" x14ac:dyDescent="0.2">
      <c r="B22" s="39"/>
      <c r="I22" s="4" t="s">
        <v>13</v>
      </c>
      <c r="J22" s="19">
        <f>J19/J20</f>
        <v>6.323489583333334</v>
      </c>
    </row>
    <row r="23" spans="2:10" ht="16" customHeight="1" x14ac:dyDescent="0.2">
      <c r="B23" s="39"/>
      <c r="I23" s="23" t="s">
        <v>10</v>
      </c>
      <c r="J23" s="30">
        <f>J22/(E20*E20)</f>
        <v>0.42875354907970975</v>
      </c>
    </row>
    <row r="24" spans="2:10" ht="17" customHeight="1" thickBot="1" x14ac:dyDescent="0.25">
      <c r="B24" s="40"/>
      <c r="C24" s="20"/>
      <c r="D24" s="20"/>
      <c r="E24" s="21"/>
      <c r="F24" s="20"/>
      <c r="G24" s="20"/>
      <c r="H24" s="20"/>
      <c r="I24" s="20"/>
      <c r="J24" s="22"/>
    </row>
    <row r="25" spans="2:10" x14ac:dyDescent="0.2">
      <c r="I25" s="7"/>
    </row>
    <row r="27" spans="2:10" ht="17" thickBot="1" x14ac:dyDescent="0.25"/>
    <row r="28" spans="2:10" ht="16" customHeight="1" x14ac:dyDescent="0.2">
      <c r="B28" s="38" t="s">
        <v>15</v>
      </c>
      <c r="C28" s="11"/>
      <c r="D28" s="11"/>
      <c r="E28" s="12"/>
      <c r="F28" s="13" t="s">
        <v>9</v>
      </c>
      <c r="G28" s="11"/>
      <c r="H28" s="11"/>
      <c r="I28" s="11"/>
      <c r="J28" s="14"/>
    </row>
    <row r="29" spans="2:10" ht="16" customHeight="1" x14ac:dyDescent="0.25">
      <c r="B29" s="39"/>
      <c r="D29" s="3" t="s">
        <v>0</v>
      </c>
      <c r="E29" s="3" t="s">
        <v>1</v>
      </c>
      <c r="F29" s="3" t="s">
        <v>12</v>
      </c>
      <c r="H29" s="3" t="s">
        <v>6</v>
      </c>
      <c r="I29" s="3" t="s">
        <v>22</v>
      </c>
      <c r="J29" s="15" t="s">
        <v>7</v>
      </c>
    </row>
    <row r="30" spans="2:10" ht="16" customHeight="1" x14ac:dyDescent="0.2">
      <c r="B30" s="39"/>
      <c r="D30" s="2">
        <v>1</v>
      </c>
      <c r="E30" s="2">
        <v>14.2</v>
      </c>
      <c r="F30" s="2" t="s">
        <v>2</v>
      </c>
      <c r="H30" s="2" t="s">
        <v>2</v>
      </c>
      <c r="I30" s="2" t="s">
        <v>2</v>
      </c>
      <c r="J30" s="16" t="s">
        <v>2</v>
      </c>
    </row>
    <row r="31" spans="2:10" ht="16" customHeight="1" x14ac:dyDescent="0.2">
      <c r="B31" s="39"/>
      <c r="D31" s="2">
        <v>2</v>
      </c>
      <c r="E31" s="2">
        <v>16.399999999999999</v>
      </c>
      <c r="F31" s="2" t="s">
        <v>2</v>
      </c>
      <c r="H31" s="2" t="s">
        <v>2</v>
      </c>
      <c r="I31" s="2" t="s">
        <v>2</v>
      </c>
      <c r="J31" s="16" t="s">
        <v>2</v>
      </c>
    </row>
    <row r="32" spans="2:10" ht="16" customHeight="1" x14ac:dyDescent="0.2">
      <c r="B32" s="39"/>
      <c r="D32" s="2">
        <v>3</v>
      </c>
      <c r="E32" s="8">
        <v>11.9</v>
      </c>
      <c r="F32" s="8">
        <f t="shared" ref="F32:F40" si="4">E30</f>
        <v>14.2</v>
      </c>
      <c r="H32" s="28">
        <f>(E32-$E$43)</f>
        <v>-6.7750000000000004</v>
      </c>
      <c r="I32" s="28">
        <f>(F32-$E$43)</f>
        <v>-4.4750000000000014</v>
      </c>
      <c r="J32" s="29">
        <f>H32*I32</f>
        <v>30.318125000000013</v>
      </c>
    </row>
    <row r="33" spans="2:10" ht="16" customHeight="1" x14ac:dyDescent="0.2">
      <c r="B33" s="39"/>
      <c r="D33" s="2">
        <v>4</v>
      </c>
      <c r="E33" s="8">
        <v>15.2</v>
      </c>
      <c r="F33" s="8">
        <f t="shared" si="4"/>
        <v>16.399999999999999</v>
      </c>
      <c r="H33" s="28">
        <f t="shared" ref="H33:H41" si="5">(E33-$E$43)</f>
        <v>-3.4750000000000014</v>
      </c>
      <c r="I33" s="28">
        <f t="shared" ref="I33:I41" si="6">(F33-$E$43)</f>
        <v>-2.2750000000000021</v>
      </c>
      <c r="J33" s="29">
        <f t="shared" ref="J33:J41" si="7">H33*I33</f>
        <v>7.9056250000000103</v>
      </c>
    </row>
    <row r="34" spans="2:10" ht="16" customHeight="1" x14ac:dyDescent="0.2">
      <c r="B34" s="39"/>
      <c r="D34" s="2">
        <v>5</v>
      </c>
      <c r="E34" s="8">
        <v>18.5</v>
      </c>
      <c r="F34" s="8">
        <f t="shared" si="4"/>
        <v>11.9</v>
      </c>
      <c r="H34" s="28">
        <f t="shared" si="5"/>
        <v>-0.17500000000000071</v>
      </c>
      <c r="I34" s="28">
        <f t="shared" si="6"/>
        <v>-6.7750000000000004</v>
      </c>
      <c r="J34" s="29">
        <f t="shared" si="7"/>
        <v>1.1856250000000048</v>
      </c>
    </row>
    <row r="35" spans="2:10" ht="16" customHeight="1" x14ac:dyDescent="0.2">
      <c r="B35" s="39"/>
      <c r="D35" s="2">
        <v>6</v>
      </c>
      <c r="E35" s="8">
        <v>22.1</v>
      </c>
      <c r="F35" s="8">
        <f t="shared" si="4"/>
        <v>15.2</v>
      </c>
      <c r="H35" s="28">
        <f t="shared" si="5"/>
        <v>3.4250000000000007</v>
      </c>
      <c r="I35" s="28">
        <f t="shared" si="6"/>
        <v>-3.4750000000000014</v>
      </c>
      <c r="J35" s="29">
        <f t="shared" si="7"/>
        <v>-11.901875000000008</v>
      </c>
    </row>
    <row r="36" spans="2:10" ht="16" customHeight="1" x14ac:dyDescent="0.2">
      <c r="B36" s="39"/>
      <c r="D36" s="2">
        <v>7</v>
      </c>
      <c r="E36" s="8">
        <v>19.399999999999999</v>
      </c>
      <c r="F36" s="8">
        <f t="shared" si="4"/>
        <v>18.5</v>
      </c>
      <c r="H36" s="28">
        <f t="shared" si="5"/>
        <v>0.72499999999999787</v>
      </c>
      <c r="I36" s="28">
        <f t="shared" si="6"/>
        <v>-0.17500000000000071</v>
      </c>
      <c r="J36" s="29">
        <f t="shared" si="7"/>
        <v>-0.12687500000000015</v>
      </c>
    </row>
    <row r="37" spans="2:10" ht="16" customHeight="1" x14ac:dyDescent="0.2">
      <c r="B37" s="39"/>
      <c r="D37" s="2">
        <v>8</v>
      </c>
      <c r="E37" s="8">
        <v>25.1</v>
      </c>
      <c r="F37" s="8">
        <f t="shared" si="4"/>
        <v>22.1</v>
      </c>
      <c r="H37" s="28">
        <f t="shared" si="5"/>
        <v>6.4250000000000007</v>
      </c>
      <c r="I37" s="28">
        <f t="shared" si="6"/>
        <v>3.4250000000000007</v>
      </c>
      <c r="J37" s="29">
        <f t="shared" si="7"/>
        <v>22.005625000000006</v>
      </c>
    </row>
    <row r="38" spans="2:10" ht="16" customHeight="1" x14ac:dyDescent="0.2">
      <c r="B38" s="39"/>
      <c r="D38" s="2">
        <v>9</v>
      </c>
      <c r="E38" s="8">
        <v>23.4</v>
      </c>
      <c r="F38" s="8">
        <f t="shared" si="4"/>
        <v>19.399999999999999</v>
      </c>
      <c r="H38" s="28">
        <f t="shared" si="5"/>
        <v>4.7249999999999979</v>
      </c>
      <c r="I38" s="28">
        <f t="shared" si="6"/>
        <v>0.72499999999999787</v>
      </c>
      <c r="J38" s="29">
        <f t="shared" si="7"/>
        <v>3.4256249999999886</v>
      </c>
    </row>
    <row r="39" spans="2:10" ht="16" customHeight="1" x14ac:dyDescent="0.2">
      <c r="B39" s="39"/>
      <c r="D39" s="9">
        <v>10</v>
      </c>
      <c r="E39" s="10">
        <v>18.100000000000001</v>
      </c>
      <c r="F39" s="8">
        <f t="shared" si="4"/>
        <v>25.1</v>
      </c>
      <c r="H39" s="28">
        <f t="shared" si="5"/>
        <v>-0.57499999999999929</v>
      </c>
      <c r="I39" s="28">
        <f t="shared" si="6"/>
        <v>6.4250000000000007</v>
      </c>
      <c r="J39" s="29">
        <f t="shared" si="7"/>
        <v>-3.694374999999996</v>
      </c>
    </row>
    <row r="40" spans="2:10" ht="16" customHeight="1" x14ac:dyDescent="0.2">
      <c r="B40" s="39"/>
      <c r="D40" s="2">
        <v>11</v>
      </c>
      <c r="E40" s="8">
        <v>22.6</v>
      </c>
      <c r="F40" s="8">
        <f t="shared" si="4"/>
        <v>23.4</v>
      </c>
      <c r="H40" s="28">
        <f t="shared" si="5"/>
        <v>3.9250000000000007</v>
      </c>
      <c r="I40" s="28">
        <f t="shared" si="6"/>
        <v>4.7249999999999979</v>
      </c>
      <c r="J40" s="29">
        <f t="shared" si="7"/>
        <v>18.545624999999994</v>
      </c>
    </row>
    <row r="41" spans="2:10" ht="16" customHeight="1" x14ac:dyDescent="0.2">
      <c r="B41" s="39"/>
      <c r="D41" s="2">
        <v>12</v>
      </c>
      <c r="E41" s="8">
        <v>17.2</v>
      </c>
      <c r="F41" s="8">
        <f>E39</f>
        <v>18.100000000000001</v>
      </c>
      <c r="H41" s="28">
        <f t="shared" si="5"/>
        <v>-1.4750000000000014</v>
      </c>
      <c r="I41" s="28">
        <f t="shared" si="6"/>
        <v>-0.57499999999999929</v>
      </c>
      <c r="J41" s="29">
        <f t="shared" si="7"/>
        <v>0.8481249999999998</v>
      </c>
    </row>
    <row r="42" spans="2:10" ht="16" customHeight="1" x14ac:dyDescent="0.2">
      <c r="B42" s="39"/>
      <c r="J42" s="17"/>
    </row>
    <row r="43" spans="2:10" ht="16" customHeight="1" x14ac:dyDescent="0.2">
      <c r="B43" s="39"/>
      <c r="D43" s="4" t="s">
        <v>3</v>
      </c>
      <c r="E43" s="6">
        <f>AVERAGE(E30:E41)</f>
        <v>18.675000000000001</v>
      </c>
      <c r="I43" s="4" t="s">
        <v>4</v>
      </c>
      <c r="J43" s="24">
        <f>SUM(J32:J41)</f>
        <v>68.511250000000004</v>
      </c>
    </row>
    <row r="44" spans="2:10" ht="16" customHeight="1" x14ac:dyDescent="0.2">
      <c r="B44" s="39"/>
      <c r="D44" s="4" t="s">
        <v>5</v>
      </c>
      <c r="E44" s="6">
        <f>STDEVP(E30:E41)</f>
        <v>3.8403830104127272</v>
      </c>
      <c r="I44" s="4" t="s">
        <v>11</v>
      </c>
      <c r="J44" s="18">
        <v>12</v>
      </c>
    </row>
    <row r="45" spans="2:10" ht="16" customHeight="1" x14ac:dyDescent="0.2">
      <c r="B45" s="39"/>
      <c r="J45" s="17"/>
    </row>
    <row r="46" spans="2:10" ht="16" customHeight="1" x14ac:dyDescent="0.2">
      <c r="B46" s="39"/>
      <c r="I46" s="4" t="s">
        <v>25</v>
      </c>
      <c r="J46" s="19">
        <f>J43/J44</f>
        <v>5.709270833333334</v>
      </c>
    </row>
    <row r="47" spans="2:10" ht="16" customHeight="1" x14ac:dyDescent="0.2">
      <c r="B47" s="39"/>
      <c r="I47" s="23" t="s">
        <v>16</v>
      </c>
      <c r="J47" s="30">
        <f>J46/(E44*E44)</f>
        <v>0.38710748237819986</v>
      </c>
    </row>
    <row r="48" spans="2:10" ht="16" customHeight="1" thickBot="1" x14ac:dyDescent="0.25">
      <c r="B48" s="40"/>
      <c r="C48" s="20"/>
      <c r="D48" s="20"/>
      <c r="E48" s="21"/>
      <c r="F48" s="20"/>
      <c r="G48" s="20"/>
      <c r="H48" s="20"/>
      <c r="I48" s="20"/>
      <c r="J48" s="22"/>
    </row>
    <row r="51" spans="2:10" ht="17" thickBot="1" x14ac:dyDescent="0.25"/>
    <row r="52" spans="2:10" x14ac:dyDescent="0.2">
      <c r="B52" s="38" t="s">
        <v>17</v>
      </c>
      <c r="C52" s="11"/>
      <c r="D52" s="11"/>
      <c r="E52" s="12"/>
      <c r="F52" s="13" t="s">
        <v>9</v>
      </c>
      <c r="G52" s="11"/>
      <c r="H52" s="11"/>
      <c r="I52" s="11"/>
      <c r="J52" s="14"/>
    </row>
    <row r="53" spans="2:10" ht="21" x14ac:dyDescent="0.25">
      <c r="B53" s="39"/>
      <c r="D53" s="3" t="s">
        <v>0</v>
      </c>
      <c r="E53" s="3" t="s">
        <v>1</v>
      </c>
      <c r="F53" s="3" t="s">
        <v>19</v>
      </c>
      <c r="H53" s="3" t="s">
        <v>6</v>
      </c>
      <c r="I53" s="3" t="s">
        <v>21</v>
      </c>
      <c r="J53" s="15" t="s">
        <v>7</v>
      </c>
    </row>
    <row r="54" spans="2:10" x14ac:dyDescent="0.2">
      <c r="B54" s="39"/>
      <c r="D54" s="2">
        <v>1</v>
      </c>
      <c r="E54" s="2">
        <v>14.2</v>
      </c>
      <c r="F54" s="2" t="s">
        <v>2</v>
      </c>
      <c r="H54" s="2" t="s">
        <v>2</v>
      </c>
      <c r="I54" s="2" t="s">
        <v>2</v>
      </c>
      <c r="J54" s="16" t="s">
        <v>2</v>
      </c>
    </row>
    <row r="55" spans="2:10" x14ac:dyDescent="0.2">
      <c r="B55" s="39"/>
      <c r="D55" s="2">
        <v>2</v>
      </c>
      <c r="E55" s="2">
        <v>16.399999999999999</v>
      </c>
      <c r="F55" s="2" t="s">
        <v>2</v>
      </c>
      <c r="H55" s="2" t="s">
        <v>2</v>
      </c>
      <c r="I55" s="2" t="s">
        <v>2</v>
      </c>
      <c r="J55" s="16" t="s">
        <v>2</v>
      </c>
    </row>
    <row r="56" spans="2:10" x14ac:dyDescent="0.2">
      <c r="B56" s="39"/>
      <c r="D56" s="2">
        <v>3</v>
      </c>
      <c r="E56" s="2">
        <v>11.9</v>
      </c>
      <c r="F56" s="2" t="s">
        <v>2</v>
      </c>
      <c r="H56" s="2" t="s">
        <v>2</v>
      </c>
      <c r="I56" s="2" t="s">
        <v>2</v>
      </c>
      <c r="J56" s="16" t="s">
        <v>2</v>
      </c>
    </row>
    <row r="57" spans="2:10" x14ac:dyDescent="0.2">
      <c r="B57" s="39"/>
      <c r="D57" s="2">
        <v>4</v>
      </c>
      <c r="E57" s="8">
        <v>15.2</v>
      </c>
      <c r="F57" s="8">
        <f t="shared" ref="F57:F64" si="8">E54</f>
        <v>14.2</v>
      </c>
      <c r="H57" s="28">
        <f>(E57-$E$67)</f>
        <v>-3.4750000000000014</v>
      </c>
      <c r="I57" s="28">
        <f>(F57-$E$67)</f>
        <v>-4.4750000000000014</v>
      </c>
      <c r="J57" s="29">
        <f t="shared" ref="J57:J65" si="9">H57*I57</f>
        <v>15.550625000000011</v>
      </c>
    </row>
    <row r="58" spans="2:10" x14ac:dyDescent="0.2">
      <c r="B58" s="39"/>
      <c r="D58" s="2">
        <v>5</v>
      </c>
      <c r="E58" s="8">
        <v>18.5</v>
      </c>
      <c r="F58" s="8">
        <f t="shared" si="8"/>
        <v>16.399999999999999</v>
      </c>
      <c r="H58" s="28">
        <f t="shared" ref="H58:H65" si="10">(E58-$E$67)</f>
        <v>-0.17500000000000071</v>
      </c>
      <c r="I58" s="28">
        <f t="shared" ref="I58:I65" si="11">(F58-$E$67)</f>
        <v>-2.2750000000000021</v>
      </c>
      <c r="J58" s="29">
        <f t="shared" si="9"/>
        <v>0.39812500000000201</v>
      </c>
    </row>
    <row r="59" spans="2:10" x14ac:dyDescent="0.2">
      <c r="B59" s="39"/>
      <c r="D59" s="2">
        <v>6</v>
      </c>
      <c r="E59" s="8">
        <v>22.1</v>
      </c>
      <c r="F59" s="8">
        <f t="shared" si="8"/>
        <v>11.9</v>
      </c>
      <c r="H59" s="28">
        <f t="shared" si="10"/>
        <v>3.4250000000000007</v>
      </c>
      <c r="I59" s="28">
        <f t="shared" si="11"/>
        <v>-6.7750000000000004</v>
      </c>
      <c r="J59" s="29">
        <f t="shared" si="9"/>
        <v>-23.204375000000006</v>
      </c>
    </row>
    <row r="60" spans="2:10" x14ac:dyDescent="0.2">
      <c r="B60" s="39"/>
      <c r="D60" s="2">
        <v>7</v>
      </c>
      <c r="E60" s="8">
        <v>19.399999999999999</v>
      </c>
      <c r="F60" s="8">
        <f t="shared" si="8"/>
        <v>15.2</v>
      </c>
      <c r="H60" s="28">
        <f t="shared" si="10"/>
        <v>0.72499999999999787</v>
      </c>
      <c r="I60" s="28">
        <f t="shared" si="11"/>
        <v>-3.4750000000000014</v>
      </c>
      <c r="J60" s="29">
        <f t="shared" si="9"/>
        <v>-2.5193749999999935</v>
      </c>
    </row>
    <row r="61" spans="2:10" x14ac:dyDescent="0.2">
      <c r="B61" s="39"/>
      <c r="D61" s="2">
        <v>8</v>
      </c>
      <c r="E61" s="8">
        <v>25.1</v>
      </c>
      <c r="F61" s="8">
        <f t="shared" si="8"/>
        <v>18.5</v>
      </c>
      <c r="H61" s="28">
        <f t="shared" si="10"/>
        <v>6.4250000000000007</v>
      </c>
      <c r="I61" s="28">
        <f t="shared" si="11"/>
        <v>-0.17500000000000071</v>
      </c>
      <c r="J61" s="29">
        <f t="shared" si="9"/>
        <v>-1.1243750000000048</v>
      </c>
    </row>
    <row r="62" spans="2:10" x14ac:dyDescent="0.2">
      <c r="B62" s="39"/>
      <c r="D62" s="2">
        <v>9</v>
      </c>
      <c r="E62" s="8">
        <v>23.4</v>
      </c>
      <c r="F62" s="8">
        <f t="shared" si="8"/>
        <v>22.1</v>
      </c>
      <c r="H62" s="28">
        <f t="shared" si="10"/>
        <v>4.7249999999999979</v>
      </c>
      <c r="I62" s="28">
        <f t="shared" si="11"/>
        <v>3.4250000000000007</v>
      </c>
      <c r="J62" s="29">
        <f t="shared" si="9"/>
        <v>16.183124999999997</v>
      </c>
    </row>
    <row r="63" spans="2:10" x14ac:dyDescent="0.2">
      <c r="B63" s="39"/>
      <c r="D63" s="9">
        <v>10</v>
      </c>
      <c r="E63" s="10">
        <v>18.100000000000001</v>
      </c>
      <c r="F63" s="8">
        <f t="shared" si="8"/>
        <v>19.399999999999999</v>
      </c>
      <c r="H63" s="28">
        <f t="shared" si="10"/>
        <v>-0.57499999999999929</v>
      </c>
      <c r="I63" s="28">
        <f t="shared" si="11"/>
        <v>0.72499999999999787</v>
      </c>
      <c r="J63" s="29">
        <f t="shared" si="9"/>
        <v>-0.41687499999999827</v>
      </c>
    </row>
    <row r="64" spans="2:10" x14ac:dyDescent="0.2">
      <c r="B64" s="39"/>
      <c r="D64" s="2">
        <v>11</v>
      </c>
      <c r="E64" s="8">
        <v>22.6</v>
      </c>
      <c r="F64" s="8">
        <f t="shared" si="8"/>
        <v>25.1</v>
      </c>
      <c r="H64" s="28">
        <f t="shared" si="10"/>
        <v>3.9250000000000007</v>
      </c>
      <c r="I64" s="28">
        <f t="shared" si="11"/>
        <v>6.4250000000000007</v>
      </c>
      <c r="J64" s="29">
        <f t="shared" si="9"/>
        <v>25.218125000000008</v>
      </c>
    </row>
    <row r="65" spans="2:10" x14ac:dyDescent="0.2">
      <c r="B65" s="39"/>
      <c r="D65" s="2">
        <v>12</v>
      </c>
      <c r="E65" s="8">
        <v>17.2</v>
      </c>
      <c r="F65" s="8">
        <f>E62</f>
        <v>23.4</v>
      </c>
      <c r="H65" s="28">
        <f t="shared" si="10"/>
        <v>-1.4750000000000014</v>
      </c>
      <c r="I65" s="28">
        <f t="shared" si="11"/>
        <v>4.7249999999999979</v>
      </c>
      <c r="J65" s="29">
        <f t="shared" si="9"/>
        <v>-6.9693750000000039</v>
      </c>
    </row>
    <row r="66" spans="2:10" x14ac:dyDescent="0.2">
      <c r="B66" s="39"/>
      <c r="J66" s="17"/>
    </row>
    <row r="67" spans="2:10" x14ac:dyDescent="0.2">
      <c r="B67" s="39"/>
      <c r="D67" s="4" t="s">
        <v>3</v>
      </c>
      <c r="E67" s="6">
        <f>AVERAGE(E54:E65)</f>
        <v>18.675000000000001</v>
      </c>
      <c r="I67" s="4" t="s">
        <v>4</v>
      </c>
      <c r="J67" s="24">
        <f>SUM(J56:J65)</f>
        <v>23.115625000000012</v>
      </c>
    </row>
    <row r="68" spans="2:10" x14ac:dyDescent="0.2">
      <c r="B68" s="39"/>
      <c r="D68" s="4" t="s">
        <v>5</v>
      </c>
      <c r="E68" s="6">
        <f>STDEVP(E54:E65)</f>
        <v>3.8403830104127272</v>
      </c>
      <c r="I68" s="4" t="s">
        <v>11</v>
      </c>
      <c r="J68" s="18">
        <v>12</v>
      </c>
    </row>
    <row r="69" spans="2:10" x14ac:dyDescent="0.2">
      <c r="B69" s="39"/>
      <c r="J69" s="17"/>
    </row>
    <row r="70" spans="2:10" x14ac:dyDescent="0.2">
      <c r="B70" s="39"/>
      <c r="I70" s="4" t="s">
        <v>26</v>
      </c>
      <c r="J70" s="19">
        <f>J67/J68</f>
        <v>1.9263020833333344</v>
      </c>
    </row>
    <row r="71" spans="2:10" x14ac:dyDescent="0.2">
      <c r="B71" s="39"/>
      <c r="I71" s="23" t="s">
        <v>27</v>
      </c>
      <c r="J71" s="30">
        <f>J70/(E68*E68)</f>
        <v>0.13060966479736655</v>
      </c>
    </row>
    <row r="72" spans="2:10" ht="17" thickBot="1" x14ac:dyDescent="0.25">
      <c r="B72" s="40"/>
      <c r="C72" s="20"/>
      <c r="D72" s="20"/>
      <c r="E72" s="21"/>
      <c r="F72" s="20"/>
      <c r="G72" s="20"/>
      <c r="H72" s="20"/>
      <c r="I72" s="20"/>
      <c r="J72" s="22"/>
    </row>
    <row r="75" spans="2:10" ht="17" thickBot="1" x14ac:dyDescent="0.25"/>
    <row r="76" spans="2:10" x14ac:dyDescent="0.2">
      <c r="B76" s="38" t="s">
        <v>18</v>
      </c>
      <c r="C76" s="11"/>
      <c r="D76" s="11"/>
      <c r="E76" s="12"/>
      <c r="F76" s="13" t="s">
        <v>9</v>
      </c>
      <c r="G76" s="11"/>
      <c r="H76" s="11"/>
      <c r="I76" s="11"/>
      <c r="J76" s="14"/>
    </row>
    <row r="77" spans="2:10" ht="21" x14ac:dyDescent="0.25">
      <c r="B77" s="39"/>
      <c r="D77" s="3" t="s">
        <v>0</v>
      </c>
      <c r="E77" s="3" t="s">
        <v>1</v>
      </c>
      <c r="F77" s="3" t="s">
        <v>20</v>
      </c>
      <c r="H77" s="3" t="s">
        <v>6</v>
      </c>
      <c r="I77" s="3" t="s">
        <v>24</v>
      </c>
      <c r="J77" s="15" t="s">
        <v>7</v>
      </c>
    </row>
    <row r="78" spans="2:10" x14ac:dyDescent="0.2">
      <c r="B78" s="39"/>
      <c r="D78" s="2">
        <v>1</v>
      </c>
      <c r="E78" s="2">
        <v>14.2</v>
      </c>
      <c r="F78" s="2" t="s">
        <v>2</v>
      </c>
      <c r="H78" s="2" t="s">
        <v>2</v>
      </c>
      <c r="I78" s="2" t="s">
        <v>2</v>
      </c>
      <c r="J78" s="16" t="s">
        <v>2</v>
      </c>
    </row>
    <row r="79" spans="2:10" x14ac:dyDescent="0.2">
      <c r="B79" s="39"/>
      <c r="D79" s="2">
        <v>2</v>
      </c>
      <c r="E79" s="2">
        <v>16.399999999999999</v>
      </c>
      <c r="F79" s="2" t="s">
        <v>2</v>
      </c>
      <c r="H79" s="2" t="s">
        <v>2</v>
      </c>
      <c r="I79" s="2" t="s">
        <v>2</v>
      </c>
      <c r="J79" s="16" t="s">
        <v>2</v>
      </c>
    </row>
    <row r="80" spans="2:10" x14ac:dyDescent="0.2">
      <c r="B80" s="39"/>
      <c r="D80" s="2">
        <v>3</v>
      </c>
      <c r="E80" s="2">
        <v>11.9</v>
      </c>
      <c r="F80" s="2" t="s">
        <v>2</v>
      </c>
      <c r="H80" s="2" t="s">
        <v>2</v>
      </c>
      <c r="I80" s="2" t="s">
        <v>2</v>
      </c>
      <c r="J80" s="16" t="s">
        <v>2</v>
      </c>
    </row>
    <row r="81" spans="2:10" x14ac:dyDescent="0.2">
      <c r="B81" s="39"/>
      <c r="D81" s="2">
        <v>4</v>
      </c>
      <c r="E81" s="2">
        <v>15.2</v>
      </c>
      <c r="F81" s="2" t="s">
        <v>2</v>
      </c>
      <c r="H81" s="25" t="s">
        <v>2</v>
      </c>
      <c r="I81" s="25" t="s">
        <v>2</v>
      </c>
      <c r="J81" s="25" t="s">
        <v>2</v>
      </c>
    </row>
    <row r="82" spans="2:10" x14ac:dyDescent="0.2">
      <c r="B82" s="39"/>
      <c r="D82" s="2">
        <v>5</v>
      </c>
      <c r="E82" s="8">
        <v>18.5</v>
      </c>
      <c r="F82" s="8">
        <f t="shared" ref="F82:F88" si="12">E78</f>
        <v>14.2</v>
      </c>
      <c r="H82" s="28">
        <f>(E82-$E$91)</f>
        <v>-0.17500000000000071</v>
      </c>
      <c r="I82" s="28">
        <f>(F82-$E$91)</f>
        <v>-4.4750000000000014</v>
      </c>
      <c r="J82" s="29">
        <f t="shared" ref="J82:J89" si="13">H82*I82</f>
        <v>0.7831250000000034</v>
      </c>
    </row>
    <row r="83" spans="2:10" x14ac:dyDescent="0.2">
      <c r="B83" s="39"/>
      <c r="D83" s="2">
        <v>6</v>
      </c>
      <c r="E83" s="8">
        <v>22.1</v>
      </c>
      <c r="F83" s="8">
        <f t="shared" si="12"/>
        <v>16.399999999999999</v>
      </c>
      <c r="H83" s="28">
        <f t="shared" ref="H83:H89" si="14">(E83-$E$91)</f>
        <v>3.4250000000000007</v>
      </c>
      <c r="I83" s="28">
        <f t="shared" ref="I83:I89" si="15">(F83-$E$91)</f>
        <v>-2.2750000000000021</v>
      </c>
      <c r="J83" s="29">
        <f t="shared" si="13"/>
        <v>-7.791875000000009</v>
      </c>
    </row>
    <row r="84" spans="2:10" x14ac:dyDescent="0.2">
      <c r="B84" s="39"/>
      <c r="D84" s="2">
        <v>7</v>
      </c>
      <c r="E84" s="8">
        <v>19.399999999999999</v>
      </c>
      <c r="F84" s="8">
        <f t="shared" si="12"/>
        <v>11.9</v>
      </c>
      <c r="H84" s="28">
        <f t="shared" si="14"/>
        <v>0.72499999999999787</v>
      </c>
      <c r="I84" s="28">
        <f t="shared" si="15"/>
        <v>-6.7750000000000004</v>
      </c>
      <c r="J84" s="29">
        <f t="shared" si="13"/>
        <v>-4.911874999999986</v>
      </c>
    </row>
    <row r="85" spans="2:10" x14ac:dyDescent="0.2">
      <c r="B85" s="39"/>
      <c r="D85" s="2">
        <v>8</v>
      </c>
      <c r="E85" s="8">
        <v>25.1</v>
      </c>
      <c r="F85" s="8">
        <f t="shared" si="12"/>
        <v>15.2</v>
      </c>
      <c r="H85" s="28">
        <f t="shared" si="14"/>
        <v>6.4250000000000007</v>
      </c>
      <c r="I85" s="28">
        <f t="shared" si="15"/>
        <v>-3.4750000000000014</v>
      </c>
      <c r="J85" s="29">
        <f t="shared" si="13"/>
        <v>-22.326875000000012</v>
      </c>
    </row>
    <row r="86" spans="2:10" x14ac:dyDescent="0.2">
      <c r="B86" s="39"/>
      <c r="D86" s="2">
        <v>9</v>
      </c>
      <c r="E86" s="8">
        <v>23.4</v>
      </c>
      <c r="F86" s="8">
        <f t="shared" si="12"/>
        <v>18.5</v>
      </c>
      <c r="H86" s="28">
        <f t="shared" si="14"/>
        <v>4.7249999999999979</v>
      </c>
      <c r="I86" s="28">
        <f t="shared" si="15"/>
        <v>-0.17500000000000071</v>
      </c>
      <c r="J86" s="29">
        <f t="shared" si="13"/>
        <v>-0.82687500000000302</v>
      </c>
    </row>
    <row r="87" spans="2:10" x14ac:dyDescent="0.2">
      <c r="B87" s="39"/>
      <c r="D87" s="9">
        <v>10</v>
      </c>
      <c r="E87" s="10">
        <v>18.100000000000001</v>
      </c>
      <c r="F87" s="8">
        <f t="shared" si="12"/>
        <v>22.1</v>
      </c>
      <c r="H87" s="28">
        <f t="shared" si="14"/>
        <v>-0.57499999999999929</v>
      </c>
      <c r="I87" s="28">
        <f t="shared" si="15"/>
        <v>3.4250000000000007</v>
      </c>
      <c r="J87" s="29">
        <f t="shared" si="13"/>
        <v>-1.9693749999999979</v>
      </c>
    </row>
    <row r="88" spans="2:10" x14ac:dyDescent="0.2">
      <c r="B88" s="39"/>
      <c r="D88" s="2">
        <v>11</v>
      </c>
      <c r="E88" s="8">
        <v>22.6</v>
      </c>
      <c r="F88" s="8">
        <f t="shared" si="12"/>
        <v>19.399999999999999</v>
      </c>
      <c r="H88" s="28">
        <f t="shared" si="14"/>
        <v>3.9250000000000007</v>
      </c>
      <c r="I88" s="28">
        <f t="shared" si="15"/>
        <v>0.72499999999999787</v>
      </c>
      <c r="J88" s="29">
        <f t="shared" si="13"/>
        <v>2.8456249999999921</v>
      </c>
    </row>
    <row r="89" spans="2:10" x14ac:dyDescent="0.2">
      <c r="B89" s="39"/>
      <c r="D89" s="2">
        <v>12</v>
      </c>
      <c r="E89" s="8">
        <v>17.2</v>
      </c>
      <c r="F89" s="8">
        <f>E85</f>
        <v>25.1</v>
      </c>
      <c r="H89" s="28">
        <f t="shared" si="14"/>
        <v>-1.4750000000000014</v>
      </c>
      <c r="I89" s="28">
        <f t="shared" si="15"/>
        <v>6.4250000000000007</v>
      </c>
      <c r="J89" s="29">
        <f t="shared" si="13"/>
        <v>-9.4768750000000104</v>
      </c>
    </row>
    <row r="90" spans="2:10" x14ac:dyDescent="0.2">
      <c r="B90" s="39"/>
      <c r="J90" s="17"/>
    </row>
    <row r="91" spans="2:10" x14ac:dyDescent="0.2">
      <c r="B91" s="39"/>
      <c r="D91" s="4" t="s">
        <v>3</v>
      </c>
      <c r="E91" s="6">
        <f>AVERAGE(E78:E89)</f>
        <v>18.675000000000001</v>
      </c>
      <c r="I91" s="4" t="s">
        <v>4</v>
      </c>
      <c r="J91" s="24">
        <f>SUM(J80:J89)</f>
        <v>-43.675000000000026</v>
      </c>
    </row>
    <row r="92" spans="2:10" x14ac:dyDescent="0.2">
      <c r="B92" s="39"/>
      <c r="D92" s="4" t="s">
        <v>5</v>
      </c>
      <c r="E92" s="6">
        <f>STDEVP(E78:E89)</f>
        <v>3.8403830104127272</v>
      </c>
      <c r="I92" s="4" t="s">
        <v>11</v>
      </c>
      <c r="J92" s="18">
        <v>12</v>
      </c>
    </row>
    <row r="93" spans="2:10" x14ac:dyDescent="0.2">
      <c r="B93" s="39"/>
      <c r="J93" s="17"/>
    </row>
    <row r="94" spans="2:10" x14ac:dyDescent="0.2">
      <c r="B94" s="39"/>
      <c r="I94" s="4" t="s">
        <v>28</v>
      </c>
      <c r="J94" s="19">
        <f>J91/J92</f>
        <v>-3.6395833333333356</v>
      </c>
    </row>
    <row r="95" spans="2:10" x14ac:dyDescent="0.2">
      <c r="B95" s="39"/>
      <c r="I95" s="23" t="s">
        <v>29</v>
      </c>
      <c r="J95" s="30">
        <f>J94/(E92*E92)</f>
        <v>-0.24677581116777006</v>
      </c>
    </row>
    <row r="96" spans="2:10" ht="17" thickBot="1" x14ac:dyDescent="0.25">
      <c r="B96" s="40"/>
      <c r="C96" s="20"/>
      <c r="D96" s="20"/>
      <c r="E96" s="21"/>
      <c r="F96" s="20"/>
      <c r="G96" s="20"/>
      <c r="H96" s="20"/>
      <c r="I96" s="20"/>
      <c r="J96" s="22"/>
    </row>
  </sheetData>
  <mergeCells count="4">
    <mergeCell ref="B52:B72"/>
    <mergeCell ref="B76:B96"/>
    <mergeCell ref="B4:B24"/>
    <mergeCell ref="B28:B48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832-9BC8-1D42-A7B8-72BFBCD6B21C}">
  <dimension ref="A3:N42"/>
  <sheetViews>
    <sheetView showGridLines="0" topLeftCell="A2" workbookViewId="0">
      <selection activeCell="K12" sqref="K12"/>
    </sheetView>
  </sheetViews>
  <sheetFormatPr baseColWidth="10" defaultRowHeight="16" x14ac:dyDescent="0.2"/>
  <cols>
    <col min="3" max="3" width="4" customWidth="1"/>
    <col min="4" max="4" width="10.83203125" customWidth="1"/>
    <col min="5" max="5" width="5.6640625" customWidth="1"/>
    <col min="6" max="13" width="10.83203125" customWidth="1"/>
    <col min="14" max="14" width="4" customWidth="1"/>
  </cols>
  <sheetData>
    <row r="3" spans="1:14" ht="17" thickBot="1" x14ac:dyDescent="0.25"/>
    <row r="4" spans="1:14" ht="16" customHeight="1" x14ac:dyDescent="0.2">
      <c r="B4" s="38" t="s">
        <v>30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4"/>
    </row>
    <row r="5" spans="1:14" ht="16" customHeight="1" x14ac:dyDescent="0.25">
      <c r="B5" s="39"/>
      <c r="D5" s="35" t="s">
        <v>39</v>
      </c>
      <c r="F5" s="42" t="s">
        <v>40</v>
      </c>
      <c r="G5" s="42"/>
      <c r="H5" s="43"/>
      <c r="N5" s="17"/>
    </row>
    <row r="6" spans="1:14" x14ac:dyDescent="0.2">
      <c r="B6" s="39"/>
      <c r="D6" s="32">
        <v>0.42875354907970975</v>
      </c>
      <c r="E6" s="34" t="s">
        <v>33</v>
      </c>
      <c r="F6" s="31">
        <v>1</v>
      </c>
      <c r="G6" s="32">
        <f>D6</f>
        <v>0.42875354907970975</v>
      </c>
      <c r="H6" s="34" t="s">
        <v>34</v>
      </c>
      <c r="I6" s="31" t="s">
        <v>31</v>
      </c>
      <c r="N6" s="17"/>
    </row>
    <row r="7" spans="1:14" ht="16" customHeight="1" x14ac:dyDescent="0.2">
      <c r="A7" s="27"/>
      <c r="B7" s="39"/>
      <c r="D7" s="32">
        <v>0.38710748237819986</v>
      </c>
      <c r="E7" s="34"/>
      <c r="F7" s="32">
        <f>G6</f>
        <v>0.42875354907970975</v>
      </c>
      <c r="G7" s="31">
        <v>1</v>
      </c>
      <c r="H7" s="34"/>
      <c r="I7" s="31" t="s">
        <v>32</v>
      </c>
      <c r="N7" s="17"/>
    </row>
    <row r="8" spans="1:14" ht="16" customHeight="1" x14ac:dyDescent="0.2">
      <c r="A8" s="27"/>
      <c r="B8" s="39"/>
      <c r="N8" s="17"/>
    </row>
    <row r="9" spans="1:14" ht="16" customHeight="1" x14ac:dyDescent="0.2">
      <c r="B9" s="39"/>
      <c r="N9" s="17"/>
    </row>
    <row r="10" spans="1:14" ht="16" customHeight="1" x14ac:dyDescent="0.25">
      <c r="B10" s="39"/>
      <c r="F10" s="41" t="s">
        <v>38</v>
      </c>
      <c r="G10" s="41"/>
      <c r="H10" s="36"/>
      <c r="I10" s="35" t="s">
        <v>39</v>
      </c>
      <c r="N10" s="17"/>
    </row>
    <row r="11" spans="1:14" ht="16" customHeight="1" x14ac:dyDescent="0.2">
      <c r="A11" s="27"/>
      <c r="B11" s="39"/>
      <c r="D11" s="31" t="s">
        <v>31</v>
      </c>
      <c r="E11" s="1" t="s">
        <v>33</v>
      </c>
      <c r="F11" s="26">
        <f t="array" ref="F11:G12">MINVERSE(F6:G7)</f>
        <v>1.2252343470992311</v>
      </c>
      <c r="G11" s="26">
        <v>-0.52532357477315628</v>
      </c>
      <c r="H11" s="1" t="s">
        <v>34</v>
      </c>
      <c r="I11" s="32">
        <v>0.42875354907970975</v>
      </c>
      <c r="J11" s="1" t="s">
        <v>33</v>
      </c>
      <c r="K11" s="28">
        <f>F11*I11+G11*I12</f>
        <v>0.32196688830880371</v>
      </c>
      <c r="N11" s="17"/>
    </row>
    <row r="12" spans="1:14" ht="16" customHeight="1" x14ac:dyDescent="0.2">
      <c r="B12" s="39"/>
      <c r="D12" s="31" t="s">
        <v>32</v>
      </c>
      <c r="F12" s="26">
        <v>-0.52532357477315628</v>
      </c>
      <c r="G12" s="26">
        <v>1.2252343470992311</v>
      </c>
      <c r="I12" s="32">
        <v>0.38710748237819986</v>
      </c>
      <c r="K12" s="33">
        <f>F12*I11+G12*I12</f>
        <v>0.24906303632964974</v>
      </c>
      <c r="N12" s="17"/>
    </row>
    <row r="13" spans="1:14" ht="16" customHeight="1" x14ac:dyDescent="0.2">
      <c r="B13" s="39"/>
      <c r="N13" s="17"/>
    </row>
    <row r="14" spans="1:14" ht="16" customHeight="1" thickBot="1" x14ac:dyDescent="0.25">
      <c r="B14" s="4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2"/>
    </row>
    <row r="15" spans="1:14" ht="17" thickBot="1" x14ac:dyDescent="0.25"/>
    <row r="16" spans="1:14" ht="16" customHeight="1" x14ac:dyDescent="0.2">
      <c r="B16" s="38" t="s">
        <v>35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4"/>
    </row>
    <row r="17" spans="2:14" ht="16" customHeight="1" x14ac:dyDescent="0.25">
      <c r="B17" s="39"/>
      <c r="D17" s="35" t="s">
        <v>39</v>
      </c>
      <c r="F17" s="41" t="s">
        <v>40</v>
      </c>
      <c r="G17" s="41"/>
      <c r="H17" s="41"/>
      <c r="N17" s="17"/>
    </row>
    <row r="18" spans="2:14" ht="16" customHeight="1" x14ac:dyDescent="0.2">
      <c r="B18" s="39"/>
      <c r="D18" s="32">
        <v>0.42875354907970975</v>
      </c>
      <c r="E18" s="34" t="s">
        <v>33</v>
      </c>
      <c r="F18" s="31">
        <v>1</v>
      </c>
      <c r="G18" s="32">
        <f>D18</f>
        <v>0.42875354907970975</v>
      </c>
      <c r="H18" s="26">
        <f>D19</f>
        <v>0.38710748237819986</v>
      </c>
      <c r="I18" s="34" t="s">
        <v>34</v>
      </c>
      <c r="J18" s="31" t="s">
        <v>31</v>
      </c>
      <c r="N18" s="17"/>
    </row>
    <row r="19" spans="2:14" ht="16" customHeight="1" x14ac:dyDescent="0.2">
      <c r="B19" s="39"/>
      <c r="D19" s="32">
        <v>0.38710748237819986</v>
      </c>
      <c r="E19" s="34"/>
      <c r="F19" s="32">
        <f>G18</f>
        <v>0.42875354907970975</v>
      </c>
      <c r="G19" s="31">
        <v>1</v>
      </c>
      <c r="H19" s="26">
        <f>G18</f>
        <v>0.42875354907970975</v>
      </c>
      <c r="I19" s="34"/>
      <c r="J19" s="31" t="s">
        <v>32</v>
      </c>
      <c r="N19" s="17"/>
    </row>
    <row r="20" spans="2:14" ht="16" customHeight="1" x14ac:dyDescent="0.2">
      <c r="B20" s="39"/>
      <c r="D20" s="32">
        <v>0.13060965999999999</v>
      </c>
      <c r="F20" s="26">
        <f>D19</f>
        <v>0.38710748237819986</v>
      </c>
      <c r="G20" s="26">
        <f>H19</f>
        <v>0.42875354907970975</v>
      </c>
      <c r="H20" s="37">
        <v>1</v>
      </c>
      <c r="J20" s="31" t="s">
        <v>36</v>
      </c>
      <c r="N20" s="17"/>
    </row>
    <row r="21" spans="2:14" ht="16" customHeight="1" x14ac:dyDescent="0.2">
      <c r="B21" s="39"/>
      <c r="N21" s="17"/>
    </row>
    <row r="22" spans="2:14" ht="16" customHeight="1" x14ac:dyDescent="0.2">
      <c r="B22" s="39"/>
      <c r="N22" s="17"/>
    </row>
    <row r="23" spans="2:14" ht="16" customHeight="1" x14ac:dyDescent="0.25">
      <c r="B23" s="39"/>
      <c r="F23" s="41" t="s">
        <v>38</v>
      </c>
      <c r="G23" s="41"/>
      <c r="H23" s="41"/>
      <c r="J23" s="35" t="s">
        <v>39</v>
      </c>
      <c r="N23" s="17"/>
    </row>
    <row r="24" spans="2:14" ht="16" customHeight="1" x14ac:dyDescent="0.2">
      <c r="B24" s="39"/>
      <c r="D24" s="31" t="s">
        <v>31</v>
      </c>
      <c r="E24" s="1" t="s">
        <v>33</v>
      </c>
      <c r="F24" s="26">
        <f t="array" ref="F24:H26">MINVERSE(F18:H20)</f>
        <v>1.3062651012252986</v>
      </c>
      <c r="G24" s="26">
        <v>-0.42057410994789396</v>
      </c>
      <c r="H24" s="5">
        <v>-0.32534235236263015</v>
      </c>
      <c r="I24" s="1" t="s">
        <v>34</v>
      </c>
      <c r="J24" s="32">
        <v>0.42875354907970975</v>
      </c>
      <c r="K24" s="1" t="s">
        <v>33</v>
      </c>
      <c r="L24" s="28">
        <f>F24*J24+G24*J25+H24*J26</f>
        <v>0.35476555930824832</v>
      </c>
      <c r="N24" s="17"/>
    </row>
    <row r="25" spans="2:14" ht="16" customHeight="1" x14ac:dyDescent="0.2">
      <c r="B25" s="39"/>
      <c r="D25" s="31" t="s">
        <v>32</v>
      </c>
      <c r="F25" s="26">
        <v>-0.42057410994789396</v>
      </c>
      <c r="G25" s="26">
        <v>1.3606452845823993</v>
      </c>
      <c r="H25" s="5">
        <v>-0.42057410994789396</v>
      </c>
      <c r="J25" s="32">
        <v>0.38710748237819986</v>
      </c>
      <c r="L25" s="28">
        <f>F25*J24+G25*J25+H25*J26</f>
        <v>0.29146228672816521</v>
      </c>
      <c r="N25" s="17"/>
    </row>
    <row r="26" spans="2:14" ht="16" customHeight="1" x14ac:dyDescent="0.2">
      <c r="B26" s="39"/>
      <c r="D26" s="31" t="s">
        <v>36</v>
      </c>
      <c r="F26" s="5">
        <v>-0.32534235236263009</v>
      </c>
      <c r="G26" s="5">
        <v>-0.4205741099478939</v>
      </c>
      <c r="H26" s="5">
        <v>1.3062651012252986</v>
      </c>
      <c r="J26" s="32">
        <f>D20</f>
        <v>0.13060965999999999</v>
      </c>
      <c r="L26" s="33">
        <f>F26*J24+G26*J25+H26*J26</f>
        <v>-0.13168823235589877</v>
      </c>
      <c r="N26" s="17"/>
    </row>
    <row r="27" spans="2:14" ht="16" customHeight="1" x14ac:dyDescent="0.2">
      <c r="B27" s="39"/>
      <c r="N27" s="17"/>
    </row>
    <row r="28" spans="2:14" ht="16" customHeight="1" thickBot="1" x14ac:dyDescent="0.25">
      <c r="B28" s="4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2"/>
    </row>
    <row r="29" spans="2:14" ht="17" thickBot="1" x14ac:dyDescent="0.25"/>
    <row r="30" spans="2:14" ht="16" customHeight="1" x14ac:dyDescent="0.2">
      <c r="B30" s="38" t="s">
        <v>41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4"/>
    </row>
    <row r="31" spans="2:14" ht="16" customHeight="1" x14ac:dyDescent="0.25">
      <c r="B31" s="39"/>
      <c r="D31" s="35" t="s">
        <v>39</v>
      </c>
      <c r="F31" s="41" t="s">
        <v>40</v>
      </c>
      <c r="G31" s="41"/>
      <c r="H31" s="41"/>
      <c r="I31" s="41"/>
      <c r="N31" s="17"/>
    </row>
    <row r="32" spans="2:14" ht="16" customHeight="1" x14ac:dyDescent="0.2">
      <c r="B32" s="39"/>
      <c r="D32" s="32">
        <v>0.42875354907970975</v>
      </c>
      <c r="E32" s="34" t="s">
        <v>33</v>
      </c>
      <c r="F32" s="31">
        <v>1</v>
      </c>
      <c r="G32" s="32">
        <f>D32</f>
        <v>0.42875354907970975</v>
      </c>
      <c r="H32" s="26">
        <f>D33</f>
        <v>0.38710748237819986</v>
      </c>
      <c r="I32" s="26">
        <f>D34</f>
        <v>0.13060965999999999</v>
      </c>
      <c r="J32" s="34" t="s">
        <v>34</v>
      </c>
      <c r="K32" s="31" t="s">
        <v>31</v>
      </c>
      <c r="N32" s="17"/>
    </row>
    <row r="33" spans="2:14" ht="16" customHeight="1" x14ac:dyDescent="0.2">
      <c r="B33" s="39"/>
      <c r="D33" s="32">
        <v>0.38710748237819986</v>
      </c>
      <c r="E33" s="34"/>
      <c r="F33" s="32">
        <f>G32</f>
        <v>0.42875354907970975</v>
      </c>
      <c r="G33" s="31">
        <v>1</v>
      </c>
      <c r="H33" s="26">
        <f>G32</f>
        <v>0.42875354907970975</v>
      </c>
      <c r="I33" s="26">
        <f>H32</f>
        <v>0.38710748237819986</v>
      </c>
      <c r="J33" s="34"/>
      <c r="K33" s="31" t="s">
        <v>32</v>
      </c>
      <c r="N33" s="17"/>
    </row>
    <row r="34" spans="2:14" ht="16" customHeight="1" x14ac:dyDescent="0.2">
      <c r="B34" s="39"/>
      <c r="D34" s="32">
        <v>0.13060965999999999</v>
      </c>
      <c r="F34" s="26">
        <f>D33</f>
        <v>0.38710748237819986</v>
      </c>
      <c r="G34" s="26">
        <f>H33</f>
        <v>0.42875354907970975</v>
      </c>
      <c r="H34" s="31">
        <v>1</v>
      </c>
      <c r="I34" s="26">
        <f>G34</f>
        <v>0.42875354907970975</v>
      </c>
      <c r="K34" s="31" t="s">
        <v>36</v>
      </c>
      <c r="N34" s="17"/>
    </row>
    <row r="35" spans="2:14" ht="16" customHeight="1" x14ac:dyDescent="0.2">
      <c r="B35" s="39"/>
      <c r="D35" s="28">
        <v>-0.24677581000000001</v>
      </c>
      <c r="F35" s="26">
        <f>D34</f>
        <v>0.13060965999999999</v>
      </c>
      <c r="G35" s="26">
        <f>I33</f>
        <v>0.38710748237819986</v>
      </c>
      <c r="H35" s="26">
        <f>I34</f>
        <v>0.42875354907970975</v>
      </c>
      <c r="I35" s="2">
        <v>1</v>
      </c>
      <c r="K35" s="31" t="s">
        <v>37</v>
      </c>
      <c r="N35" s="17"/>
    </row>
    <row r="36" spans="2:14" ht="16" customHeight="1" x14ac:dyDescent="0.2">
      <c r="B36" s="39"/>
      <c r="N36" s="17"/>
    </row>
    <row r="37" spans="2:14" ht="16" customHeight="1" x14ac:dyDescent="0.25">
      <c r="B37" s="39"/>
      <c r="F37" s="41" t="s">
        <v>38</v>
      </c>
      <c r="G37" s="41"/>
      <c r="H37" s="41"/>
      <c r="I37" s="41"/>
      <c r="K37" s="35" t="s">
        <v>39</v>
      </c>
      <c r="N37" s="17"/>
    </row>
    <row r="38" spans="2:14" ht="16" customHeight="1" x14ac:dyDescent="0.2">
      <c r="B38" s="39"/>
      <c r="D38" s="31" t="s">
        <v>31</v>
      </c>
      <c r="E38" s="1" t="s">
        <v>33</v>
      </c>
      <c r="F38" s="28">
        <f t="array" ref="F38:I41">MINVERSE(F32:I35)</f>
        <v>1.329317852994367</v>
      </c>
      <c r="G38" s="28">
        <v>-0.47159619161598626</v>
      </c>
      <c r="H38" s="28">
        <v>-0.38744602122231309</v>
      </c>
      <c r="I38" s="28">
        <v>0.17505551829996668</v>
      </c>
      <c r="J38" s="1" t="s">
        <v>34</v>
      </c>
      <c r="K38" s="32">
        <v>0.42875354907970975</v>
      </c>
      <c r="L38" s="1" t="s">
        <v>33</v>
      </c>
      <c r="M38" s="28">
        <f>F38*$K$38+G38*$K$39+H38*$K$40+I38*$K$41</f>
        <v>0.29358767246709994</v>
      </c>
      <c r="N38" s="17"/>
    </row>
    <row r="39" spans="2:14" ht="16" customHeight="1" x14ac:dyDescent="0.2">
      <c r="B39" s="39"/>
      <c r="D39" s="31" t="s">
        <v>32</v>
      </c>
      <c r="F39" s="28">
        <v>-0.47159619161598632</v>
      </c>
      <c r="G39" s="28">
        <v>1.4735711879115836</v>
      </c>
      <c r="H39" s="28">
        <v>-0.28312160552720461</v>
      </c>
      <c r="I39" s="28">
        <v>-0.38744602122231314</v>
      </c>
      <c r="K39" s="32">
        <v>0.38710748237819986</v>
      </c>
      <c r="M39" s="28">
        <f t="shared" ref="M39:M41" si="0">F39*$K$38+G39*$K$39+H39*$K$40+I39*$K$41</f>
        <v>0.4268657808515286</v>
      </c>
      <c r="N39" s="17"/>
    </row>
    <row r="40" spans="2:14" ht="16" customHeight="1" x14ac:dyDescent="0.2">
      <c r="B40" s="39"/>
      <c r="D40" s="31" t="s">
        <v>36</v>
      </c>
      <c r="F40" s="28">
        <v>-0.38744602122231314</v>
      </c>
      <c r="G40" s="28">
        <v>-0.28312160552720461</v>
      </c>
      <c r="H40" s="28">
        <v>1.4735711879115838</v>
      </c>
      <c r="I40" s="28">
        <v>-0.47159619161598632</v>
      </c>
      <c r="K40" s="32">
        <f>D34</f>
        <v>0.13060965999999999</v>
      </c>
      <c r="M40" s="28">
        <f t="shared" si="0"/>
        <v>3.3123815419488986E-2</v>
      </c>
      <c r="N40" s="17"/>
    </row>
    <row r="41" spans="2:14" ht="16" customHeight="1" x14ac:dyDescent="0.2">
      <c r="B41" s="39"/>
      <c r="D41" s="31" t="s">
        <v>37</v>
      </c>
      <c r="F41" s="28">
        <v>0.17505551829996666</v>
      </c>
      <c r="G41" s="28">
        <v>-0.38744602122231314</v>
      </c>
      <c r="H41" s="28">
        <v>-0.47159619161598632</v>
      </c>
      <c r="I41" s="28">
        <v>1.3293178529943668</v>
      </c>
      <c r="K41" s="28">
        <f>D35</f>
        <v>-0.24677581000000001</v>
      </c>
      <c r="M41" s="33">
        <f t="shared" si="0"/>
        <v>-0.4645660872401261</v>
      </c>
      <c r="N41" s="17"/>
    </row>
    <row r="42" spans="2:14" ht="16" customHeight="1" thickBot="1" x14ac:dyDescent="0.25">
      <c r="B42" s="4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2"/>
    </row>
  </sheetData>
  <mergeCells count="9">
    <mergeCell ref="F37:I37"/>
    <mergeCell ref="F31:I31"/>
    <mergeCell ref="F10:G10"/>
    <mergeCell ref="B4:B14"/>
    <mergeCell ref="B16:B28"/>
    <mergeCell ref="B30:B42"/>
    <mergeCell ref="F23:H23"/>
    <mergeCell ref="F17:H17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Class_Exercise</vt:lpstr>
      <vt:lpstr>Temp_Example_ACF</vt:lpstr>
      <vt:lpstr>Temp_Example_PACF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Lima, Ph.D.</dc:creator>
  <cp:lastModifiedBy>Luana Marangon</cp:lastModifiedBy>
  <dcterms:created xsi:type="dcterms:W3CDTF">2018-02-24T21:39:36Z</dcterms:created>
  <dcterms:modified xsi:type="dcterms:W3CDTF">2023-01-25T21:50:33Z</dcterms:modified>
</cp:coreProperties>
</file>