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'Artikelstamm'!$A$2:$AM$445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45"/>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stark gebraucht</t>
        </is>
      </c>
      <c r="N3" s="17" t="n"/>
      <c r="O3" s="20">
        <f>F3-IF(N3="",0,N3)</f>
        <v/>
      </c>
      <c r="P3" s="19" t="inlineStr">
        <is>
          <t>ja</t>
        </is>
      </c>
      <c r="Q3" s="19" t="n"/>
      <c r="R3" s="21" t="n"/>
      <c r="S3" s="21" t="n">
        <v>10</v>
      </c>
      <c r="T3" s="19" t="inlineStr">
        <is>
          <t>VHB</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ja</t>
        </is>
      </c>
      <c r="Q4" s="19" t="n"/>
      <c r="R4" s="21" t="n"/>
      <c r="S4" s="21" t="n">
        <v>10</v>
      </c>
      <c r="T4" s="19" t="inlineStr">
        <is>
          <t>VHB</t>
        </is>
      </c>
      <c r="U4" s="22">
        <f>O4*S4</f>
        <v/>
      </c>
      <c r="V4" s="16" t="inlineStr">
        <is>
          <t>Versand möglich</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VHB</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gut</t>
        </is>
      </c>
      <c r="N6" s="17" t="n"/>
      <c r="O6" s="20">
        <f>F6-IF(N6="",0,N6)</f>
        <v/>
      </c>
      <c r="P6" s="19" t="inlineStr">
        <is>
          <t>ja</t>
        </is>
      </c>
      <c r="Q6" s="19" t="n"/>
      <c r="R6" s="21" t="n"/>
      <c r="S6" s="21" t="n">
        <v>40</v>
      </c>
      <c r="T6" s="19" t="inlineStr">
        <is>
          <t>VHB</t>
        </is>
      </c>
      <c r="U6" s="22">
        <f>O6*S6</f>
        <v/>
      </c>
      <c r="V6" s="16" t="inlineStr">
        <is>
          <t>Versand möglich</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diverse Perlen, Bänder, Glitzer, Holzperlen, Bügelperlen, Schnüre alles in verschiedenen Farben; Basteldraht, Streuglitzer,Sand etc.</t>
        </is>
      </c>
      <c r="H7" s="16" t="inlineStr">
        <is>
          <t>Verbrauchsmaterial</t>
        </is>
      </c>
      <c r="I7" s="16" t="n"/>
      <c r="J7" s="16" t="inlineStr">
        <is>
          <t>C</t>
        </is>
      </c>
      <c r="K7" s="16" t="inlineStr">
        <is>
          <t>Konvolut</t>
        </is>
      </c>
      <c r="L7" s="19" t="n"/>
      <c r="M7" s="16" t="inlineStr">
        <is>
          <t>gebraucht</t>
        </is>
      </c>
      <c r="N7" s="17" t="n"/>
      <c r="O7" s="20">
        <f>F7-IF(N7="",0,N7)</f>
        <v/>
      </c>
      <c r="P7" s="19" t="inlineStr">
        <is>
          <t>ja</t>
        </is>
      </c>
      <c r="Q7" s="19" t="n"/>
      <c r="R7" s="21" t="n"/>
      <c r="S7" s="21" t="n">
        <v>40</v>
      </c>
      <c r="T7" s="19" t="inlineStr">
        <is>
          <t>VHB</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45</v>
      </c>
      <c r="T8" s="19" t="inlineStr">
        <is>
          <t>VHB</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19</v>
      </c>
      <c r="T9" s="19" t="inlineStr">
        <is>
          <t>VHB</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90</v>
      </c>
      <c r="T10" s="19" t="inlineStr">
        <is>
          <t>VHB</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VHB</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900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90</v>
      </c>
      <c r="T13" s="19" t="inlineStr">
        <is>
          <t>VHB</t>
        </is>
      </c>
      <c r="U13" s="22">
        <f>O13*S13</f>
        <v/>
      </c>
      <c r="V13" s="16" t="inlineStr">
        <is>
          <t>Versand möglich</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90</v>
      </c>
      <c r="T14" s="19" t="inlineStr">
        <is>
          <t>VHB</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200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mit Bezug, weiß lackiert
 weiß lackiertes Schichtholz, hellgrauer Bezug</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150</v>
      </c>
      <c r="T16" s="19" t="inlineStr">
        <is>
          <t>VHB</t>
        </is>
      </c>
      <c r="U16" s="22">
        <f>O16*S16</f>
        <v/>
      </c>
      <c r="V16" s="16" t="inlineStr">
        <is>
          <t>nur Abholung</t>
        </is>
      </c>
      <c r="W16" s="16" t="inlineStr">
        <is>
          <t>F-060</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VHB</t>
        </is>
      </c>
      <c r="U17" s="22">
        <f>O17*S17</f>
        <v/>
      </c>
      <c r="V17" s="16" t="inlineStr">
        <is>
          <t>Versand möglich</t>
        </is>
      </c>
      <c r="W17" s="16" t="inlineStr">
        <is>
          <t>F-060</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130</v>
      </c>
      <c r="T18" s="19" t="inlineStr">
        <is>
          <t>VHB</t>
        </is>
      </c>
      <c r="U18" s="22">
        <f>O18*S18</f>
        <v/>
      </c>
      <c r="V18" s="16" t="inlineStr">
        <is>
          <t>nur Abholung</t>
        </is>
      </c>
      <c r="W18" s="16" t="inlineStr">
        <is>
          <t>F-056</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45</v>
      </c>
      <c r="T19" s="19" t="inlineStr">
        <is>
          <t>VHB</t>
        </is>
      </c>
      <c r="U19" s="22">
        <f>O19*S19</f>
        <v/>
      </c>
      <c r="V19" s="16" t="inlineStr">
        <is>
          <t>Versand möglich</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t>
        </is>
      </c>
      <c r="H20" s="16" t="inlineStr">
        <is>
          <t>Möbel</t>
        </is>
      </c>
      <c r="I20" s="16" t="n"/>
      <c r="J20" s="16" t="inlineStr">
        <is>
          <t>C</t>
        </is>
      </c>
      <c r="K20" s="16" t="inlineStr">
        <is>
          <t>Stück</t>
        </is>
      </c>
      <c r="L20" s="19" t="n"/>
      <c r="M20" s="16" t="inlineStr">
        <is>
          <t>gebraucht</t>
        </is>
      </c>
      <c r="N20" s="17" t="n"/>
      <c r="O20" s="20">
        <f>F20-IF(N20="",0,N20)</f>
        <v/>
      </c>
      <c r="P20" s="19" t="inlineStr">
        <is>
          <t>ja</t>
        </is>
      </c>
      <c r="Q20" s="19" t="n"/>
      <c r="R20" s="21" t="n"/>
      <c r="S20" s="21" t="n">
        <v>45</v>
      </c>
      <c r="T20" s="19" t="inlineStr">
        <is>
          <t>VHB</t>
        </is>
      </c>
      <c r="U20" s="22">
        <f>O20*S20</f>
        <v/>
      </c>
      <c r="V20" s="16" t="inlineStr">
        <is>
          <t>Versand möglich</t>
        </is>
      </c>
      <c r="W20" s="16" t="inlineStr">
        <is>
          <t>F-056</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VHB</t>
        </is>
      </c>
      <c r="U21" s="22">
        <f>O21*S21</f>
        <v/>
      </c>
      <c r="V21" s="16" t="inlineStr">
        <is>
          <t>Versand möglich</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VHB</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30</v>
      </c>
      <c r="T23" s="19" t="inlineStr">
        <is>
          <t>VHB</t>
        </is>
      </c>
      <c r="U23" s="22">
        <f>O23*S23</f>
        <v/>
      </c>
      <c r="V23" s="16" t="inlineStr">
        <is>
          <t>Versand möglich</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25</v>
      </c>
      <c r="T24" s="19" t="inlineStr">
        <is>
          <t>VHB</t>
        </is>
      </c>
      <c r="U24" s="22">
        <f>O24*S24</f>
        <v/>
      </c>
      <c r="V24" s="16" t="inlineStr">
        <is>
          <t>Versand möglich</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gebraucht</t>
        </is>
      </c>
      <c r="N25" s="17" t="n"/>
      <c r="O25" s="20">
        <f>F25-IF(N25="",0,N25)</f>
        <v/>
      </c>
      <c r="P25" s="19" t="inlineStr">
        <is>
          <t>ja</t>
        </is>
      </c>
      <c r="Q25" s="19" t="n"/>
      <c r="R25" s="21" t="n"/>
      <c r="S25" s="21" t="n">
        <v>20</v>
      </c>
      <c r="T25" s="19" t="inlineStr">
        <is>
          <t>VHB</t>
        </is>
      </c>
      <c r="U25" s="22">
        <f>O25*S25</f>
        <v/>
      </c>
      <c r="V25" s="16" t="inlineStr">
        <is>
          <t>Versand möglich</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35</v>
      </c>
      <c r="T26" s="19" t="inlineStr">
        <is>
          <t>VHB</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gebraucht</t>
        </is>
      </c>
      <c r="N27" s="17" t="n"/>
      <c r="O27" s="20">
        <f>F27-IF(N27="",0,N27)</f>
        <v/>
      </c>
      <c r="P27" s="19" t="inlineStr">
        <is>
          <t>ja</t>
        </is>
      </c>
      <c r="Q27" s="19" t="inlineStr">
        <is>
          <t>670012</t>
        </is>
      </c>
      <c r="R27" s="21" t="n">
        <v>1198</v>
      </c>
      <c r="S27" s="21" t="n">
        <v>350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an einem gemeinsamen Deckenbaldachin.</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250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VHB</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110</v>
      </c>
      <c r="T30" s="19" t="inlineStr">
        <is>
          <t>VHB</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ja</t>
        </is>
      </c>
      <c r="Q31" s="19" t="n"/>
      <c r="R31" s="21" t="n"/>
      <c r="S31" s="21" t="n">
        <v>1800</v>
      </c>
      <c r="T31" s="19" t="inlineStr">
        <is>
          <t>VHB</t>
        </is>
      </c>
      <c r="U31" s="22">
        <f>O31*S31</f>
        <v/>
      </c>
      <c r="V31" s="16" t="inlineStr">
        <is>
          <t>nur Abholung</t>
        </is>
      </c>
      <c r="W31" s="16" t="inlineStr">
        <is>
          <t>F-027</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Notiz aus der ersten Liste: 1 Tisch im Bild</t>
        </is>
      </c>
    </row>
    <row r="32" ht="98.8" customHeight="1">
      <c r="A32" s="16" t="n"/>
      <c r="B32" s="16" t="inlineStr">
        <is>
          <t>BU04-01</t>
        </is>
      </c>
      <c r="C32" s="16" t="inlineStr">
        <is>
          <t>BU04</t>
        </is>
      </c>
      <c r="D32" s="16" t="inlineStr">
        <is>
          <t>Gruppenraum</t>
        </is>
      </c>
      <c r="E32" s="16" t="inlineStr">
        <is>
          <t>Crassula im Topf</t>
        </is>
      </c>
      <c r="F32" s="17" t="n">
        <v>1</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30</v>
      </c>
      <c r="T32" s="19" t="inlineStr">
        <is>
          <t>VHB</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180</v>
      </c>
      <c r="T33" s="19" t="inlineStr">
        <is>
          <t>VHB</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VHB</t>
        </is>
      </c>
      <c r="U34" s="22">
        <f>O34*S34</f>
        <v/>
      </c>
      <c r="V34" s="16" t="inlineStr">
        <is>
          <t>Versand möglich</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30</v>
      </c>
      <c r="T35" s="19" t="inlineStr">
        <is>
          <t>VHB</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 mit Spiegelpunkten</t>
        </is>
      </c>
      <c r="F36" s="17" t="n">
        <v>1</v>
      </c>
      <c r="G36" s="18" t="inlineStr">
        <is>
          <t>Fadenbilder auf Holzreifen, dazu runde Spiegelelemente</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40</v>
      </c>
      <c r="T36" s="19" t="inlineStr">
        <is>
          <t>VHB</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VHB</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VHB</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1</v>
      </c>
      <c r="G39" s="18" t="inlineStr">
        <is>
          <t>Tafelfolie/Kreidetafel in Hausform, beschriftbar</t>
        </is>
      </c>
      <c r="H39" s="16" t="inlineStr">
        <is>
          <t>Kita-Ausstattung</t>
        </is>
      </c>
      <c r="I39" s="16" t="n"/>
      <c r="J39" s="16" t="inlineStr">
        <is>
          <t>C</t>
        </is>
      </c>
      <c r="K39" s="16" t="inlineStr">
        <is>
          <t>Stück</t>
        </is>
      </c>
      <c r="L39" s="19" t="n"/>
      <c r="M39" s="16" t="inlineStr">
        <is>
          <t>gebraucht</t>
        </is>
      </c>
      <c r="N39" s="17" t="n"/>
      <c r="O39" s="20">
        <f>F39-IF(N39="",0,N39)</f>
        <v/>
      </c>
      <c r="P39" s="19" t="inlineStr">
        <is>
          <t>ja</t>
        </is>
      </c>
      <c r="Q39" s="19" t="n"/>
      <c r="R39" s="21" t="n"/>
      <c r="S39" s="21" t="n">
        <v>25</v>
      </c>
      <c r="T39" s="19" t="inlineStr">
        <is>
          <t>VHB</t>
        </is>
      </c>
      <c r="U39" s="22">
        <f>O39*S39</f>
        <v/>
      </c>
      <c r="V39" s="16" t="inlineStr">
        <is>
          <t>Versand möglich</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gebraucht</t>
        </is>
      </c>
      <c r="N40" s="17" t="n"/>
      <c r="O40" s="20">
        <f>F40-IF(N40="",0,N40)</f>
        <v/>
      </c>
      <c r="P40" s="19" t="inlineStr">
        <is>
          <t>ja</t>
        </is>
      </c>
      <c r="Q40" s="19" t="n"/>
      <c r="R40" s="21" t="n"/>
      <c r="S40" s="21" t="n">
        <v>1000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VHB</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VHB</t>
        </is>
      </c>
      <c r="U42" s="22">
        <f>O42*S42</f>
        <v/>
      </c>
      <c r="V42" s="16" t="inlineStr">
        <is>
          <t>Versand möglich</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VHB</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VHB</t>
        </is>
      </c>
      <c r="U44" s="22">
        <f>O44*S44</f>
        <v/>
      </c>
      <c r="V44" s="16" t="inlineStr">
        <is>
          <t>Versand möglich</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VHB</t>
        </is>
      </c>
      <c r="U45" s="22">
        <f>O45*S45</f>
        <v/>
      </c>
      <c r="V45" s="16" t="inlineStr">
        <is>
          <t>Versand möglich</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VHB</t>
        </is>
      </c>
      <c r="U46" s="22">
        <f>O46*S46</f>
        <v/>
      </c>
      <c r="V46" s="16" t="inlineStr">
        <is>
          <t>Versand möglich</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VHB</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VHB</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VHB</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VHB</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VHB</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VHB</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VHB</t>
        </is>
      </c>
      <c r="U53" s="22">
        <f>O53*S53</f>
        <v/>
      </c>
      <c r="V53" s="16" t="inlineStr">
        <is>
          <t>Versand möglich</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VHB</t>
        </is>
      </c>
      <c r="U54" s="22">
        <f>O54*S54</f>
        <v/>
      </c>
      <c r="V54" s="16" t="inlineStr">
        <is>
          <t>Versand möglich</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VHB</t>
        </is>
      </c>
      <c r="U55" s="22">
        <f>O55*S55</f>
        <v/>
      </c>
      <c r="V55" s="16" t="inlineStr">
        <is>
          <t>Versand möglich</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VHB</t>
        </is>
      </c>
      <c r="U56" s="22">
        <f>O56*S56</f>
        <v/>
      </c>
      <c r="V56" s="16" t="inlineStr">
        <is>
          <t>Versand möglich</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VHB</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VHB</t>
        </is>
      </c>
      <c r="U58" s="22">
        <f>O58*S58</f>
        <v/>
      </c>
      <c r="V58" s="16" t="inlineStr">
        <is>
          <t>Versand möglich</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VHB</t>
        </is>
      </c>
      <c r="U60" s="22">
        <f>O60*S60</f>
        <v/>
      </c>
      <c r="V60" s="16" t="inlineStr">
        <is>
          <t>Versand möglich</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VHB</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VHB</t>
        </is>
      </c>
      <c r="U62" s="22">
        <f>O62*S62</f>
        <v/>
      </c>
      <c r="V62" s="16" t="inlineStr">
        <is>
          <t>Versand möglich</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ja</t>
        </is>
      </c>
      <c r="Q63" s="19" t="n"/>
      <c r="R63" s="21" t="n"/>
      <c r="S63" s="21" t="n">
        <v>120</v>
      </c>
      <c r="T63" s="19" t="inlineStr">
        <is>
          <t>VHB</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VHB</t>
        </is>
      </c>
      <c r="U64" s="22">
        <f>O64*S64</f>
        <v/>
      </c>
      <c r="V64" s="16" t="inlineStr">
        <is>
          <t>Versand möglich</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VHB</t>
        </is>
      </c>
      <c r="U65" s="22">
        <f>O65*S65</f>
        <v/>
      </c>
      <c r="V65" s="16" t="inlineStr">
        <is>
          <t>nur Abholung</t>
        </is>
      </c>
      <c r="W65" s="16" t="inlineStr">
        <is>
          <t>F-027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Auf Foto F-027 steht er im Raum.</t>
        </is>
      </c>
    </row>
    <row r="66" ht="98.8" customHeight="1">
      <c r="A66" s="16" t="n"/>
      <c r="B66" s="16" t="inlineStr">
        <is>
          <t>BE10-12</t>
        </is>
      </c>
      <c r="C66" s="16" t="inlineStr">
        <is>
          <t>BE10</t>
        </is>
      </c>
      <c r="D66" s="16" t="inlineStr">
        <is>
          <t>Büro und Besprechung</t>
        </is>
      </c>
      <c r="E66" s="16" t="inlineStr">
        <is>
          <t>Aktenschrank weiß</t>
        </is>
      </c>
      <c r="F66" s="17" t="n">
        <v>2</v>
      </c>
      <c r="G66" s="18" t="inlineStr">
        <is>
          <t>Büroschrank in Weiß mit Türen und Einlegeböden.</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VHB</t>
        </is>
      </c>
      <c r="U66" s="22">
        <f>O66*S66</f>
        <v/>
      </c>
      <c r="V66" s="16" t="inlineStr">
        <is>
          <t>nur Abholung</t>
        </is>
      </c>
      <c r="W66" s="16" t="inlineStr">
        <is>
          <t>F-027</t>
        </is>
      </c>
      <c r="X66" s="19" t="inlineStr">
        <is>
          <t>ja</t>
        </is>
      </c>
      <c r="Y66" s="19" t="inlineStr">
        <is>
          <t>verfügbar</t>
        </is>
      </c>
      <c r="Z66" s="19" t="n"/>
      <c r="AA66" s="19" t="n"/>
      <c r="AB66" s="19" t="n"/>
      <c r="AC66" s="19" t="n"/>
      <c r="AD66" s="21" t="n"/>
      <c r="AE66" s="22">
        <f>IF(N66="","",N66*AD66)</f>
        <v/>
      </c>
      <c r="AF66" s="19" t="n"/>
      <c r="AG66" s="19" t="n"/>
      <c r="AH66" s="19" t="n"/>
      <c r="AI66" s="19" t="n"/>
      <c r="AJ66" s="19" t="n"/>
      <c r="AK66" s="19" t="n"/>
      <c r="AL66" s="18" t="n"/>
      <c r="AM66" s="23" t="inlineStr">
        <is>
          <t>Auf Foto F-027 stehen sie im Raum.</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VHB</t>
        </is>
      </c>
      <c r="U67" s="22">
        <f>O67*S67</f>
        <v/>
      </c>
      <c r="V67" s="16" t="inlineStr">
        <is>
          <t>Versand möglich</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VHB</t>
        </is>
      </c>
      <c r="U68" s="22">
        <f>O68*S68</f>
        <v/>
      </c>
      <c r="V68" s="16" t="inlineStr">
        <is>
          <t>Versand möglich</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VHB</t>
        </is>
      </c>
      <c r="U69" s="22">
        <f>O69*S69</f>
        <v/>
      </c>
      <c r="V69" s="16" t="inlineStr">
        <is>
          <t>Versand möglich</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VHB</t>
        </is>
      </c>
      <c r="U70" s="22">
        <f>O70*S70</f>
        <v/>
      </c>
      <c r="V70" s="16" t="inlineStr">
        <is>
          <t>Versand möglich</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VHB</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VHB</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VHB</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VHB</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VHB</t>
        </is>
      </c>
      <c r="U75" s="22">
        <f>O75*S75</f>
        <v/>
      </c>
      <c r="V75" s="16" t="inlineStr">
        <is>
          <t>Versand möglich</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VHB</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VHB</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VHB</t>
        </is>
      </c>
      <c r="U78" s="22">
        <f>O78*S78</f>
        <v/>
      </c>
      <c r="V78" s="16" t="inlineStr">
        <is>
          <t>Versand möglich</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VHB</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VHB</t>
        </is>
      </c>
      <c r="U80" s="22">
        <f>O80*S80</f>
        <v/>
      </c>
      <c r="V80" s="16" t="inlineStr">
        <is>
          <t>Versand möglich</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VHB</t>
        </is>
      </c>
      <c r="U81" s="22">
        <f>O81*S81</f>
        <v/>
      </c>
      <c r="V81" s="16" t="inlineStr">
        <is>
          <t>Versand möglich</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VHB</t>
        </is>
      </c>
      <c r="U82" s="22">
        <f>O82*S82</f>
        <v/>
      </c>
      <c r="V82" s="16" t="inlineStr">
        <is>
          <t>Versand möglich</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VHB</t>
        </is>
      </c>
      <c r="U83" s="22">
        <f>O83*S83</f>
        <v/>
      </c>
      <c r="V83" s="16" t="inlineStr">
        <is>
          <t>Versand möglich</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VHB</t>
        </is>
      </c>
      <c r="U84" s="22">
        <f>O84*S84</f>
        <v/>
      </c>
      <c r="V84" s="16" t="inlineStr">
        <is>
          <t>Versand möglich</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VHB</t>
        </is>
      </c>
      <c r="U85" s="22">
        <f>O85*S85</f>
        <v/>
      </c>
      <c r="V85" s="16" t="inlineStr">
        <is>
          <t>Versand möglich</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VHB</t>
        </is>
      </c>
      <c r="U87" s="22">
        <f>O87*S87</f>
        <v/>
      </c>
      <c r="V87" s="16" t="inlineStr">
        <is>
          <t>Versand möglich</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VHB</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VHB</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VHB</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VHB</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VHB</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VHB</t>
        </is>
      </c>
      <c r="U93" s="22">
        <f>O93*S93</f>
        <v/>
      </c>
      <c r="V93" s="16" t="inlineStr">
        <is>
          <t>Versand möglich</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VHB</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VHB</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VHB</t>
        </is>
      </c>
      <c r="U96" s="22">
        <f>O96*S96</f>
        <v/>
      </c>
      <c r="V96" s="16" t="inlineStr">
        <is>
          <t>Versand möglich</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5</v>
      </c>
      <c r="G97" s="18" t="inlineStr">
        <is>
          <t>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45</v>
      </c>
      <c r="T97" s="19" t="inlineStr">
        <is>
          <t>VHB</t>
        </is>
      </c>
      <c r="U97" s="22">
        <f>O97*S97</f>
        <v/>
      </c>
      <c r="V97" s="16" t="inlineStr">
        <is>
          <t>Versand möglich</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n"/>
      <c r="AM97" s="23" t="inlineStr">
        <is>
          <t>Notiz aus der ersten Liste: 5 Rahmen im Bild</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ja</t>
        </is>
      </c>
      <c r="Q98" s="19" t="n"/>
      <c r="R98" s="21" t="n"/>
      <c r="S98" s="21" t="n">
        <v>35</v>
      </c>
      <c r="T98" s="19" t="inlineStr">
        <is>
          <t>VHB</t>
        </is>
      </c>
      <c r="U98" s="22">
        <f>O98*S98</f>
        <v/>
      </c>
      <c r="V98" s="16" t="inlineStr">
        <is>
          <t>Versand möglich</t>
        </is>
      </c>
      <c r="W98" s="16" t="inlineStr">
        <is>
          <t>F-029</t>
        </is>
      </c>
      <c r="X98" s="19" t="inlineStr">
        <is>
          <t>ja</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Notiz aus der ersten Liste: 3 Rahmen im Bild</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VHB</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VHB</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VHB</t>
        </is>
      </c>
      <c r="U101" s="22">
        <f>O101*S101</f>
        <v/>
      </c>
      <c r="V101" s="16" t="inlineStr">
        <is>
          <t>Versand möglich</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VHB</t>
        </is>
      </c>
      <c r="U102" s="22">
        <f>O102*S102</f>
        <v/>
      </c>
      <c r="V102" s="16" t="inlineStr">
        <is>
          <t>Versand möglich</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60</v>
      </c>
      <c r="T103" s="19" t="inlineStr">
        <is>
          <t>VHB</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VHB</t>
        </is>
      </c>
      <c r="U104" s="22">
        <f>O104*S104</f>
        <v/>
      </c>
      <c r="V104" s="16" t="inlineStr">
        <is>
          <t>Versand möglich</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35</v>
      </c>
      <c r="T105" s="19" t="inlineStr">
        <is>
          <t>VHB</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VHB</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120</v>
      </c>
      <c r="T108" s="19" t="inlineStr">
        <is>
          <t>VHB</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120</v>
      </c>
      <c r="T109" s="19" t="inlineStr">
        <is>
          <t>VHB</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VHB</t>
        </is>
      </c>
      <c r="U110" s="22">
        <f>O110*S110</f>
        <v/>
      </c>
      <c r="V110" s="16" t="inlineStr">
        <is>
          <t>Versand möglich</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Stoffschirm schwarz-weiß gemustert mit Fransenbesatz</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VHB</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t>
        </is>
      </c>
      <c r="F112" s="17" t="n">
        <v>8</v>
      </c>
      <c r="G112" s="18" t="inlineStr">
        <is>
          <t>Massivholzplatte mit Baumkante, schwarzes Metallgestell mit Messingfüßen</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450</v>
      </c>
      <c r="T112" s="19" t="inlineStr">
        <is>
          <t>VHB</t>
        </is>
      </c>
      <c r="U112" s="22">
        <f>O112*S112</f>
        <v/>
      </c>
      <c r="V112" s="16" t="inlineStr">
        <is>
          <t>nur Abholung</t>
        </is>
      </c>
      <c r="W112" s="16" t="inlineStr">
        <is>
          <t>F-016</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n"/>
      <c r="AM112" s="23" t="n"/>
    </row>
    <row r="113" ht="98.8" customHeight="1">
      <c r="A113" s="16" t="n"/>
      <c r="B113" s="16" t="inlineStr">
        <is>
          <t>NE05-02</t>
        </is>
      </c>
      <c r="C113" s="16" t="inlineStr">
        <is>
          <t>NE05</t>
        </is>
      </c>
      <c r="D113" s="16" t="inlineStr">
        <is>
          <t>Speisesaal</t>
        </is>
      </c>
      <c r="E113" s="16" t="inlineStr">
        <is>
          <t>Sitzbank Massivholz</t>
        </is>
      </c>
      <c r="F113" s="17" t="n">
        <v>9</v>
      </c>
      <c r="G113" s="18" t="inlineStr">
        <is>
          <t>Passend zu den Baumkantentischen, Massivholz mit Metallgestell</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250</v>
      </c>
      <c r="T113" s="19" t="inlineStr">
        <is>
          <t>VHB</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1600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150</v>
      </c>
      <c r="T116" s="19" t="inlineStr">
        <is>
          <t>VHB</t>
        </is>
      </c>
      <c r="U116" s="22">
        <f>O116*S116</f>
        <v/>
      </c>
      <c r="V116" s="16" t="inlineStr">
        <is>
          <t>Versand möglich</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Notiz aus der ersten Liste: 5 Uhren im Bild - bitte nachzählen</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VHB</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450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VHB</t>
        </is>
      </c>
      <c r="U119" s="22">
        <f>O119*S119</f>
        <v/>
      </c>
      <c r="V119" s="16" t="inlineStr">
        <is>
          <t>Versand möglich</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650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ja</t>
        </is>
      </c>
      <c r="Q121" s="19" t="n"/>
      <c r="R121" s="21" t="n"/>
      <c r="S121" s="21" t="n">
        <v>45</v>
      </c>
      <c r="T121" s="19" t="inlineStr">
        <is>
          <t>VHB</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ja</t>
        </is>
      </c>
      <c r="Q122" s="19" t="n"/>
      <c r="R122" s="21" t="n"/>
      <c r="S122" s="21" t="n">
        <v>35</v>
      </c>
      <c r="T122" s="19" t="inlineStr">
        <is>
          <t>VHB</t>
        </is>
      </c>
      <c r="U122" s="22">
        <f>O122*S122</f>
        <v/>
      </c>
      <c r="V122" s="16" t="inlineStr">
        <is>
          <t>Versand möglich</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ja</t>
        </is>
      </c>
      <c r="Q123" s="19" t="n"/>
      <c r="R123" s="21" t="n"/>
      <c r="S123" s="21" t="n">
        <v>35</v>
      </c>
      <c r="T123" s="19" t="inlineStr">
        <is>
          <t>VHB</t>
        </is>
      </c>
      <c r="U123" s="22">
        <f>O123*S123</f>
        <v/>
      </c>
      <c r="V123" s="16" t="inlineStr">
        <is>
          <t>Versand möglich</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VHB</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VHB</t>
        </is>
      </c>
      <c r="U125" s="22">
        <f>O125*S125</f>
        <v/>
      </c>
      <c r="V125" s="16" t="inlineStr">
        <is>
          <t>Versand möglich</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15 gleiche Läufer aus den Fluren.</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20</v>
      </c>
      <c r="T126" s="19" t="inlineStr">
        <is>
          <t>VHB</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90</v>
      </c>
      <c r="T127" s="19" t="inlineStr">
        <is>
          <t>VHB</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VHB</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20</v>
      </c>
      <c r="T129" s="19" t="inlineStr">
        <is>
          <t>VHB</t>
        </is>
      </c>
      <c r="U129" s="22">
        <f>O129*S129</f>
        <v/>
      </c>
      <c r="V129" s="16" t="inlineStr">
        <is>
          <t>Versand möglich</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1</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ja</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n"/>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VHB</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VHB</t>
        </is>
      </c>
      <c r="U133" s="22">
        <f>O133*S133</f>
        <v/>
      </c>
      <c r="V133" s="16" t="inlineStr">
        <is>
          <t>Versand möglich</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2</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VHB</t>
        </is>
      </c>
      <c r="U134" s="22">
        <f>O134*S134</f>
        <v/>
      </c>
      <c r="V134" s="16" t="inlineStr">
        <is>
          <t>Versand möglich</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410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280</v>
      </c>
      <c r="T136" s="19" t="inlineStr">
        <is>
          <t>VHB</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VHB</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450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VHB</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VHB</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4</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VHB</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VHB</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VHB</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ja</t>
        </is>
      </c>
      <c r="Q144" s="19" t="n"/>
      <c r="R144" s="21" t="n"/>
      <c r="S144" s="21" t="n">
        <v>90</v>
      </c>
      <c r="T144" s="19" t="inlineStr">
        <is>
          <t>VHB</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180</v>
      </c>
      <c r="T145" s="19" t="inlineStr">
        <is>
          <t>VHB</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Wohnzimmervitrine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90</v>
      </c>
      <c r="T147" s="19" t="inlineStr">
        <is>
          <t>VHB</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 Die Fronten tragen eine schwarze Grafik (Straße mit Fahrzeugen), die sich über alle vier Schränke fortsetzt und nur zusammen ein Bild ergibt.</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120</v>
      </c>
      <c r="T148" s="19" t="inlineStr">
        <is>
          <t>VHB</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140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vier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VHB</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VHB</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VHB</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VHB</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10</v>
      </c>
      <c r="T156" s="19" t="inlineStr">
        <is>
          <t>VHB</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VHB</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65</v>
      </c>
      <c r="T158" s="19" t="inlineStr">
        <is>
          <t>VHB</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VHB</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gebraucht</t>
        </is>
      </c>
      <c r="N160" s="17" t="n"/>
      <c r="O160" s="20">
        <f>F160-IF(N160="",0,N160)</f>
        <v/>
      </c>
      <c r="P160" s="19" t="inlineStr">
        <is>
          <t>ja</t>
        </is>
      </c>
      <c r="Q160" s="19" t="n"/>
      <c r="R160" s="21" t="n"/>
      <c r="S160" s="21" t="n">
        <v>25</v>
      </c>
      <c r="T160" s="19" t="inlineStr">
        <is>
          <t>VHB</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VHB</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1</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45</v>
      </c>
      <c r="T162" s="19" t="inlineStr">
        <is>
          <t>VHB</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n"/>
      <c r="AM162" s="23" t="n"/>
    </row>
    <row r="163" ht="98.8" customHeight="1">
      <c r="A163" s="16" t="n"/>
      <c r="B163" s="16" t="inlineStr">
        <is>
          <t>NU02-11</t>
        </is>
      </c>
      <c r="C163" s="16" t="inlineStr">
        <is>
          <t>NU02</t>
        </is>
      </c>
      <c r="D163" s="16" t="inlineStr">
        <is>
          <t>Gruppenraum</t>
        </is>
      </c>
      <c r="E163" s="16" t="inlineStr">
        <is>
          <t>Tisch weiß mit grauer Platte</t>
        </is>
      </c>
      <c r="F163" s="17" t="n">
        <v>1</v>
      </c>
      <c r="G163" s="18" t="inlineStr">
        <is>
          <t>Tisch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60</v>
      </c>
      <c r="T163" s="19" t="inlineStr">
        <is>
          <t>VHB</t>
        </is>
      </c>
      <c r="U163" s="22">
        <f>O163*S163</f>
        <v/>
      </c>
      <c r="V163" s="16" t="inlineStr">
        <is>
          <t>nur Abholung</t>
        </is>
      </c>
      <c r="W163" s="16" t="inlineStr">
        <is>
          <t>F-153</t>
        </is>
      </c>
      <c r="X163" s="19" t="inlineStr">
        <is>
          <t>ja</t>
        </is>
      </c>
      <c r="Y163" s="19" t="inlineStr">
        <is>
          <t>verfügbar</t>
        </is>
      </c>
      <c r="Z163" s="19" t="n"/>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vergraut, Holz sonst fest.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75</v>
      </c>
      <c r="T164" s="19" t="inlineStr">
        <is>
          <t>VHB</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VHB</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6</v>
      </c>
      <c r="T166" s="19" t="inlineStr">
        <is>
          <t>VHB</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VHB</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VHB</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VHB</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70</v>
      </c>
      <c r="T171" s="19" t="inlineStr">
        <is>
          <t>VHB</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90</v>
      </c>
      <c r="T172" s="19" t="inlineStr">
        <is>
          <t>VHB</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25</v>
      </c>
      <c r="T173" s="19" t="inlineStr">
        <is>
          <t>VHB</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VHB</t>
        </is>
      </c>
      <c r="U174" s="22">
        <f>O174*S174</f>
        <v/>
      </c>
      <c r="V174" s="16" t="inlineStr">
        <is>
          <t>Versand möglich</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VHB</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 125x65; Höhe 140cm</t>
        </is>
      </c>
      <c r="F177" s="17" t="n">
        <v>16</v>
      </c>
      <c r="G177" s="18" t="inlineStr">
        <is>
          <t>Etagenbett in Weiß mit sichtbaren Multiplex-Kanten, abgerundeten Ausschnitten und durchgehender Absturzsicherung oben. Solide Bauweise aus dem Kita-Betrieb. Die Matratzen können auf Wunsch mitgenommen werden.</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300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VHB</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1</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VHB</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Wandregal Kiefer mit Fächern</t>
        </is>
      </c>
      <c r="F181" s="17" t="n">
        <v>4</v>
      </c>
      <c r="G181" s="18" t="inlineStr">
        <is>
          <t>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VHB</t>
        </is>
      </c>
      <c r="U181" s="22">
        <f>O181*S181</f>
        <v/>
      </c>
      <c r="V181" s="16" t="inlineStr">
        <is>
          <t>nur Abholung</t>
        </is>
      </c>
      <c r="W181" s="16" t="inlineStr">
        <is>
          <t>F-180</t>
        </is>
      </c>
      <c r="X181" s="19" t="inlineStr">
        <is>
          <t>ja</t>
        </is>
      </c>
      <c r="Y181" s="19" t="inlineStr">
        <is>
          <t>verfügbar</t>
        </is>
      </c>
      <c r="Z181" s="19" t="n"/>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Offenes Regal Kiefer, drei Fächer</t>
        </is>
      </c>
      <c r="F182" s="17" t="n">
        <v>1</v>
      </c>
      <c r="G182" s="18" t="inlineStr">
        <is>
          <t>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VHB</t>
        </is>
      </c>
      <c r="U182" s="22">
        <f>O182*S182</f>
        <v/>
      </c>
      <c r="V182" s="16" t="inlineStr">
        <is>
          <t>nur Abholung</t>
        </is>
      </c>
      <c r="W182" s="16" t="inlineStr">
        <is>
          <t>F-181</t>
        </is>
      </c>
      <c r="X182" s="19" t="inlineStr">
        <is>
          <t>ja</t>
        </is>
      </c>
      <c r="Y182" s="19" t="inlineStr">
        <is>
          <t>verfügbar</t>
        </is>
      </c>
      <c r="Z182" s="19" t="n"/>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t>
        </is>
      </c>
      <c r="H183" s="16" t="inlineStr">
        <is>
          <t>Möbel</t>
        </is>
      </c>
      <c r="I183" s="16" t="n"/>
      <c r="J183" s="16" t="inlineStr">
        <is>
          <t>B</t>
        </is>
      </c>
      <c r="K183" s="16" t="inlineStr">
        <is>
          <t>Stück</t>
        </is>
      </c>
      <c r="L183" s="19" t="n"/>
      <c r="M183" s="16" t="inlineStr">
        <is>
          <t>gebraucht</t>
        </is>
      </c>
      <c r="N183" s="17" t="n"/>
      <c r="O183" s="20">
        <f>F183-IF(N183="",0,N183)</f>
        <v/>
      </c>
      <c r="P183" s="19" t="inlineStr">
        <is>
          <t>ja</t>
        </is>
      </c>
      <c r="Q183" s="19" t="n"/>
      <c r="R183" s="21" t="n"/>
      <c r="S183" s="21" t="n">
        <v>50</v>
      </c>
      <c r="T183" s="19" t="inlineStr">
        <is>
          <t>VHB</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Treppenregal Kiefer mit Wannen</t>
        </is>
      </c>
      <c r="F184" s="17" t="n">
        <v>2</v>
      </c>
      <c r="G184" s="18" t="inlineStr">
        <is>
          <t>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60</v>
      </c>
      <c r="T184" s="19" t="inlineStr">
        <is>
          <t>VHB</t>
        </is>
      </c>
      <c r="U184" s="22">
        <f>O184*S184</f>
        <v/>
      </c>
      <c r="V184" s="16" t="inlineStr">
        <is>
          <t>nur Abholung</t>
        </is>
      </c>
      <c r="W184" s="16" t="inlineStr">
        <is>
          <t>F-182</t>
        </is>
      </c>
      <c r="X184" s="19" t="inlineStr">
        <is>
          <t>ja</t>
        </is>
      </c>
      <c r="Y184" s="19" t="inlineStr">
        <is>
          <t>verfügbar</t>
        </is>
      </c>
      <c r="Z184" s="19" t="n"/>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Kinderhochstuhl mit Gurt</t>
        </is>
      </c>
      <c r="F185" s="17" t="n">
        <v>19</v>
      </c>
      <c r="G185" s="18" t="inlineStr">
        <is>
          <t>Kinderhochstuhl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VHB</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VHB</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12</v>
      </c>
      <c r="T187" s="19" t="inlineStr">
        <is>
          <t>VHB</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VHB</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Schalenstuhl weiß mit Sitzpolster und Holzbeinen</t>
        </is>
      </c>
      <c r="F189" s="17" t="n">
        <v>10</v>
      </c>
      <c r="G189" s="18" t="inlineStr">
        <is>
          <t>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gebraucht</t>
        </is>
      </c>
      <c r="N189" s="17" t="n"/>
      <c r="O189" s="20">
        <f>F189-IF(N189="",0,N189)</f>
        <v/>
      </c>
      <c r="P189" s="19" t="inlineStr">
        <is>
          <t>ja</t>
        </is>
      </c>
      <c r="Q189" s="19" t="n"/>
      <c r="R189" s="21" t="n"/>
      <c r="S189" s="21" t="n">
        <v>30</v>
      </c>
      <c r="T189" s="19" t="inlineStr">
        <is>
          <t>VHB</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25</v>
      </c>
      <c r="T190" s="19" t="inlineStr">
        <is>
          <t>VHB</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VHB</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VHB</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VHB</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Grau, Weiß und Bunt.</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VHB</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Spielregal Kiefer mit Wannen und Wandaufsatz</t>
        </is>
      </c>
      <c r="F195" s="17" t="n">
        <v>4</v>
      </c>
      <c r="G195" s="18" t="inlineStr">
        <is>
          <t>Werkbankhohes Gestell aus Kiefer massiv mit weißen Kunststoffwannen und durchgehender Arbeitsplatte, dazu ein passender Wandaufsatz mit sechs Wannen.</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70</v>
      </c>
      <c r="T195" s="19" t="inlineStr">
        <is>
          <t>VHB</t>
        </is>
      </c>
      <c r="U195" s="22">
        <f>O195*S195</f>
        <v/>
      </c>
      <c r="V195" s="16" t="inlineStr">
        <is>
          <t>nur Abholung</t>
        </is>
      </c>
      <c r="W195" s="16" t="inlineStr">
        <is>
          <t>F-203</t>
        </is>
      </c>
      <c r="X195" s="19" t="inlineStr">
        <is>
          <t>ja</t>
        </is>
      </c>
      <c r="Y195" s="19" t="inlineStr">
        <is>
          <t>verfügbar</t>
        </is>
      </c>
      <c r="Z195" s="19" t="n"/>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VHB</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60</v>
      </c>
      <c r="T197" s="19" t="inlineStr">
        <is>
          <t>VHB</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220</v>
      </c>
      <c r="T198" s="19" t="inlineStr">
        <is>
          <t>VHB</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ja</t>
        </is>
      </c>
      <c r="Q199" s="19" t="n"/>
      <c r="R199" s="21" t="n"/>
      <c r="S199" s="21" t="n">
        <v>60</v>
      </c>
      <c r="T199" s="19" t="inlineStr">
        <is>
          <t>VHB</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n"/>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VHB</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130</v>
      </c>
      <c r="T201" s="19" t="inlineStr">
        <is>
          <t>VHB</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VHB</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Kindertisch weiß groß mit Holzbeinen</t>
        </is>
      </c>
      <c r="F203" s="17" t="n">
        <v>2</v>
      </c>
      <c r="G203" s="18" t="inlineStr">
        <is>
          <t>Großer Kindertisch: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VHB</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VHB</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VHB</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Mal- und Trockengestell fahrbar</t>
        </is>
      </c>
      <c r="F206" s="17" t="n">
        <v>1</v>
      </c>
      <c r="G206" s="18" t="inlineStr">
        <is>
          <t>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VHB</t>
        </is>
      </c>
      <c r="U206" s="22">
        <f>O206*S206</f>
        <v/>
      </c>
      <c r="V206" s="16" t="inlineStr">
        <is>
          <t>nur Abholung</t>
        </is>
      </c>
      <c r="W206" s="16" t="inlineStr">
        <is>
          <t>F-219</t>
        </is>
      </c>
      <c r="X206" s="19" t="inlineStr">
        <is>
          <t>ja</t>
        </is>
      </c>
      <c r="Y206" s="19" t="inlineStr">
        <is>
          <t>verfügbar</t>
        </is>
      </c>
      <c r="Z206" s="19" t="n"/>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50</v>
      </c>
      <c r="T207" s="19" t="inlineStr">
        <is>
          <t>VHB</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250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180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Hängegarderobe weiß mit Wannen</t>
        </is>
      </c>
      <c r="F210" s="17" t="n">
        <v>3</v>
      </c>
      <c r="G210" s="18" t="inlineStr">
        <is>
          <t>Wandelement in Weiß mit sechs eingeschobenen Kunststoffwannen, darunter drei rote Doppelhaken.</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VHB</t>
        </is>
      </c>
      <c r="U210" s="22">
        <f>O210*S210</f>
        <v/>
      </c>
      <c r="V210" s="16" t="inlineStr">
        <is>
          <t>nur Abholung</t>
        </is>
      </c>
      <c r="W210" s="16" t="inlineStr">
        <is>
          <t>F-225</t>
        </is>
      </c>
      <c r="X210" s="19" t="inlineStr">
        <is>
          <t>ja</t>
        </is>
      </c>
      <c r="Y210" s="19" t="inlineStr">
        <is>
          <t>verfügbar</t>
        </is>
      </c>
      <c r="Z210" s="19" t="n"/>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ja</t>
        </is>
      </c>
      <c r="Q211" s="19" t="n"/>
      <c r="R211" s="21" t="n"/>
      <c r="S211" s="21" t="n">
        <v>30</v>
      </c>
      <c r="T211" s="19" t="inlineStr">
        <is>
          <t>VHB</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VHB</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t>
        </is>
      </c>
      <c r="H213" s="16" t="inlineStr">
        <is>
          <t>Sonstiges</t>
        </is>
      </c>
      <c r="I213" s="16" t="n"/>
      <c r="J213" s="16" t="inlineStr">
        <is>
          <t>B</t>
        </is>
      </c>
      <c r="K213" s="16" t="inlineStr">
        <is>
          <t>Stück</t>
        </is>
      </c>
      <c r="L213" s="19" t="n"/>
      <c r="M213" s="16" t="inlineStr">
        <is>
          <t>gebraucht</t>
        </is>
      </c>
      <c r="N213" s="17" t="n"/>
      <c r="O213" s="20">
        <f>F213-IF(N213="",0,N213)</f>
        <v/>
      </c>
      <c r="P213" s="19" t="inlineStr">
        <is>
          <t>entfällt</t>
        </is>
      </c>
      <c r="Q213" s="19" t="n"/>
      <c r="R213" s="21" t="n"/>
      <c r="S213" s="21" t="n">
        <v>50</v>
      </c>
      <c r="T213" s="19" t="inlineStr">
        <is>
          <t>VHB</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VHB</t>
        </is>
      </c>
      <c r="U214" s="22">
        <f>O214*S214</f>
        <v/>
      </c>
      <c r="V214" s="16" t="inlineStr">
        <is>
          <t>Versand möglich</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VHB</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90</v>
      </c>
      <c r="T216" s="19" t="inlineStr">
        <is>
          <t>VHB</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t>
        </is>
      </c>
      <c r="H217" s="16" t="inlineStr">
        <is>
          <t>Kita-Ausstattung</t>
        </is>
      </c>
      <c r="I217" s="16" t="n"/>
      <c r="J217" s="16" t="inlineStr">
        <is>
          <t>A</t>
        </is>
      </c>
      <c r="K217" s="16" t="inlineStr">
        <is>
          <t>Set</t>
        </is>
      </c>
      <c r="L217" s="19" t="n"/>
      <c r="M217" s="16" t="inlineStr">
        <is>
          <t>gebraucht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VHB</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140</v>
      </c>
      <c r="T219" s="19" t="inlineStr">
        <is>
          <t>VHB</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für flache Kästen oder Papier.</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75</v>
      </c>
      <c r="T220" s="19" t="inlineStr">
        <is>
          <t>VHB</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VHB</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VHB</t>
        </is>
      </c>
      <c r="U222" s="22">
        <f>O222*S222</f>
        <v/>
      </c>
      <c r="V222" s="16" t="inlineStr">
        <is>
          <t>Versand möglich</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150</v>
      </c>
      <c r="T223" s="19" t="inlineStr">
        <is>
          <t>VHB</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55</v>
      </c>
      <c r="T224" s="19" t="inlineStr">
        <is>
          <t>VHB</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VHB</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VHB</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 mit einer Schraube befestigt.</t>
        </is>
      </c>
      <c r="H227" s="16" t="inlineStr">
        <is>
          <t>Deko</t>
        </is>
      </c>
      <c r="I227" s="16" t="n"/>
      <c r="J227" s="16" t="inlineStr">
        <is>
          <t>C</t>
        </is>
      </c>
      <c r="K227" s="16" t="inlineStr">
        <is>
          <t>Stück</t>
        </is>
      </c>
      <c r="L227" s="19" t="n"/>
      <c r="M227" s="16" t="inlineStr">
        <is>
          <t>gebraucht</t>
        </is>
      </c>
      <c r="N227" s="17" t="n"/>
      <c r="O227" s="20">
        <f>F227-IF(N227="",0,N227)</f>
        <v/>
      </c>
      <c r="P227" s="19" t="inlineStr">
        <is>
          <t>ja</t>
        </is>
      </c>
      <c r="Q227" s="19" t="n"/>
      <c r="R227" s="21" t="n"/>
      <c r="S227" s="21" t="n">
        <v>6</v>
      </c>
      <c r="T227" s="19" t="inlineStr">
        <is>
          <t>VHB</t>
        </is>
      </c>
      <c r="U227" s="22">
        <f>O227*S227</f>
        <v/>
      </c>
      <c r="V227" s="16" t="inlineStr">
        <is>
          <t>Versand möglich</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 mit einer Schraube befestigt.</t>
        </is>
      </c>
      <c r="H228" s="16" t="inlineStr">
        <is>
          <t>Deko</t>
        </is>
      </c>
      <c r="I228" s="16" t="n"/>
      <c r="J228" s="16" t="inlineStr">
        <is>
          <t>C</t>
        </is>
      </c>
      <c r="K228" s="16" t="inlineStr">
        <is>
          <t>Stück</t>
        </is>
      </c>
      <c r="L228" s="19" t="n"/>
      <c r="M228" s="16" t="inlineStr">
        <is>
          <t>gebraucht</t>
        </is>
      </c>
      <c r="N228" s="17" t="n"/>
      <c r="O228" s="20">
        <f>F228-IF(N228="",0,N228)</f>
        <v/>
      </c>
      <c r="P228" s="19" t="inlineStr">
        <is>
          <t>ja</t>
        </is>
      </c>
      <c r="Q228" s="19" t="n"/>
      <c r="R228" s="21" t="n"/>
      <c r="S228" s="21" t="n">
        <v>6</v>
      </c>
      <c r="T228" s="19" t="inlineStr">
        <is>
          <t>VHB</t>
        </is>
      </c>
      <c r="U228" s="22">
        <f>O228*S228</f>
        <v/>
      </c>
      <c r="V228" s="16" t="inlineStr">
        <is>
          <t>Versand möglich</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VHB</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VHB</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45</v>
      </c>
      <c r="T231" s="19" t="inlineStr">
        <is>
          <t>VHB</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nicht signiert. Großes Format.</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Versand möglich</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nicht signiert.</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VHB</t>
        </is>
      </c>
      <c r="U233" s="22">
        <f>O233*S233</f>
        <v/>
      </c>
      <c r="V233" s="16" t="inlineStr">
        <is>
          <t>Versand möglich</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VHB</t>
        </is>
      </c>
      <c r="U234" s="22">
        <f>O234*S234</f>
        <v/>
      </c>
      <c r="V234" s="16" t="inlineStr">
        <is>
          <t>Versand möglich</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2</v>
      </c>
      <c r="G235" s="18" t="inlineStr">
        <is>
          <t>Buchstabe K aus schwarz beschichtetem Metall mit sechs runden Leuchtmitteln auf der Front, zum Aufstellen.</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VHB</t>
        </is>
      </c>
      <c r="U235" s="22">
        <f>O235*S235</f>
        <v/>
      </c>
      <c r="V235" s="16" t="inlineStr">
        <is>
          <t>Versand möglich</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VHB</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ja</t>
        </is>
      </c>
      <c r="Q237" s="19" t="n"/>
      <c r="R237" s="21" t="n"/>
      <c r="S237" s="21" t="n">
        <v>45</v>
      </c>
      <c r="T237" s="19" t="inlineStr">
        <is>
          <t>VHB</t>
        </is>
      </c>
      <c r="U237" s="22">
        <f>O237*S237</f>
        <v/>
      </c>
      <c r="V237" s="16" t="inlineStr">
        <is>
          <t>Versand möglich</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VHB</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gebraucht</t>
        </is>
      </c>
      <c r="N239" s="17" t="n"/>
      <c r="O239" s="20">
        <f>F239-IF(N239="",0,N239)</f>
        <v/>
      </c>
      <c r="P239" s="19" t="inlineStr">
        <is>
          <t>ja</t>
        </is>
      </c>
      <c r="Q239" s="19" t="n"/>
      <c r="R239" s="21" t="n"/>
      <c r="S239" s="21" t="n">
        <v>45</v>
      </c>
      <c r="T239" s="19" t="inlineStr">
        <is>
          <t>VHB</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Darunter ein großer Stauraum. Eine weiße Fellauflage liegt auf der Sitzfläche.</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45</v>
      </c>
      <c r="T240" s="19" t="inlineStr">
        <is>
          <t>VHB</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n"/>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Auf zwei der Schränke kleben Aufkleber mit Kinderhandabdrücken; sie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90</v>
      </c>
      <c r="T241" s="19" t="inlineStr">
        <is>
          <t>VHB</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VHB</t>
        </is>
      </c>
      <c r="U242" s="22">
        <f>O242*S242</f>
        <v/>
      </c>
      <c r="V242" s="16" t="inlineStr">
        <is>
          <t>Versand möglich</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VHB</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Metall mit dunkler, teils silbrig durchscheinender Oberfläche, auf länglichem Sockel mit Geweihstück.</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VHB</t>
        </is>
      </c>
      <c r="U244" s="22">
        <f>O244*S244</f>
        <v/>
      </c>
      <c r="V244" s="16" t="inlineStr">
        <is>
          <t>Versand möglich</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VHB</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VHB</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VHB</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Geschirr-Konvolut Kinder: 134 Becher und 49 Teller</t>
        </is>
      </c>
      <c r="F248" s="17" t="n">
        <v>1</v>
      </c>
      <c r="G248" s="18"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H248" s="16" t="inlineStr">
        <is>
          <t>Sonstiges</t>
        </is>
      </c>
      <c r="I248" s="16" t="inlineStr">
        <is>
          <t>NE02-06, NE02-07, BU06-01, BU06-02, BU06-03, BU06-04</t>
        </is>
      </c>
      <c r="J248" s="16" t="inlineStr">
        <is>
          <t>B</t>
        </is>
      </c>
      <c r="K248" s="16" t="inlineStr">
        <is>
          <t>Konvolut</t>
        </is>
      </c>
      <c r="L248" s="19" t="n"/>
      <c r="M248" s="16" t="inlineStr">
        <is>
          <t>gebraucht</t>
        </is>
      </c>
      <c r="N248" s="17" t="n"/>
      <c r="O248" s="20">
        <f>F248-IF(N248="",0,N248)</f>
        <v/>
      </c>
      <c r="P248" s="19" t="inlineStr">
        <is>
          <t>ja</t>
        </is>
      </c>
      <c r="Q248" s="19" t="n"/>
      <c r="R248" s="21" t="n"/>
      <c r="S248" s="21" t="n">
        <v>200</v>
      </c>
      <c r="T248" s="19" t="inlineStr">
        <is>
          <t>VHB</t>
        </is>
      </c>
      <c r="U248" s="22">
        <f>O248*S248</f>
        <v/>
      </c>
      <c r="V248" s="16" t="inlineStr">
        <is>
          <t>Versand möglich</t>
        </is>
      </c>
      <c r="W248" s="16" t="inlineStr">
        <is>
          <t>F-423</t>
        </is>
      </c>
      <c r="X248" s="19" t="inlineStr">
        <is>
          <t>ja</t>
        </is>
      </c>
      <c r="Y248" s="19" t="inlineStr">
        <is>
          <t>verfügbar</t>
        </is>
      </c>
      <c r="Z248" s="19" t="n"/>
      <c r="AA248" s="19" t="n"/>
      <c r="AB248" s="19" t="n"/>
      <c r="AC248" s="19" t="n"/>
      <c r="AD248" s="21" t="n"/>
      <c r="AE248" s="22">
        <f>IF(N248="","",N248*AD248)</f>
        <v/>
      </c>
      <c r="AF248" s="19" t="n"/>
      <c r="AG248" s="19" t="n"/>
      <c r="AH248" s="19" t="n"/>
      <c r="AI248" s="19" t="n"/>
      <c r="AJ248" s="19" t="n"/>
      <c r="AK248" s="19" t="n"/>
      <c r="AL248" s="18" t="n"/>
      <c r="AM248" s="23" t="inlineStr">
        <is>
          <t>Zusammengefasstes Konvolut ueber zwei Kuechen - Post-it-Nummern: NE02-06, NE02-07, BU06-01, BU06-02, BU06-03, BU06-04. Frueherer Mengenhinweis: 1 Konvolut mit 183 Teilen, nur komplett. Aus der Küche im Erdgeschoss des Neubaus (NE02-05, -06, -07) und aus der Küche im Untergeschoss des Bestandsgebäudes (BU06-01 bis BU06-04). Weitere Fotos: F-280, F-281, F-282, F-424, F-425, F-426.</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VHB</t>
        </is>
      </c>
      <c r="U249" s="22">
        <f>O249*S249</f>
        <v/>
      </c>
      <c r="V249" s="16" t="inlineStr">
        <is>
          <t>Versand möglich</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VHB</t>
        </is>
      </c>
      <c r="U250" s="22">
        <f>O250*S250</f>
        <v/>
      </c>
      <c r="V250" s="16" t="inlineStr">
        <is>
          <t>Versand möglich</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t>
        </is>
      </c>
      <c r="H251" s="16" t="inlineStr">
        <is>
          <t>Möbel</t>
        </is>
      </c>
      <c r="I251" s="16" t="n"/>
      <c r="J251" s="16" t="inlineStr">
        <is>
          <t>B</t>
        </is>
      </c>
      <c r="K251" s="16" t="inlineStr">
        <is>
          <t>Stück</t>
        </is>
      </c>
      <c r="L251" s="19" t="n"/>
      <c r="M251" s="16" t="inlineStr">
        <is>
          <t>gebraucht</t>
        </is>
      </c>
      <c r="N251" s="17" t="n"/>
      <c r="O251" s="20">
        <f>F251-IF(N251="",0,N251)</f>
        <v/>
      </c>
      <c r="P251" s="19" t="inlineStr">
        <is>
          <t>ja</t>
        </is>
      </c>
      <c r="Q251" s="19" t="n"/>
      <c r="R251" s="21" t="n"/>
      <c r="S251" s="21" t="n">
        <v>35</v>
      </c>
      <c r="T251" s="19" t="inlineStr">
        <is>
          <t>VHB</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gebraucht</t>
        </is>
      </c>
      <c r="N252" s="17" t="n"/>
      <c r="O252" s="20">
        <f>F252-IF(N252="",0,N252)</f>
        <v/>
      </c>
      <c r="P252" s="19" t="inlineStr">
        <is>
          <t>ja</t>
        </is>
      </c>
      <c r="Q252" s="19" t="n"/>
      <c r="R252" s="21" t="n"/>
      <c r="S252" s="21" t="n">
        <v>30</v>
      </c>
      <c r="T252" s="19" t="inlineStr">
        <is>
          <t>VHB</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VHB</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Etikett auf der Rückseite vorhanden.</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VHB</t>
        </is>
      </c>
      <c r="U254" s="22">
        <f>O254*S254</f>
        <v/>
      </c>
      <c r="V254" s="16" t="inlineStr">
        <is>
          <t>Versand möglich</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Spielküche beige-braun, mehrteilig</t>
        </is>
      </c>
      <c r="F255" s="17" t="n">
        <v>1</v>
      </c>
      <c r="G255" s="18" t="inlineStr">
        <is>
          <t>Spielküche aus beschichteter Platte in Creme und Taupe mit Holzarbeitsplatten: Mikrowellenmodul mit Digitalanzeige, Unterschränke mit Kochfeld, Backofen mit Sichtfenster und Spüle, dazu ein Wandregal. Abgerundete Ecken, kindgerechte Höhe.</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350</v>
      </c>
      <c r="T255" s="19" t="inlineStr">
        <is>
          <t>VHB</t>
        </is>
      </c>
      <c r="U255" s="22">
        <f>O255*S255</f>
        <v/>
      </c>
      <c r="V255" s="16" t="inlineStr">
        <is>
          <t>nur Abholung</t>
        </is>
      </c>
      <c r="W255" s="16" t="inlineStr">
        <is>
          <t>F-293</t>
        </is>
      </c>
      <c r="X255" s="19" t="inlineStr">
        <is>
          <t>ja</t>
        </is>
      </c>
      <c r="Y255" s="19" t="inlineStr">
        <is>
          <t>verfügbar</t>
        </is>
      </c>
      <c r="Z255" s="19" t="n"/>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VHB</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gebraucht</t>
        </is>
      </c>
      <c r="N257" s="17" t="n"/>
      <c r="O257" s="20">
        <f>F257-IF(N257="",0,N257)</f>
        <v/>
      </c>
      <c r="P257" s="19" t="inlineStr">
        <is>
          <t>ja</t>
        </is>
      </c>
      <c r="Q257" s="19" t="n"/>
      <c r="R257" s="21" t="n"/>
      <c r="S257" s="21" t="n">
        <v>45</v>
      </c>
      <c r="T257" s="19" t="inlineStr">
        <is>
          <t>VHB</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VHB</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Porzellanknöpfen in Rosenform.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VHB</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VHB</t>
        </is>
      </c>
      <c r="U260" s="22">
        <f>O260*S260</f>
        <v/>
      </c>
      <c r="V260" s="16" t="inlineStr">
        <is>
          <t>Versand möglich</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VHB</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Sessel in Kindergröße: Gestell aus gebogenem Schichtholz in Birke, Auflage aus cremefarbenem Stoff mit Nackenkissen. Bezug abnehmbar, Stoff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VHB</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VHB</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t>
        </is>
      </c>
      <c r="H264" s="16" t="inlineStr">
        <is>
          <t>Möbel</t>
        </is>
      </c>
      <c r="I264" s="16" t="inlineStr">
        <is>
          <t>BA07-04</t>
        </is>
      </c>
      <c r="J264" s="16" t="inlineStr">
        <is>
          <t>B</t>
        </is>
      </c>
      <c r="K264" s="16" t="inlineStr">
        <is>
          <t>Stück</t>
        </is>
      </c>
      <c r="L264" s="19" t="n"/>
      <c r="M264" s="16" t="inlineStr">
        <is>
          <t>gebraucht</t>
        </is>
      </c>
      <c r="N264" s="17" t="n"/>
      <c r="O264" s="20">
        <f>F264-IF(N264="",0,N264)</f>
        <v/>
      </c>
      <c r="P264" s="19" t="inlineStr">
        <is>
          <t>ja</t>
        </is>
      </c>
      <c r="Q264" s="19" t="n"/>
      <c r="R264" s="21" t="n"/>
      <c r="S264" s="21" t="n">
        <v>35</v>
      </c>
      <c r="T264" s="19" t="inlineStr">
        <is>
          <t>VHB</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VHB</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VHB</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VHB</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VHB</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VHB</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aus Schaumstoff mit Kunstlederbezug in Creme und Grau: Treppenelement mit drei Stufen und passende Rampe, zusammensteckbar.</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VHB</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gebraucht</t>
        </is>
      </c>
      <c r="N272" s="17" t="n"/>
      <c r="O272" s="20">
        <f>F272-IF(N272="",0,N272)</f>
        <v/>
      </c>
      <c r="P272" s="19" t="inlineStr">
        <is>
          <t>ja</t>
        </is>
      </c>
      <c r="Q272" s="19" t="n"/>
      <c r="R272" s="21" t="n"/>
      <c r="S272" s="21" t="n">
        <v>20</v>
      </c>
      <c r="T272" s="19" t="inlineStr">
        <is>
          <t>VHB</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Softbausteine gepolstert, groß</t>
        </is>
      </c>
      <c r="F273" s="17" t="n">
        <v>7</v>
      </c>
      <c r="G273" s="18" t="inlineStr">
        <is>
          <t>Große Turn- und Bauelemente aus Schaumstoff mit Kunstlederbezug in Rot, Blau, Grün und Hellgrün: Treppen, Rampen, Wellen, Quader und Keile.</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45</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Polstersäule grün, Raumteiler</t>
        </is>
      </c>
      <c r="F274" s="17" t="n">
        <v>5</v>
      </c>
      <c r="G274" s="18" t="inlineStr">
        <is>
          <t>Standsäule aus Schaumstoff mit Kunstlederbezug: Mantel in Limettengrün, Oberseiten in Grau, mehrere Lappen ergeben im Querschnitt eine Blütenform. Als Wand- und Säulenschutz oder als Raumteiler nutzbar.</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35</v>
      </c>
      <c r="T274" s="19" t="inlineStr">
        <is>
          <t>VHB</t>
        </is>
      </c>
      <c r="U274" s="22">
        <f>O274*S274</f>
        <v/>
      </c>
      <c r="V274" s="16" t="inlineStr">
        <is>
          <t>nur Abholung</t>
        </is>
      </c>
      <c r="W274" s="16" t="inlineStr">
        <is>
          <t>F-322</t>
        </is>
      </c>
      <c r="X274" s="19" t="inlineStr">
        <is>
          <t>ja</t>
        </is>
      </c>
      <c r="Y274" s="19" t="inlineStr">
        <is>
          <t>verfügbar</t>
        </is>
      </c>
      <c r="Z274" s="19" t="n"/>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VHB</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3</v>
      </c>
      <c r="G276" s="18" t="inlineStr">
        <is>
          <t>Quad-Rutscherfahrzeug aus Kunststoff in Schwarz mit limettengrünen Felgen und Lenkergriffen, Stollenreifen. Aufdruck: bobby quad, BIG.</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VHB</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n"/>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VHB</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20</v>
      </c>
      <c r="T278" s="19" t="inlineStr">
        <is>
          <t>VHB</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VHB</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gebraucht</t>
        </is>
      </c>
      <c r="N280" s="17" t="n"/>
      <c r="O280" s="20">
        <f>F280-IF(N280="",0,N280)</f>
        <v/>
      </c>
      <c r="P280" s="19" t="inlineStr">
        <is>
          <t>ja</t>
        </is>
      </c>
      <c r="Q280" s="19" t="n"/>
      <c r="R280" s="21" t="n"/>
      <c r="S280" s="21" t="n">
        <v>60</v>
      </c>
      <c r="T280" s="19" t="inlineStr">
        <is>
          <t>VHB</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gebraucht</t>
        </is>
      </c>
      <c r="N281" s="17" t="n"/>
      <c r="O281" s="20">
        <f>F281-IF(N281="",0,N281)</f>
        <v/>
      </c>
      <c r="P281" s="19" t="inlineStr">
        <is>
          <t>ja</t>
        </is>
      </c>
      <c r="Q281" s="19" t="n"/>
      <c r="R281" s="21" t="n"/>
      <c r="S281" s="21" t="n">
        <v>70</v>
      </c>
      <c r="T281" s="19" t="inlineStr">
        <is>
          <t>VHB</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VHB</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VHB</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VHB</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VHB</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VHB</t>
        </is>
      </c>
      <c r="U286" s="22">
        <f>O286*S286</f>
        <v/>
      </c>
      <c r="V286" s="16" t="inlineStr">
        <is>
          <t>Versand möglich</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VHB</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VHB</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VHB</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VHB</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VHB</t>
        </is>
      </c>
      <c r="U291" s="22">
        <f>O291*S291</f>
        <v/>
      </c>
      <c r="V291" s="16" t="inlineStr">
        <is>
          <t>Versand möglich</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50</v>
      </c>
      <c r="T292" s="19" t="inlineStr">
        <is>
          <t>VHB</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gebraucht</t>
        </is>
      </c>
      <c r="N293" s="17" t="n"/>
      <c r="O293" s="20">
        <f>F293-IF(N293="",0,N293)</f>
        <v/>
      </c>
      <c r="P293" s="19" t="inlineStr">
        <is>
          <t>ja</t>
        </is>
      </c>
      <c r="Q293" s="19" t="n"/>
      <c r="R293" s="21" t="n"/>
      <c r="S293" s="21" t="n">
        <v>20</v>
      </c>
      <c r="T293" s="19" t="inlineStr">
        <is>
          <t>VHB</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VHB</t>
        </is>
      </c>
      <c r="U294" s="22">
        <f>O294*S294</f>
        <v/>
      </c>
      <c r="V294" s="16" t="inlineStr">
        <is>
          <t>Versand möglich</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ein Holzblock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VHB</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VHB</t>
        </is>
      </c>
      <c r="U296" s="22">
        <f>O296*S296</f>
        <v/>
      </c>
      <c r="V296" s="16" t="inlineStr">
        <is>
          <t>Versand möglich</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VHB</t>
        </is>
      </c>
      <c r="U297" s="22">
        <f>O297*S297</f>
        <v/>
      </c>
      <c r="V297" s="16" t="inlineStr">
        <is>
          <t>Versand möglich</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VHB</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Spielküche klein mit Mikrowelle</t>
        </is>
      </c>
      <c r="F300" s="17" t="n">
        <v>1</v>
      </c>
      <c r="G300" s="18" t="inlineStr">
        <is>
          <t>Kleine Spielküche aus Birke-Multiplex mit weißen Fronten: Aufsatz mit Mikrowelle und zwei offenen Fächern, Arbeitsplatte mit Kochfeld, Spülbecken und Wasserhahn, darunter Backofen mit Sichtfenster und ein Schrank.</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60</v>
      </c>
      <c r="T300" s="19" t="inlineStr">
        <is>
          <t>VHB</t>
        </is>
      </c>
      <c r="U300" s="22">
        <f>O300*S300</f>
        <v/>
      </c>
      <c r="V300" s="16" t="inlineStr">
        <is>
          <t>nur Abholung</t>
        </is>
      </c>
      <c r="W300" s="16" t="inlineStr">
        <is>
          <t>F-355</t>
        </is>
      </c>
      <c r="X300" s="19" t="inlineStr">
        <is>
          <t>ja</t>
        </is>
      </c>
      <c r="Y300" s="19" t="inlineStr">
        <is>
          <t>verfügbar</t>
        </is>
      </c>
      <c r="Z300" s="19" t="n"/>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Gestell Kiefer mit sechs Wannen</t>
        </is>
      </c>
      <c r="F301" s="17" t="n">
        <v>1</v>
      </c>
      <c r="G301" s="18" t="inlineStr">
        <is>
          <t>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VHB</t>
        </is>
      </c>
      <c r="U301" s="22">
        <f>O301*S301</f>
        <v/>
      </c>
      <c r="V301" s="16" t="inlineStr">
        <is>
          <t>nur Abholung</t>
        </is>
      </c>
      <c r="W301" s="16" t="inlineStr">
        <is>
          <t>F-358</t>
        </is>
      </c>
      <c r="X301" s="19" t="inlineStr">
        <is>
          <t>ja</t>
        </is>
      </c>
      <c r="Y301" s="19" t="inlineStr">
        <is>
          <t>verfügbar</t>
        </is>
      </c>
      <c r="Z301" s="19" t="n"/>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Kindertisch weiß</t>
        </is>
      </c>
      <c r="F302" s="17" t="n">
        <v>2</v>
      </c>
      <c r="G302" s="18" t="inlineStr">
        <is>
          <t>Niedriger Kindertisch von IKEA in Weiß mit Seitenwangen, Etikett an der Unterseite: Småstad, 804.335.42. Die Platte ist stark verkratzt und mit einer Schutzfolie belegt.</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35</v>
      </c>
      <c r="T302" s="19" t="inlineStr">
        <is>
          <t>VHB</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gebraucht</t>
        </is>
      </c>
      <c r="N303" s="17" t="n"/>
      <c r="O303" s="20">
        <f>F303-IF(N303="",0,N303)</f>
        <v/>
      </c>
      <c r="P303" s="19" t="inlineStr">
        <is>
          <t>ja</t>
        </is>
      </c>
      <c r="Q303" s="19" t="n"/>
      <c r="R303" s="21" t="n"/>
      <c r="S303" s="21" t="n">
        <v>25</v>
      </c>
      <c r="T303" s="19" t="inlineStr">
        <is>
          <t>VHB</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gebraucht</t>
        </is>
      </c>
      <c r="N304" s="17" t="n"/>
      <c r="O304" s="20">
        <f>F304-IF(N304="",0,N304)</f>
        <v/>
      </c>
      <c r="P304" s="19" t="inlineStr">
        <is>
          <t>ja</t>
        </is>
      </c>
      <c r="Q304" s="19" t="n"/>
      <c r="R304" s="21" t="n"/>
      <c r="S304" s="21" t="n">
        <v>25</v>
      </c>
      <c r="T304" s="19" t="inlineStr">
        <is>
          <t>VHB</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gebraucht</t>
        </is>
      </c>
      <c r="N306" s="17" t="n"/>
      <c r="O306" s="20">
        <f>F306-IF(N306="",0,N306)</f>
        <v/>
      </c>
      <c r="P306" s="19" t="inlineStr">
        <is>
          <t>ja</t>
        </is>
      </c>
      <c r="Q306" s="19" t="n"/>
      <c r="R306" s="21" t="n"/>
      <c r="S306" s="21" t="n">
        <v>15</v>
      </c>
      <c r="T306" s="19" t="inlineStr">
        <is>
          <t>VHB</t>
        </is>
      </c>
      <c r="U306" s="22">
        <f>O306*S306</f>
        <v/>
      </c>
      <c r="V306" s="16" t="inlineStr">
        <is>
          <t>Versand möglich</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VHB</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60</v>
      </c>
      <c r="T308" s="19" t="inlineStr">
        <is>
          <t>VHB</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VHB</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nicht signiert.</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VHB</t>
        </is>
      </c>
      <c r="U310" s="22">
        <f>O310*S310</f>
        <v/>
      </c>
      <c r="V310" s="16" t="inlineStr">
        <is>
          <t>Versand möglich</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ja</t>
        </is>
      </c>
      <c r="Q311" s="19" t="n"/>
      <c r="R311" s="21" t="n"/>
      <c r="S311" s="21" t="n">
        <v>40</v>
      </c>
      <c r="T311" s="19" t="inlineStr">
        <is>
          <t>VHB</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n"/>
    </row>
    <row r="312" ht="98.8" customHeight="1">
      <c r="A312" s="16" t="n"/>
      <c r="B312" s="16" t="inlineStr">
        <is>
          <t>BU02-12</t>
        </is>
      </c>
      <c r="C312" s="16" t="inlineStr">
        <is>
          <t>BU02</t>
        </is>
      </c>
      <c r="D312" s="16" t="inlineStr">
        <is>
          <t>Flur</t>
        </is>
      </c>
      <c r="E312" s="16" t="inlineStr">
        <is>
          <t>Wandregal weiß mit drei Wannen, geschwungen</t>
        </is>
      </c>
      <c r="F312" s="17" t="n">
        <v>1</v>
      </c>
      <c r="G312" s="18" t="inlineStr">
        <is>
          <t>Weißes Wandelement mit geschwungener Front, drei Fächern und drei eingeschobenen Kunststoffwannen.</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VHB</t>
        </is>
      </c>
      <c r="U312" s="22">
        <f>O312*S312</f>
        <v/>
      </c>
      <c r="V312" s="16" t="inlineStr">
        <is>
          <t>nur Abholung</t>
        </is>
      </c>
      <c r="W312" s="16" t="inlineStr">
        <is>
          <t>F-376</t>
        </is>
      </c>
      <c r="X312" s="19" t="inlineStr">
        <is>
          <t>ja</t>
        </is>
      </c>
      <c r="Y312" s="19" t="inlineStr">
        <is>
          <t>verfügbar</t>
        </is>
      </c>
      <c r="Z312" s="19" t="n"/>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VHB</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gebraucht</t>
        </is>
      </c>
      <c r="N314" s="17" t="n"/>
      <c r="O314" s="20">
        <f>F314-IF(N314="",0,N314)</f>
        <v/>
      </c>
      <c r="P314" s="19" t="inlineStr">
        <is>
          <t>ja</t>
        </is>
      </c>
      <c r="Q314" s="19" t="n"/>
      <c r="R314" s="21" t="n"/>
      <c r="S314" s="21" t="n">
        <v>30</v>
      </c>
      <c r="T314" s="19" t="inlineStr">
        <is>
          <t>VHB</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VHB</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VHB</t>
        </is>
      </c>
      <c r="U316" s="22">
        <f>O316*S316</f>
        <v/>
      </c>
      <c r="V316" s="16" t="inlineStr">
        <is>
          <t>Versand möglich</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Spielmöbel Kiefer,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VHB</t>
        </is>
      </c>
      <c r="U317" s="22">
        <f>O317*S317</f>
        <v/>
      </c>
      <c r="V317" s="16" t="inlineStr">
        <is>
          <t>nur Abholung</t>
        </is>
      </c>
      <c r="W317" s="16" t="inlineStr">
        <is>
          <t>F-385</t>
        </is>
      </c>
      <c r="X317" s="19" t="inlineStr">
        <is>
          <t>ja</t>
        </is>
      </c>
      <c r="Y317" s="19" t="inlineStr">
        <is>
          <t>verfügbar</t>
        </is>
      </c>
      <c r="Z317" s="19" t="n"/>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t>
        </is>
      </c>
      <c r="H318" s="16" t="inlineStr">
        <is>
          <t>Kita-Ausstattung</t>
        </is>
      </c>
      <c r="I318" s="16" t="n"/>
      <c r="J318" s="16" t="inlineStr">
        <is>
          <t>B</t>
        </is>
      </c>
      <c r="K318" s="16" t="inlineStr">
        <is>
          <t>Stück</t>
        </is>
      </c>
      <c r="L318" s="19" t="n"/>
      <c r="M318" s="16" t="inlineStr">
        <is>
          <t>gebraucht</t>
        </is>
      </c>
      <c r="N318" s="17" t="n"/>
      <c r="O318" s="20">
        <f>F318-IF(N318="",0,N318)</f>
        <v/>
      </c>
      <c r="P318" s="19" t="inlineStr">
        <is>
          <t>ja</t>
        </is>
      </c>
      <c r="Q318" s="19" t="n"/>
      <c r="R318" s="21" t="n"/>
      <c r="S318" s="21" t="n">
        <v>45</v>
      </c>
      <c r="T318" s="19" t="inlineStr">
        <is>
          <t>VHB</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gebraucht</t>
        </is>
      </c>
      <c r="N319" s="17" t="n"/>
      <c r="O319" s="20">
        <f>F319-IF(N319="",0,N319)</f>
        <v/>
      </c>
      <c r="P319" s="19" t="inlineStr">
        <is>
          <t>ja</t>
        </is>
      </c>
      <c r="Q319" s="19" t="n"/>
      <c r="R319" s="21" t="n"/>
      <c r="S319" s="21" t="n">
        <v>25</v>
      </c>
      <c r="T319" s="19" t="inlineStr">
        <is>
          <t>VHB</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VHB</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VHB</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Schuhschrank weiß mit Klappfächern</t>
        </is>
      </c>
      <c r="F322" s="17" t="n">
        <v>1</v>
      </c>
      <c r="G322" s="18" t="inlineStr">
        <is>
          <t>Schmaler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VHB</t>
        </is>
      </c>
      <c r="U322" s="22">
        <f>O322*S322</f>
        <v/>
      </c>
      <c r="V322" s="16" t="inlineStr">
        <is>
          <t>nur Abholung</t>
        </is>
      </c>
      <c r="W322" s="16" t="inlineStr">
        <is>
          <t>F-391</t>
        </is>
      </c>
      <c r="X322" s="19" t="inlineStr">
        <is>
          <t>ja</t>
        </is>
      </c>
      <c r="Y322" s="19" t="inlineStr">
        <is>
          <t>verfügbar</t>
        </is>
      </c>
      <c r="Z322" s="19" t="n"/>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VHB</t>
        </is>
      </c>
      <c r="U323" s="22">
        <f>O323*S323</f>
        <v/>
      </c>
      <c r="V323" s="16" t="inlineStr">
        <is>
          <t>Versand möglich</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gebraucht</t>
        </is>
      </c>
      <c r="N324" s="17" t="n"/>
      <c r="O324" s="20">
        <f>F324-IF(N324="",0,N324)</f>
        <v/>
      </c>
      <c r="P324" s="19" t="inlineStr">
        <is>
          <t>ja</t>
        </is>
      </c>
      <c r="Q324" s="19" t="n"/>
      <c r="R324" s="21" t="n"/>
      <c r="S324" s="21" t="n">
        <v>25</v>
      </c>
      <c r="T324" s="19" t="inlineStr">
        <is>
          <t>VHB</t>
        </is>
      </c>
      <c r="U324" s="22">
        <f>O324*S324</f>
        <v/>
      </c>
      <c r="V324" s="16" t="inlineStr">
        <is>
          <t>Versand möglich</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t>
        </is>
      </c>
      <c r="H325" s="16" t="inlineStr">
        <is>
          <t>Möbel</t>
        </is>
      </c>
      <c r="I325" s="16" t="n"/>
      <c r="J325" s="16" t="inlineStr">
        <is>
          <t>C</t>
        </is>
      </c>
      <c r="K325" s="16" t="inlineStr">
        <is>
          <t>Stück</t>
        </is>
      </c>
      <c r="L325" s="19" t="n"/>
      <c r="M325" s="16" t="inlineStr">
        <is>
          <t>gebraucht</t>
        </is>
      </c>
      <c r="N325" s="17" t="n"/>
      <c r="O325" s="20">
        <f>F325-IF(N325="",0,N325)</f>
        <v/>
      </c>
      <c r="P325" s="19" t="inlineStr">
        <is>
          <t>ja</t>
        </is>
      </c>
      <c r="Q325" s="19" t="n"/>
      <c r="R325" s="21" t="n"/>
      <c r="S325" s="21" t="n">
        <v>35</v>
      </c>
      <c r="T325" s="19" t="inlineStr">
        <is>
          <t>VHB</t>
        </is>
      </c>
      <c r="U325" s="22">
        <f>O325*S325</f>
        <v/>
      </c>
      <c r="V325" s="16" t="inlineStr">
        <is>
          <t>Versand möglich</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VHB</t>
        </is>
      </c>
      <c r="U326" s="22">
        <f>O326*S326</f>
        <v/>
      </c>
      <c r="V326" s="16" t="inlineStr">
        <is>
          <t>nur Abholung</t>
        </is>
      </c>
      <c r="W326" s="16" t="inlineStr">
        <is>
          <t>F-406</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nicht signiert.</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VHB</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t>
        </is>
      </c>
      <c r="H329" s="16" t="inlineStr">
        <is>
          <t>Möbel</t>
        </is>
      </c>
      <c r="I329" s="16" t="n"/>
      <c r="J329" s="16" t="inlineStr">
        <is>
          <t>A</t>
        </is>
      </c>
      <c r="K329" s="16" t="inlineStr">
        <is>
          <t>Set</t>
        </is>
      </c>
      <c r="L329" s="19" t="n"/>
      <c r="M329" s="16" t="inlineStr">
        <is>
          <t>gebraucht</t>
        </is>
      </c>
      <c r="N329" s="17" t="n"/>
      <c r="O329" s="20">
        <f>F329-IF(N329="",0,N329)</f>
        <v/>
      </c>
      <c r="P329" s="19" t="inlineStr">
        <is>
          <t>ja</t>
        </is>
      </c>
      <c r="Q329" s="19" t="n"/>
      <c r="R329" s="21" t="n"/>
      <c r="S329" s="21" t="n">
        <v>190</v>
      </c>
      <c r="T329" s="19" t="inlineStr">
        <is>
          <t>VHB</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VHB</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VHB</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t>
        </is>
      </c>
      <c r="H332" s="16" t="inlineStr">
        <is>
          <t>Kita-Ausstattung</t>
        </is>
      </c>
      <c r="I332" s="16" t="n"/>
      <c r="J332" s="16" t="inlineStr">
        <is>
          <t>B</t>
        </is>
      </c>
      <c r="K332" s="16" t="inlineStr">
        <is>
          <t>Stück</t>
        </is>
      </c>
      <c r="L332" s="19" t="n"/>
      <c r="M332" s="16" t="inlineStr">
        <is>
          <t>gebraucht</t>
        </is>
      </c>
      <c r="N332" s="17" t="n"/>
      <c r="O332" s="20">
        <f>F332-IF(N332="",0,N332)</f>
        <v/>
      </c>
      <c r="P332" s="19" t="inlineStr">
        <is>
          <t>ja</t>
        </is>
      </c>
      <c r="Q332" s="19" t="n"/>
      <c r="R332" s="21" t="n"/>
      <c r="S332" s="21" t="n">
        <v>45</v>
      </c>
      <c r="T332" s="19" t="inlineStr">
        <is>
          <t>VHB</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VHB</t>
        </is>
      </c>
      <c r="U333" s="22">
        <f>O333*S333</f>
        <v/>
      </c>
      <c r="V333" s="16" t="inlineStr">
        <is>
          <t>Versand möglich</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gebraucht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Treppenregal weiß mit Wannen</t>
        </is>
      </c>
      <c r="F336" s="17" t="n">
        <v>1</v>
      </c>
      <c r="G336" s="18" t="inlineStr">
        <is>
          <t>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VHB</t>
        </is>
      </c>
      <c r="U336" s="22">
        <f>O336*S336</f>
        <v/>
      </c>
      <c r="V336" s="16" t="inlineStr">
        <is>
          <t>nur Abholung</t>
        </is>
      </c>
      <c r="W336" s="16" t="inlineStr">
        <is>
          <t>F-412</t>
        </is>
      </c>
      <c r="X336" s="19" t="inlineStr">
        <is>
          <t>ja</t>
        </is>
      </c>
      <c r="Y336" s="19" t="inlineStr">
        <is>
          <t>verfügbar</t>
        </is>
      </c>
      <c r="Z336" s="19" t="n"/>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gebraucht</t>
        </is>
      </c>
      <c r="N337" s="17" t="n"/>
      <c r="O337" s="20">
        <f>F337-IF(N337="",0,N337)</f>
        <v/>
      </c>
      <c r="P337" s="19" t="inlineStr">
        <is>
          <t>ja</t>
        </is>
      </c>
      <c r="Q337" s="19" t="n"/>
      <c r="R337" s="21" t="n"/>
      <c r="S337" s="21" t="n">
        <v>45</v>
      </c>
      <c r="T337" s="19" t="inlineStr">
        <is>
          <t>VHB</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VHB</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VHB</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VHB</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gebraucht</t>
        </is>
      </c>
      <c r="N341" s="17" t="n"/>
      <c r="O341" s="20">
        <f>F341-IF(N341="",0,N341)</f>
        <v/>
      </c>
      <c r="P341" s="19" t="inlineStr">
        <is>
          <t>ja</t>
        </is>
      </c>
      <c r="Q341" s="19" t="n"/>
      <c r="R341" s="21" t="n"/>
      <c r="S341" s="21" t="n">
        <v>60</v>
      </c>
      <c r="T341" s="19" t="inlineStr">
        <is>
          <t>VHB</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Rutschfahrzeug mit Spielelementen</t>
        </is>
      </c>
      <c r="F342" s="17" t="n">
        <v>1</v>
      </c>
      <c r="G342" s="18" t="inlineStr">
        <is>
          <t>Rutschfahrzeug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VHB</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VHB</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VHB</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VHB</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45</v>
      </c>
      <c r="T346" s="19" t="inlineStr">
        <is>
          <t>VHB</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45</v>
      </c>
      <c r="T347" s="19" t="inlineStr">
        <is>
          <t>VHB</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Servierwagen Edelstahl, drei Ebenen</t>
        </is>
      </c>
      <c r="F348" s="17" t="n">
        <v>1</v>
      </c>
      <c r="G348" s="18" t="inlineStr">
        <is>
          <t>Servierwagen aus Edelstahl mit drei geschlossenen Ablageböden, umlaufenden Schiebegriffen und vier Lenkrollen, zwei davon feststellbar.</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VHB</t>
        </is>
      </c>
      <c r="U348" s="22">
        <f>O348*S348</f>
        <v/>
      </c>
      <c r="V348" s="16" t="inlineStr">
        <is>
          <t>nur Abholung</t>
        </is>
      </c>
      <c r="W348" s="16" t="inlineStr">
        <is>
          <t>F-432</t>
        </is>
      </c>
      <c r="X348" s="19" t="inlineStr">
        <is>
          <t>ja</t>
        </is>
      </c>
      <c r="Y348" s="19" t="inlineStr">
        <is>
          <t>verfügbar</t>
        </is>
      </c>
      <c r="Z348" s="19" t="n"/>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VHB</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VHB</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VHB</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VHB</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4</v>
      </c>
      <c r="G353" s="18" t="inlineStr">
        <is>
          <t>Wandregale in Wolkenform aus lackiertem Holz, ohne Zwischenböden: ein großes und ein kleineres in Weiß, zwei in Schwarz.</t>
        </is>
      </c>
      <c r="H353" s="16" t="inlineStr">
        <is>
          <t>Deko</t>
        </is>
      </c>
      <c r="I353" s="16" t="n"/>
      <c r="J353" s="16" t="inlineStr">
        <is>
          <t>C</t>
        </is>
      </c>
      <c r="K353" s="16" t="inlineStr">
        <is>
          <t>Stück</t>
        </is>
      </c>
      <c r="L353" s="19" t="n"/>
      <c r="M353" s="16" t="inlineStr">
        <is>
          <t>gebraucht</t>
        </is>
      </c>
      <c r="N353" s="17" t="n"/>
      <c r="O353" s="20">
        <f>F353-IF(N353="",0,N353)</f>
        <v/>
      </c>
      <c r="P353" s="19" t="inlineStr">
        <is>
          <t>ja</t>
        </is>
      </c>
      <c r="Q353" s="19" t="n"/>
      <c r="R353" s="21" t="n"/>
      <c r="S353" s="21" t="n">
        <v>25</v>
      </c>
      <c r="T353" s="19" t="inlineStr">
        <is>
          <t>VHB</t>
        </is>
      </c>
      <c r="U353" s="22">
        <f>O353*S353</f>
        <v/>
      </c>
      <c r="V353" s="16" t="inlineStr">
        <is>
          <t>Versand möglich</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4</v>
      </c>
      <c r="G354" s="18" t="inlineStr">
        <is>
          <t>Krippenbett von Wesco aus grauem Kunststoff mit geschlossenem Sockel, belüfteten Seitenwänden und Griffausschnitten zum Verschieben. Logo an der Längsseite: wesco.</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180</v>
      </c>
      <c r="T354" s="19" t="inlineStr">
        <is>
          <t>VHB</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n"/>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VHB</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VHB</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VHB</t>
        </is>
      </c>
      <c r="U357" s="22">
        <f>O357*S357</f>
        <v/>
      </c>
      <c r="V357" s="16" t="inlineStr">
        <is>
          <t>Versand möglich</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VHB</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VHB</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gebraucht</t>
        </is>
      </c>
      <c r="N360" s="17" t="n"/>
      <c r="O360" s="20">
        <f>F360-IF(N360="",0,N360)</f>
        <v/>
      </c>
      <c r="P360" s="19" t="inlineStr">
        <is>
          <t>ja</t>
        </is>
      </c>
      <c r="Q360" s="19" t="n"/>
      <c r="R360" s="21" t="n"/>
      <c r="S360" s="21" t="n">
        <v>25</v>
      </c>
      <c r="T360" s="19" t="inlineStr">
        <is>
          <t>VHB</t>
        </is>
      </c>
      <c r="U360" s="22">
        <f>O360*S360</f>
        <v/>
      </c>
      <c r="V360" s="16" t="inlineStr">
        <is>
          <t>Versand möglich</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in unterschiedlicher Größe, zum Aufhängen.</t>
        </is>
      </c>
      <c r="H361" s="16" t="inlineStr">
        <is>
          <t>Deko</t>
        </is>
      </c>
      <c r="I361" s="16" t="inlineStr">
        <is>
          <t>NE04-05</t>
        </is>
      </c>
      <c r="J361" s="16" t="inlineStr">
        <is>
          <t>C</t>
        </is>
      </c>
      <c r="K361" s="16" t="inlineStr">
        <is>
          <t>Stück</t>
        </is>
      </c>
      <c r="L361" s="19" t="n"/>
      <c r="M361" s="16" t="inlineStr">
        <is>
          <t>gebraucht</t>
        </is>
      </c>
      <c r="N361" s="17" t="n"/>
      <c r="O361" s="20">
        <f>F361-IF(N361="",0,N361)</f>
        <v/>
      </c>
      <c r="P361" s="19" t="inlineStr">
        <is>
          <t>ja</t>
        </is>
      </c>
      <c r="Q361" s="19" t="n"/>
      <c r="R361" s="21" t="n"/>
      <c r="S361" s="21" t="n">
        <v>20</v>
      </c>
      <c r="T361" s="19" t="inlineStr">
        <is>
          <t>VHB</t>
        </is>
      </c>
      <c r="U361" s="22">
        <f>O361*S361</f>
        <v/>
      </c>
      <c r="V361" s="16" t="inlineStr">
        <is>
          <t>Versand möglich</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2</v>
      </c>
      <c r="G362" s="18" t="inlineStr">
        <is>
          <t>Flache Wandelemente in Wolkenform aus schwarz lackiertem Holz, zum Aufhängen.</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VHB</t>
        </is>
      </c>
      <c r="U362" s="22">
        <f>O362*S362</f>
        <v/>
      </c>
      <c r="V362" s="16" t="inlineStr">
        <is>
          <t>Versand möglich</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80</v>
      </c>
      <c r="T363" s="19" t="inlineStr">
        <is>
          <t>VHB</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45</v>
      </c>
      <c r="T364" s="19" t="inlineStr">
        <is>
          <t>VHB</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45</v>
      </c>
      <c r="T365" s="19" t="inlineStr">
        <is>
          <t>VHB</t>
        </is>
      </c>
      <c r="U365" s="22">
        <f>O365*S365</f>
        <v/>
      </c>
      <c r="V365" s="16" t="inlineStr">
        <is>
          <t>Versand möglich</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Wickelkommode Buche mit zehn Wannen</t>
        </is>
      </c>
      <c r="F366" s="17" t="n">
        <v>1</v>
      </c>
      <c r="G366" s="18" t="inlineStr">
        <is>
          <t>Wickelkommode aus Buche-Dekor mit weißer Wickelfläche und umlaufender Aufkantung, darunter zehn herausziehbare Kunststoffwannen in zwei Reihen.</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VHB</t>
        </is>
      </c>
      <c r="U366" s="22">
        <f>O366*S366</f>
        <v/>
      </c>
      <c r="V366" s="16" t="inlineStr">
        <is>
          <t>nur Abholung</t>
        </is>
      </c>
      <c r="W366" s="16" t="inlineStr">
        <is>
          <t>F-458</t>
        </is>
      </c>
      <c r="X366" s="19" t="inlineStr">
        <is>
          <t>ja</t>
        </is>
      </c>
      <c r="Y366" s="19" t="inlineStr">
        <is>
          <t>verfügbar</t>
        </is>
      </c>
      <c r="Z366" s="19" t="n"/>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Wickelkommode Buche groß mit Treppe</t>
        </is>
      </c>
      <c r="F367" s="17" t="n">
        <v>2</v>
      </c>
      <c r="G367" s="18" t="inlineStr">
        <is>
          <t>Große Wickelkommode aus Buche-Dekor mit weißer Wickelfläche und Aufkantung: in der Mitte eine herausrollbare Treppe für den Aufstieg, links und rechts je fünf herausziehbare Kunststoffwannen.</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n"/>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Wickelkommode mit Türen und Fachböden</t>
        </is>
      </c>
      <c r="F368" s="17" t="n">
        <v>1</v>
      </c>
      <c r="G368" s="18" t="inlineStr">
        <is>
          <t>Wickelkommode aus Buche-Dekor mit weißer Wickelfläche und Aufkantung, geschlossener Unterbau mit zwei Türen und drei Fachböden.</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VHB</t>
        </is>
      </c>
      <c r="U368" s="22">
        <f>O368*S368</f>
        <v/>
      </c>
      <c r="V368" s="16" t="inlineStr">
        <is>
          <t>nur Abholung</t>
        </is>
      </c>
      <c r="W368" s="16" t="inlineStr">
        <is>
          <t>F-460</t>
        </is>
      </c>
      <c r="X368" s="19" t="inlineStr">
        <is>
          <t>ja</t>
        </is>
      </c>
      <c r="Y368" s="19" t="inlineStr">
        <is>
          <t>verfügbar</t>
        </is>
      </c>
      <c r="Z368" s="19" t="n"/>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180</v>
      </c>
      <c r="T369" s="19" t="inlineStr">
        <is>
          <t>VHB</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60</v>
      </c>
      <c r="T370" s="19" t="inlineStr">
        <is>
          <t>VHB</t>
        </is>
      </c>
      <c r="U370" s="22">
        <f>O370*S370</f>
        <v/>
      </c>
      <c r="V370" s="16" t="inlineStr">
        <is>
          <t>Versand möglich</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VHB</t>
        </is>
      </c>
      <c r="U371" s="22">
        <f>O371*S371</f>
        <v/>
      </c>
      <c r="V371" s="16" t="inlineStr">
        <is>
          <t>Versand möglich</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25</v>
      </c>
      <c r="T372" s="19" t="inlineStr">
        <is>
          <t>VHB</t>
        </is>
      </c>
      <c r="U372" s="22">
        <f>O372*S372</f>
        <v/>
      </c>
      <c r="V372" s="16" t="inlineStr">
        <is>
          <t>Versand möglich</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VHB</t>
        </is>
      </c>
      <c r="U373" s="22">
        <f>O373*S373</f>
        <v/>
      </c>
      <c r="V373" s="16" t="inlineStr">
        <is>
          <t>Versand möglich</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220</v>
      </c>
      <c r="T374" s="19" t="inlineStr">
        <is>
          <t>VHB</t>
        </is>
      </c>
      <c r="U374" s="22">
        <f>O374*S374</f>
        <v/>
      </c>
      <c r="V374" s="16" t="inlineStr">
        <is>
          <t>nur Abholung</t>
        </is>
      </c>
      <c r="W374" s="16" t="inlineStr">
        <is>
          <t>F-469</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150</v>
      </c>
      <c r="T375" s="19" t="inlineStr">
        <is>
          <t>VHB</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VHB</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VHB</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VHB</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VHB</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3</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VHB</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120</v>
      </c>
      <c r="T381" s="19" t="inlineStr">
        <is>
          <t>VHB</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35</v>
      </c>
      <c r="T382" s="19" t="inlineStr">
        <is>
          <t>VHB</t>
        </is>
      </c>
      <c r="U382" s="22">
        <f>O382*S382</f>
        <v/>
      </c>
      <c r="V382" s="16" t="inlineStr">
        <is>
          <t>Versand möglich</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15</v>
      </c>
      <c r="T383" s="19" t="inlineStr">
        <is>
          <t>VHB</t>
        </is>
      </c>
      <c r="U383" s="22">
        <f>O383*S383</f>
        <v/>
      </c>
      <c r="V383" s="16" t="inlineStr">
        <is>
          <t>Versand möglich</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20</v>
      </c>
      <c r="T384" s="19" t="inlineStr">
        <is>
          <t>VHB</t>
        </is>
      </c>
      <c r="U384" s="22">
        <f>O384*S384</f>
        <v/>
      </c>
      <c r="V384" s="16" t="inlineStr">
        <is>
          <t>Versand möglich</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VHB</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VHB</t>
        </is>
      </c>
      <c r="U386" s="22">
        <f>O386*S386</f>
        <v/>
      </c>
      <c r="V386" s="16" t="inlineStr">
        <is>
          <t>Versand möglich</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VHB</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Wandhängeregal weiß, drei Fächer</t>
        </is>
      </c>
      <c r="F388" s="17" t="n">
        <v>2</v>
      </c>
      <c r="G388" s="18" t="inlineStr">
        <is>
          <t>Weißes Wandregal mit drei offenen Fächern und seitlichen Aufhängungen, zum Einhängen an eine Schiene.</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VHB</t>
        </is>
      </c>
      <c r="U388" s="22">
        <f>O388*S388</f>
        <v/>
      </c>
      <c r="V388" s="16" t="inlineStr">
        <is>
          <t>nur Abholung</t>
        </is>
      </c>
      <c r="W388" s="16" t="inlineStr">
        <is>
          <t>F-490</t>
        </is>
      </c>
      <c r="X388" s="19" t="inlineStr">
        <is>
          <t>ja</t>
        </is>
      </c>
      <c r="Y388" s="19" t="inlineStr">
        <is>
          <t>verfügbar</t>
        </is>
      </c>
      <c r="Z388" s="19" t="n"/>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VHB</t>
        </is>
      </c>
      <c r="U389" s="22">
        <f>O389*S389</f>
        <v/>
      </c>
      <c r="V389" s="16" t="inlineStr">
        <is>
          <t>Versand möglich</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VHB</t>
        </is>
      </c>
      <c r="U390" s="22">
        <f>O390*S390</f>
        <v/>
      </c>
      <c r="V390" s="16" t="inlineStr">
        <is>
          <t>Versand möglich</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VHB</t>
        </is>
      </c>
      <c r="U391" s="22">
        <f>O391*S391</f>
        <v/>
      </c>
      <c r="V391" s="16" t="inlineStr">
        <is>
          <t>Versand möglich</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 nicht signiert.</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VHB</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VHB</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VHB</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60</v>
      </c>
      <c r="T395" s="19" t="inlineStr">
        <is>
          <t>VHB</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 Sitzflächen verschmutzt und bewittert.</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VHB</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VHB</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VHB</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VHB</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VHB</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VHB</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1</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VHB</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3</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VHB</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3</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VHB</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n"/>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35</v>
      </c>
      <c r="T405" s="19" t="inlineStr">
        <is>
          <t>VHB</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40</v>
      </c>
      <c r="T408" s="19" t="inlineStr">
        <is>
          <t>VHB</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VHB</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VHB</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ja</t>
        </is>
      </c>
      <c r="Q411" s="19" t="n"/>
      <c r="R411" s="21" t="n"/>
      <c r="S411" s="21" t="n">
        <v>5</v>
      </c>
      <c r="T411" s="19" t="inlineStr">
        <is>
          <t>VHB</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Insgesamt stehen 68 Mammut-Kinderstühle zum Verkauf: 20 rot (TE02-09), 20 weiß (TE02-13 und GA01-06), 16 grün (TE02-10 und NU02-14), 6 rosa (TE02-14, GA01-08 und NU02-14) und 6 blau (GA01-07).</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ja</t>
        </is>
      </c>
      <c r="Q412" s="19" t="n"/>
      <c r="R412" s="21" t="n"/>
      <c r="S412" s="21" t="n">
        <v>25</v>
      </c>
      <c r="T412" s="19" t="inlineStr">
        <is>
          <t>VHB</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n"/>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ja</t>
        </is>
      </c>
      <c r="Q413" s="19" t="n"/>
      <c r="R413" s="21" t="n"/>
      <c r="S413" s="21" t="n">
        <v>25</v>
      </c>
      <c r="T413" s="19" t="inlineStr">
        <is>
          <t>VHB</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n"/>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VHB</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n"/>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50</v>
      </c>
      <c r="T415" s="19" t="inlineStr">
        <is>
          <t>VHB</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25</v>
      </c>
      <c r="T416" s="19" t="inlineStr">
        <is>
          <t>VHB</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75</v>
      </c>
      <c r="T418" s="19" t="inlineStr">
        <is>
          <t>VHB</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35</v>
      </c>
      <c r="T419" s="19" t="inlineStr">
        <is>
          <t>VHB</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VHB</t>
        </is>
      </c>
      <c r="U420" s="22">
        <f>O420*S420</f>
        <v/>
      </c>
      <c r="V420" s="16" t="inlineStr">
        <is>
          <t>Versand möglich</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VHB</t>
        </is>
      </c>
      <c r="U421" s="22">
        <f>O421*S421</f>
        <v/>
      </c>
      <c r="V421" s="16" t="inlineStr">
        <is>
          <t>Versand möglich</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 Dazu je eine Tube Grün und Weiß von Tchibo.</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VHB</t>
        </is>
      </c>
      <c r="U422" s="22">
        <f>O422*S422</f>
        <v/>
      </c>
      <c r="V422" s="16" t="inlineStr">
        <is>
          <t>Versand möglich</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VHB</t>
        </is>
      </c>
      <c r="U423" s="22">
        <f>O423*S423</f>
        <v/>
      </c>
      <c r="V423" s="16" t="inlineStr">
        <is>
          <t>Versand möglich</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VHB</t>
        </is>
      </c>
      <c r="U424" s="22">
        <f>O424*S424</f>
        <v/>
      </c>
      <c r="V424" s="16" t="inlineStr">
        <is>
          <t>Versand möglich</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 Ungebraucht, einzeln liegend – keine Paare gebündelt.</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VHB</t>
        </is>
      </c>
      <c r="U425" s="22">
        <f>O425*S425</f>
        <v/>
      </c>
      <c r="V425" s="16" t="inlineStr">
        <is>
          <t>Versand möglich</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VHB</t>
        </is>
      </c>
      <c r="U426" s="22">
        <f>O426*S426</f>
        <v/>
      </c>
      <c r="V426" s="16" t="inlineStr">
        <is>
          <t>Versand möglich</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VHB</t>
        </is>
      </c>
      <c r="U427" s="22">
        <f>O427*S427</f>
        <v/>
      </c>
      <c r="V427" s="16" t="inlineStr">
        <is>
          <t>Versand möglich</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VHB</t>
        </is>
      </c>
      <c r="U428" s="22">
        <f>O428*S428</f>
        <v/>
      </c>
      <c r="V428" s="16" t="inlineStr">
        <is>
          <t>Versand möglich</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VHB</t>
        </is>
      </c>
      <c r="U429" s="22">
        <f>O429*S429</f>
        <v/>
      </c>
      <c r="V429" s="16" t="inlineStr">
        <is>
          <t>Versand möglich</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VHB</t>
        </is>
      </c>
      <c r="U430" s="22">
        <f>O430*S430</f>
        <v/>
      </c>
      <c r="V430" s="16" t="inlineStr">
        <is>
          <t>Versand möglich</t>
        </is>
      </c>
      <c r="W430" s="16" t="n"/>
      <c r="X430" s="19" t="inlineStr">
        <is>
          <t>nein</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inlineStr">
        <is>
          <t>OFFEN: Foto fehlt noch als Datei. Solange Im_Katalog = nein.</t>
        </is>
      </c>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VHB</t>
        </is>
      </c>
      <c r="U431" s="22">
        <f>O431*S431</f>
        <v/>
      </c>
      <c r="V431" s="16" t="inlineStr">
        <is>
          <t>Versand möglich</t>
        </is>
      </c>
      <c r="W431" s="16" t="n"/>
      <c r="X431" s="19" t="inlineStr">
        <is>
          <t>nein</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inlineStr">
        <is>
          <t>OFFEN: Foto fehlt noch als Datei. Solange Im_Katalog = nein.</t>
        </is>
      </c>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VHB</t>
        </is>
      </c>
      <c r="U432" s="22">
        <f>O432*S432</f>
        <v/>
      </c>
      <c r="V432" s="16" t="inlineStr">
        <is>
          <t>Versand möglich</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VHB</t>
        </is>
      </c>
      <c r="U433" s="22">
        <f>O433*S433</f>
        <v/>
      </c>
      <c r="V433" s="16" t="inlineStr">
        <is>
          <t>Versand möglich</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VHB</t>
        </is>
      </c>
      <c r="U434" s="22">
        <f>O434*S434</f>
        <v/>
      </c>
      <c r="V434" s="16" t="inlineStr">
        <is>
          <t>Versand möglich</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VHB</t>
        </is>
      </c>
      <c r="U435" s="22">
        <f>O435*S435</f>
        <v/>
      </c>
      <c r="V435" s="16" t="inlineStr">
        <is>
          <t>Versand möglich</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VHB</t>
        </is>
      </c>
      <c r="U436" s="22">
        <f>O436*S436</f>
        <v/>
      </c>
      <c r="V436" s="16" t="inlineStr">
        <is>
          <t>Versand möglich</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VHB</t>
        </is>
      </c>
      <c r="U437" s="22">
        <f>O437*S437</f>
        <v/>
      </c>
      <c r="V437" s="16" t="inlineStr">
        <is>
          <t>Versand möglich</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45</v>
      </c>
      <c r="T438" s="19" t="inlineStr">
        <is>
          <t>VHB</t>
        </is>
      </c>
      <c r="U438" s="22">
        <f>O438*S438</f>
        <v/>
      </c>
      <c r="V438" s="16" t="inlineStr">
        <is>
          <t>Versand möglich</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VHB</t>
        </is>
      </c>
      <c r="U439" s="22">
        <f>O439*S439</f>
        <v/>
      </c>
      <c r="V439" s="16" t="inlineStr">
        <is>
          <t>Versand möglich</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19</v>
      </c>
      <c r="G440" s="18" t="inlineStr">
        <is>
          <t>Transparentpapier auf Rolle im Format 70 × 100 cm, Marken Creleo und folia, in verschiedenen Farben – darunter Rot, Blau, Hellblau, Lila, Weiß, Braun und Orange. Teils noch eingeschweißt.</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1.5</v>
      </c>
      <c r="T440" s="19" t="inlineStr">
        <is>
          <t>VHB</t>
        </is>
      </c>
      <c r="U440" s="22">
        <f>O440*S440</f>
        <v/>
      </c>
      <c r="V440" s="16" t="inlineStr">
        <is>
          <t>Versand möglich</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VHB</t>
        </is>
      </c>
      <c r="U441" s="22">
        <f>O441*S441</f>
        <v/>
      </c>
      <c r="V441" s="16" t="inlineStr">
        <is>
          <t>Versand möglich</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BA04-10</t>
        </is>
      </c>
      <c r="C442" s="16" t="inlineStr">
        <is>
          <t>BA04</t>
        </is>
      </c>
      <c r="D442" s="16" t="inlineStr">
        <is>
          <t>Gruppenraum</t>
        </is>
      </c>
      <c r="E442" s="16" t="inlineStr">
        <is>
          <t>Stofftasche mit Druckknopf, gestreift</t>
        </is>
      </c>
      <c r="F442" s="17" t="n">
        <v>8</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VHB</t>
        </is>
      </c>
      <c r="U442" s="22">
        <f>O442*S442</f>
        <v/>
      </c>
      <c r="V442" s="16" t="inlineStr">
        <is>
          <t>Versand möglich</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n"/>
    </row>
    <row r="443" ht="98.8" customHeight="1">
      <c r="A443" s="16" t="n"/>
      <c r="B443" s="16" t="inlineStr">
        <is>
          <t>BA04-11</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2</v>
      </c>
      <c r="T443" s="19" t="inlineStr">
        <is>
          <t>VHB</t>
        </is>
      </c>
      <c r="U443" s="22">
        <f>O443*S443</f>
        <v/>
      </c>
      <c r="V443" s="16" t="inlineStr">
        <is>
          <t>Versand möglich</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n"/>
    </row>
    <row r="444" ht="98.8" customHeight="1">
      <c r="A444" s="16" t="n"/>
      <c r="B444" s="16" t="inlineStr">
        <is>
          <t>BU09-04</t>
        </is>
      </c>
      <c r="C444" s="16" t="inlineStr">
        <is>
          <t>BU09</t>
        </is>
      </c>
      <c r="D444" s="16" t="inlineStr">
        <is>
          <t>Werkraum</t>
        </is>
      </c>
      <c r="E444" s="16" t="inlineStr">
        <is>
          <t>Hobelbank Massivholz mit zwei Spannzangen</t>
        </is>
      </c>
      <c r="F444" s="17" t="n">
        <v>1</v>
      </c>
      <c r="G444" s="18" t="inlineStr">
        <is>
          <t>Werkbank aus massivem Holz mit durchgehender Arbeitsplatte, Vorder- und Hinterzange mit Holzkurbeln und einer Reihe Bankhakenlöcher. Deutliche Gebrauchsspuren und Farbflecken von der Werkarbeit.</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nein</t>
        </is>
      </c>
      <c r="Y444" s="19" t="inlineStr">
        <is>
          <t>verfügbar</t>
        </is>
      </c>
      <c r="Z444" s="19" t="n"/>
      <c r="AA444" s="19" t="n"/>
      <c r="AB444" s="19" t="n"/>
      <c r="AC444" s="19" t="n"/>
      <c r="AD444" s="21" t="n"/>
      <c r="AE444" s="22">
        <f>IF(N444="","",N444*AD444)</f>
        <v/>
      </c>
      <c r="AF444" s="19" t="n"/>
      <c r="AG444" s="19" t="n"/>
      <c r="AH444" s="19" t="n"/>
      <c r="AI444" s="19" t="n"/>
      <c r="AJ444" s="19" t="n"/>
      <c r="AK444" s="19" t="n"/>
      <c r="AL444" s="18" t="n"/>
      <c r="AM444" s="23" t="inlineStr">
        <is>
          <t>OFFEN: steht nicht in den Notizen vom 29.09.2026, nur auf Foto F-544 mit Post-it BU09-04. Preis geschätzt, Maße fehlen. Vor der Freigabe mit der Nutzerin klären.</t>
        </is>
      </c>
    </row>
    <row r="445" ht="98.8" customHeight="1">
      <c r="A445" s="16" t="n"/>
      <c r="B445" s="16" t="inlineStr">
        <is>
          <t>BU09-05</t>
        </is>
      </c>
      <c r="C445" s="16" t="inlineStr">
        <is>
          <t>BU09</t>
        </is>
      </c>
      <c r="D445" s="16" t="inlineStr">
        <is>
          <t>Werkraum</t>
        </is>
      </c>
      <c r="E445" s="16" t="inlineStr">
        <is>
          <t>Werkzeugschrank Holz mit Werkzeug</t>
        </is>
      </c>
      <c r="F445" s="17" t="n">
        <v>2</v>
      </c>
      <c r="G445" s="18" t="inlineStr">
        <is>
          <t>Wandschrank aus Birke-Multiplex mit zwei aufklappbaren Türen, Ablagehalterungen und zwei Schubladen, bestückt mit echtem Werkzeug in Kindergröße: Maulschlüssel, Hammer, Handsäge, Schraubzwinge, Zange, Feile und Kleinteile.</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VHB</t>
        </is>
      </c>
      <c r="U445" s="22">
        <f>O445*S445</f>
        <v/>
      </c>
      <c r="V445" s="16" t="inlineStr">
        <is>
          <t>nur Abholung</t>
        </is>
      </c>
      <c r="W445" s="16" t="inlineStr">
        <is>
          <t>F-545</t>
        </is>
      </c>
      <c r="X445" s="19" t="inlineStr">
        <is>
          <t>nein</t>
        </is>
      </c>
      <c r="Y445" s="19" t="inlineStr">
        <is>
          <t>verfügbar</t>
        </is>
      </c>
      <c r="Z445" s="19" t="n"/>
      <c r="AA445" s="19" t="n"/>
      <c r="AB445" s="19" t="n"/>
      <c r="AC445" s="19" t="n"/>
      <c r="AD445" s="21" t="n"/>
      <c r="AE445" s="22">
        <f>IF(N445="","",N445*AD445)</f>
        <v/>
      </c>
      <c r="AF445" s="19" t="n"/>
      <c r="AG445" s="19" t="n"/>
      <c r="AH445" s="19" t="n"/>
      <c r="AI445" s="19" t="n"/>
      <c r="AJ445" s="19" t="n"/>
      <c r="AK445" s="19" t="n"/>
      <c r="AL445" s="18" t="n"/>
      <c r="AM445" s="23" t="inlineStr">
        <is>
          <t>OFFEN: steht nicht in den Notizen vom 29.09.2026, nur auf Foto F-545 mit Post-it BU09-05. Anzahl der Schränke geschätzt (2), Preis geschätzt, und ob das Werkzeug mitgeht. Vor der Freigabe mit der Nutzerin klären.</t>
        </is>
      </c>
    </row>
  </sheetData>
  <sheetProtection selectLockedCells="0" selectUnlockedCells="0" sheet="1" objects="0" insertRows="1" insertHyperlinks="1" autoFilter="0" scenarios="0" formatColumns="0" deleteColumns="1" insertColumns="1" pivotTables="1" deleteRows="1" formatCells="0" formatRows="0" sort="1"/>
  <autoFilter ref="A2:AM445"/>
  <mergeCells count="7">
    <mergeCell ref="AH1:AK1"/>
    <mergeCell ref="S1:U1"/>
    <mergeCell ref="Q1:R1"/>
    <mergeCell ref="A1:P1"/>
    <mergeCell ref="V1:AC1"/>
    <mergeCell ref="AL1:AM1"/>
    <mergeCell ref="AD1:AG1"/>
  </mergeCells>
  <conditionalFormatting sqref="Y3:Y44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45">
    <cfRule type="cellIs" priority="4" operator="equal" dxfId="3">
      <formula>"A"</formula>
    </cfRule>
  </conditionalFormatting>
  <conditionalFormatting sqref="P3:P445">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COUNTA(Artikelstamm!$B$3:$B$445)</f>
        <v/>
      </c>
    </row>
    <row r="6">
      <c r="A6" s="27" t="inlineStr">
        <is>
          <t>davon verfügbar</t>
        </is>
      </c>
      <c r="B6" s="28">
        <f>COUNTIF(Artikelstamm!$Y$3:$Y$445,"verfügbar")</f>
        <v/>
      </c>
    </row>
    <row r="7">
      <c r="A7" s="27" t="inlineStr">
        <is>
          <t>davon reserviert</t>
        </is>
      </c>
      <c r="B7" s="28">
        <f>COUNTIF(Artikelstamm!$Y$3:$Y$445,"reserviert")</f>
        <v/>
      </c>
    </row>
    <row r="8">
      <c r="A8" s="27" t="inlineStr">
        <is>
          <t>davon teilverkauft</t>
        </is>
      </c>
      <c r="B8" s="28">
        <f>COUNTIF(Artikelstamm!$Y$3:$Y$445,"teilverkauft")</f>
        <v/>
      </c>
    </row>
    <row r="9">
      <c r="A9" s="27" t="inlineStr">
        <is>
          <t>davon verkauft</t>
        </is>
      </c>
      <c r="B9" s="28">
        <f>COUNTIF(Artikelstamm!$Y$3:$Y$445,"verkauft")</f>
        <v/>
      </c>
    </row>
    <row r="10">
      <c r="A10" s="27" t="inlineStr">
        <is>
          <t>Einheiten noch im Bestand</t>
        </is>
      </c>
      <c r="B10" s="28">
        <f>SUM(Artikelstamm!$O$3:$O$445)</f>
        <v/>
      </c>
    </row>
    <row r="11">
      <c r="A11" s="29" t="inlineStr">
        <is>
          <t>Restbestand zu Wunschpreisen (netto)</t>
        </is>
      </c>
      <c r="B11" s="30">
        <f>SUM(Artikelstamm!$U$3:$U$445)</f>
        <v/>
      </c>
    </row>
    <row r="12">
      <c r="A12" s="26" t="inlineStr">
        <is>
          <t>Erlöse</t>
        </is>
      </c>
    </row>
    <row r="13">
      <c r="A13" s="27" t="inlineStr">
        <is>
          <t>Verkaufte Einheiten</t>
        </is>
      </c>
      <c r="B13" s="28">
        <f>SUM(Artikelstamm!$N$3:$N$445)</f>
        <v/>
      </c>
    </row>
    <row r="14">
      <c r="A14" s="27" t="inlineStr">
        <is>
          <t>Umsatz netto</t>
        </is>
      </c>
      <c r="B14" s="31">
        <f>SUMPRODUCT(Artikelstamm!$N$3:$N$445,Artikelstamm!$AD$3:$AD$445)</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SUMPRODUCT((Artikelstamm!$AI$3:$AI$445="bezahlt")*Artikelstamm!$N$3:$N$445*Artikelstamm!$AD$3:$AD$445)</f>
        <v/>
      </c>
    </row>
    <row r="18">
      <c r="A18" s="27" t="inlineStr">
        <is>
          <t>noch offen (netto)</t>
        </is>
      </c>
      <c r="B18" s="31">
        <f>B14-B17</f>
        <v/>
      </c>
    </row>
    <row r="20">
      <c r="A20" s="26" t="inlineStr">
        <is>
          <t>To-do</t>
        </is>
      </c>
    </row>
    <row r="21">
      <c r="A21" s="29" t="inlineStr">
        <is>
          <t>Rechnungen noch zu schreiben</t>
        </is>
      </c>
      <c r="B21" s="32">
        <f>COUNTIFS(Artikelstamm!$Y$3:$Y$445,"*verkauft",Artikelstamm!$AH$3:$AH$445,"")</f>
        <v/>
      </c>
    </row>
    <row r="22">
      <c r="A22" s="29" t="inlineStr">
        <is>
          <t>Rechnungen offen (unbezahlt)</t>
        </is>
      </c>
      <c r="B22" s="32">
        <f>COUNTIFS(Artikelstamm!$Y$3:$Y$445,"*verkauft",Artikelstamm!$AI$3:$AI$445,"offen")</f>
        <v/>
      </c>
    </row>
    <row r="23">
      <c r="A23" s="27" t="inlineStr">
        <is>
          <t>Reservierungen ohne Abholtermin</t>
        </is>
      </c>
      <c r="B23" s="28">
        <f>COUNTIFS(Artikelstamm!$Y$3:$Y$445,"reserviert",Artikelstamm!$AK$3:$AK$445,"")</f>
        <v/>
      </c>
    </row>
    <row r="24">
      <c r="A24" s="27" t="inlineStr">
        <is>
          <t>Artikel ohne Preis</t>
        </is>
      </c>
      <c r="B24" s="28">
        <f>COUNTIFS(Artikelstamm!$S$3:$S$445,"")</f>
        <v/>
      </c>
    </row>
    <row r="25">
      <c r="A25" s="27" t="inlineStr">
        <is>
          <t>Artikel ohne Maßangabe</t>
        </is>
      </c>
      <c r="B25" s="28">
        <f>COUNTIFS(Artikelstamm!$L$3:$L$445,"")</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COUNTIF(Artikelstamm!$J$3:$J$445,$A30)</f>
        <v/>
      </c>
      <c r="C30" s="35">
        <f>SUMPRODUCT((Artikelstamm!$J$3:$J$445=$A30)*Artikelstamm!$N$3:$N$445*Artikelstamm!$AD$3:$AD$445)</f>
        <v/>
      </c>
      <c r="D30" s="35">
        <f>SUMIF(Artikelstamm!$J$3:$J$445,$A30,Artikelstamm!$U$3:$U$445)</f>
        <v/>
      </c>
    </row>
    <row r="31">
      <c r="A31" s="27" t="inlineStr">
        <is>
          <t>B</t>
        </is>
      </c>
      <c r="B31" s="34">
        <f>COUNTIF(Artikelstamm!$J$3:$J$445,$A31)</f>
        <v/>
      </c>
      <c r="C31" s="35">
        <f>SUMPRODUCT((Artikelstamm!$J$3:$J$445=$A31)*Artikelstamm!$N$3:$N$445*Artikelstamm!$AD$3:$AD$445)</f>
        <v/>
      </c>
      <c r="D31" s="35">
        <f>SUMIF(Artikelstamm!$J$3:$J$445,$A31,Artikelstamm!$U$3:$U$445)</f>
        <v/>
      </c>
    </row>
    <row r="32">
      <c r="A32" s="27" t="inlineStr">
        <is>
          <t>C</t>
        </is>
      </c>
      <c r="B32" s="34">
        <f>COUNTIF(Artikelstamm!$J$3:$J$445,$A32)</f>
        <v/>
      </c>
      <c r="C32" s="35">
        <f>SUMPRODUCT((Artikelstamm!$J$3:$J$445=$A32)*Artikelstamm!$N$3:$N$445*Artikelstamm!$AD$3:$AD$445)</f>
        <v/>
      </c>
      <c r="D32" s="35">
        <f>SUMIF(Artikelstamm!$J$3:$J$445,$A32,Artikelstamm!$U$3:$U$445)</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COUNTIF(Artikelstamm!$H$3:$H$445,$A37)</f>
        <v/>
      </c>
      <c r="C37" s="35">
        <f>SUMPRODUCT((Artikelstamm!$H$3:$H$445=$A37)*Artikelstamm!$N$3:$N$445*Artikelstamm!$AD$3:$AD$445)</f>
        <v/>
      </c>
      <c r="D37" s="35">
        <f>SUMIF(Artikelstamm!$H$3:$H$445,$A37,Artikelstamm!$U$3:$U$445)</f>
        <v/>
      </c>
    </row>
    <row r="38">
      <c r="A38" s="27" t="inlineStr">
        <is>
          <t>Deko</t>
        </is>
      </c>
      <c r="B38" s="34">
        <f>COUNTIF(Artikelstamm!$H$3:$H$445,$A38)</f>
        <v/>
      </c>
      <c r="C38" s="35">
        <f>SUMPRODUCT((Artikelstamm!$H$3:$H$445=$A38)*Artikelstamm!$N$3:$N$445*Artikelstamm!$AD$3:$AD$445)</f>
        <v/>
      </c>
      <c r="D38" s="35">
        <f>SUMIF(Artikelstamm!$H$3:$H$445,$A38,Artikelstamm!$U$3:$U$445)</f>
        <v/>
      </c>
    </row>
    <row r="39">
      <c r="A39" s="27" t="inlineStr">
        <is>
          <t>Garten</t>
        </is>
      </c>
      <c r="B39" s="34">
        <f>COUNTIF(Artikelstamm!$H$3:$H$445,$A39)</f>
        <v/>
      </c>
      <c r="C39" s="35">
        <f>SUMPRODUCT((Artikelstamm!$H$3:$H$445=$A39)*Artikelstamm!$N$3:$N$445*Artikelstamm!$AD$3:$AD$445)</f>
        <v/>
      </c>
      <c r="D39" s="35">
        <f>SUMIF(Artikelstamm!$H$3:$H$445,$A39,Artikelstamm!$U$3:$U$445)</f>
        <v/>
      </c>
    </row>
    <row r="40">
      <c r="A40" s="27" t="inlineStr">
        <is>
          <t>Kita-Ausstattung</t>
        </is>
      </c>
      <c r="B40" s="34">
        <f>COUNTIF(Artikelstamm!$H$3:$H$445,$A40)</f>
        <v/>
      </c>
      <c r="C40" s="35">
        <f>SUMPRODUCT((Artikelstamm!$H$3:$H$445=$A40)*Artikelstamm!$N$3:$N$445*Artikelstamm!$AD$3:$AD$445)</f>
        <v/>
      </c>
      <c r="D40" s="35">
        <f>SUMIF(Artikelstamm!$H$3:$H$445,$A40,Artikelstamm!$U$3:$U$445)</f>
        <v/>
      </c>
    </row>
    <row r="41">
      <c r="A41" s="27" t="inlineStr">
        <is>
          <t>Kunst</t>
        </is>
      </c>
      <c r="B41" s="34">
        <f>COUNTIF(Artikelstamm!$H$3:$H$445,$A41)</f>
        <v/>
      </c>
      <c r="C41" s="35">
        <f>SUMPRODUCT((Artikelstamm!$H$3:$H$445=$A41)*Artikelstamm!$N$3:$N$445*Artikelstamm!$AD$3:$AD$445)</f>
        <v/>
      </c>
      <c r="D41" s="35">
        <f>SUMIF(Artikelstamm!$H$3:$H$445,$A41,Artikelstamm!$U$3:$U$445)</f>
        <v/>
      </c>
    </row>
    <row r="42">
      <c r="A42" s="27" t="inlineStr">
        <is>
          <t>Leuchten</t>
        </is>
      </c>
      <c r="B42" s="34">
        <f>COUNTIF(Artikelstamm!$H$3:$H$445,$A42)</f>
        <v/>
      </c>
      <c r="C42" s="35">
        <f>SUMPRODUCT((Artikelstamm!$H$3:$H$445=$A42)*Artikelstamm!$N$3:$N$445*Artikelstamm!$AD$3:$AD$445)</f>
        <v/>
      </c>
      <c r="D42" s="35">
        <f>SUMIF(Artikelstamm!$H$3:$H$445,$A42,Artikelstamm!$U$3:$U$445)</f>
        <v/>
      </c>
    </row>
    <row r="43">
      <c r="A43" s="27" t="inlineStr">
        <is>
          <t>Möbel</t>
        </is>
      </c>
      <c r="B43" s="34">
        <f>COUNTIF(Artikelstamm!$H$3:$H$445,$A43)</f>
        <v/>
      </c>
      <c r="C43" s="35">
        <f>SUMPRODUCT((Artikelstamm!$H$3:$H$445=$A43)*Artikelstamm!$N$3:$N$445*Artikelstamm!$AD$3:$AD$445)</f>
        <v/>
      </c>
      <c r="D43" s="35">
        <f>SUMIF(Artikelstamm!$H$3:$H$445,$A43,Artikelstamm!$U$3:$U$445)</f>
        <v/>
      </c>
    </row>
    <row r="44">
      <c r="A44" s="27" t="inlineStr">
        <is>
          <t>Pflanzen</t>
        </is>
      </c>
      <c r="B44" s="34">
        <f>COUNTIF(Artikelstamm!$H$3:$H$445,$A44)</f>
        <v/>
      </c>
      <c r="C44" s="35">
        <f>SUMPRODUCT((Artikelstamm!$H$3:$H$445=$A44)*Artikelstamm!$N$3:$N$445*Artikelstamm!$AD$3:$AD$445)</f>
        <v/>
      </c>
      <c r="D44" s="35">
        <f>SUMIF(Artikelstamm!$H$3:$H$445,$A44,Artikelstamm!$U$3:$U$445)</f>
        <v/>
      </c>
    </row>
    <row r="45">
      <c r="A45" s="27" t="inlineStr">
        <is>
          <t>Sonstiges</t>
        </is>
      </c>
      <c r="B45" s="34">
        <f>COUNTIF(Artikelstamm!$H$3:$H$445,$A45)</f>
        <v/>
      </c>
      <c r="C45" s="35">
        <f>SUMPRODUCT((Artikelstamm!$H$3:$H$445=$A45)*Artikelstamm!$N$3:$N$445*Artikelstamm!$AD$3:$AD$445)</f>
        <v/>
      </c>
      <c r="D45" s="35">
        <f>SUMIF(Artikelstamm!$H$3:$H$445,$A45,Artikelstamm!$U$3:$U$445)</f>
        <v/>
      </c>
    </row>
    <row r="46">
      <c r="A46" s="27" t="inlineStr">
        <is>
          <t>Technik</t>
        </is>
      </c>
      <c r="B46" s="34">
        <f>COUNTIF(Artikelstamm!$H$3:$H$445,$A46)</f>
        <v/>
      </c>
      <c r="C46" s="35">
        <f>SUMPRODUCT((Artikelstamm!$H$3:$H$445=$A46)*Artikelstamm!$N$3:$N$445*Artikelstamm!$AD$3:$AD$445)</f>
        <v/>
      </c>
      <c r="D46" s="35">
        <f>SUMIF(Artikelstamm!$H$3:$H$445,$A46,Artikelstamm!$U$3:$U$445)</f>
        <v/>
      </c>
    </row>
    <row r="47">
      <c r="A47" s="27" t="inlineStr">
        <is>
          <t>Textilien</t>
        </is>
      </c>
      <c r="B47" s="34">
        <f>COUNTIF(Artikelstamm!$H$3:$H$445,$A47)</f>
        <v/>
      </c>
      <c r="C47" s="35">
        <f>SUMPRODUCT((Artikelstamm!$H$3:$H$445=$A47)*Artikelstamm!$N$3:$N$445*Artikelstamm!$AD$3:$AD$445)</f>
        <v/>
      </c>
      <c r="D47" s="35">
        <f>SUMIF(Artikelstamm!$H$3:$H$445,$A47,Artikelstamm!$U$3:$U$445)</f>
        <v/>
      </c>
    </row>
    <row r="48">
      <c r="A48" s="27" t="inlineStr">
        <is>
          <t>Uhren</t>
        </is>
      </c>
      <c r="B48" s="34">
        <f>COUNTIF(Artikelstamm!$H$3:$H$445,$A48)</f>
        <v/>
      </c>
      <c r="C48" s="35">
        <f>SUMPRODUCT((Artikelstamm!$H$3:$H$445=$A48)*Artikelstamm!$N$3:$N$445*Artikelstamm!$AD$3:$AD$445)</f>
        <v/>
      </c>
      <c r="D48" s="35">
        <f>SUMIF(Artikelstamm!$H$3:$H$445,$A48,Artikelstamm!$U$3:$U$445)</f>
        <v/>
      </c>
    </row>
    <row r="49">
      <c r="A49" s="27" t="inlineStr">
        <is>
          <t>Verbrauchsmaterial</t>
        </is>
      </c>
      <c r="B49" s="34">
        <f>COUNTIF(Artikelstamm!$H$3:$H$445,$A49)</f>
        <v/>
      </c>
      <c r="C49" s="35">
        <f>SUMPRODUCT((Artikelstamm!$H$3:$H$445=$A49)*Artikelstamm!$N$3:$N$445*Artikelstamm!$AD$3:$AD$445)</f>
        <v/>
      </c>
      <c r="D49" s="35">
        <f>SUMIF(Artikelstamm!$H$3:$H$445,$A49,Artikelstamm!$U$3:$U$445)</f>
        <v/>
      </c>
    </row>
    <row r="50">
      <c r="A50" s="29" t="inlineStr">
        <is>
          <t>Summe</t>
        </is>
      </c>
      <c r="B50" s="36">
        <f>SUM(B37:B49)</f>
        <v/>
      </c>
      <c r="C50" s="37">
        <f>SUM(C37:C49)</f>
        <v/>
      </c>
      <c r="D50" s="37">
        <f>SUM(D37:D49)</f>
        <v/>
      </c>
    </row>
    <row r="52">
      <c r="A52" s="26" t="inlineStr">
        <is>
          <t>Nach Raum</t>
        </is>
      </c>
    </row>
    <row r="53">
      <c r="A53" s="33" t="inlineStr">
        <is>
          <t>Raum</t>
        </is>
      </c>
      <c r="B53" s="33" t="inlineStr">
        <is>
          <t>Positionen</t>
        </is>
      </c>
      <c r="C53" s="33" t="inlineStr">
        <is>
          <t>Umsatz netto</t>
        </is>
      </c>
      <c r="D53" s="33" t="inlineStr">
        <is>
          <t>Restwert netto</t>
        </is>
      </c>
    </row>
    <row r="54">
      <c r="A54" s="27" t="inlineStr">
        <is>
          <t>Atelier</t>
        </is>
      </c>
      <c r="B54" s="34">
        <f>COUNTIF(Artikelstamm!$D$3:$D$445,$A54)</f>
        <v/>
      </c>
      <c r="C54" s="35">
        <f>SUMPRODUCT((Artikelstamm!$D$3:$D$445=$A54)*Artikelstamm!$N$3:$N$445*Artikelstamm!$AD$3:$AD$445)</f>
        <v/>
      </c>
      <c r="D54" s="35">
        <f>SUMIF(Artikelstamm!$D$3:$D$445,$A54,Artikelstamm!$U$3:$U$445)</f>
        <v/>
      </c>
    </row>
    <row r="55">
      <c r="A55" s="27" t="inlineStr">
        <is>
          <t>Büro</t>
        </is>
      </c>
      <c r="B55" s="34">
        <f>COUNTIF(Artikelstamm!$D$3:$D$445,$A55)</f>
        <v/>
      </c>
      <c r="C55" s="35">
        <f>SUMPRODUCT((Artikelstamm!$D$3:$D$445=$A55)*Artikelstamm!$N$3:$N$445*Artikelstamm!$AD$3:$AD$445)</f>
        <v/>
      </c>
      <c r="D55" s="35">
        <f>SUMIF(Artikelstamm!$D$3:$D$445,$A55,Artikelstamm!$U$3:$U$445)</f>
        <v/>
      </c>
    </row>
    <row r="56">
      <c r="A56" s="27" t="inlineStr">
        <is>
          <t>Büro und Besprechung</t>
        </is>
      </c>
      <c r="B56" s="34">
        <f>COUNTIF(Artikelstamm!$D$3:$D$445,$A56)</f>
        <v/>
      </c>
      <c r="C56" s="35">
        <f>SUMPRODUCT((Artikelstamm!$D$3:$D$445=$A56)*Artikelstamm!$N$3:$N$445*Artikelstamm!$AD$3:$AD$445)</f>
        <v/>
      </c>
      <c r="D56" s="35">
        <f>SUMIF(Artikelstamm!$D$3:$D$445,$A56,Artikelstamm!$U$3:$U$445)</f>
        <v/>
      </c>
    </row>
    <row r="57">
      <c r="A57" s="27" t="inlineStr">
        <is>
          <t>Dachterrasse</t>
        </is>
      </c>
      <c r="B57" s="34">
        <f>COUNTIF(Artikelstamm!$D$3:$D$445,$A57)</f>
        <v/>
      </c>
      <c r="C57" s="35">
        <f>SUMPRODUCT((Artikelstamm!$D$3:$D$445=$A57)*Artikelstamm!$N$3:$N$445*Artikelstamm!$AD$3:$AD$445)</f>
        <v/>
      </c>
      <c r="D57" s="35">
        <f>SUMIF(Artikelstamm!$D$3:$D$445,$A57,Artikelstamm!$U$3:$U$445)</f>
        <v/>
      </c>
    </row>
    <row r="58">
      <c r="A58" s="27" t="inlineStr">
        <is>
          <t>Eingang und Elternlounge</t>
        </is>
      </c>
      <c r="B58" s="34">
        <f>COUNTIF(Artikelstamm!$D$3:$D$445,$A58)</f>
        <v/>
      </c>
      <c r="C58" s="35">
        <f>SUMPRODUCT((Artikelstamm!$D$3:$D$445=$A58)*Artikelstamm!$N$3:$N$445*Artikelstamm!$AD$3:$AD$445)</f>
        <v/>
      </c>
      <c r="D58" s="35">
        <f>SUMIF(Artikelstamm!$D$3:$D$445,$A58,Artikelstamm!$U$3:$U$445)</f>
        <v/>
      </c>
    </row>
    <row r="59">
      <c r="A59" s="27" t="inlineStr">
        <is>
          <t>Flur</t>
        </is>
      </c>
      <c r="B59" s="34">
        <f>COUNTIF(Artikelstamm!$D$3:$D$445,$A59)</f>
        <v/>
      </c>
      <c r="C59" s="35">
        <f>SUMPRODUCT((Artikelstamm!$D$3:$D$445=$A59)*Artikelstamm!$N$3:$N$445*Artikelstamm!$AD$3:$AD$445)</f>
        <v/>
      </c>
      <c r="D59" s="35">
        <f>SUMIF(Artikelstamm!$D$3:$D$445,$A59,Artikelstamm!$U$3:$U$445)</f>
        <v/>
      </c>
    </row>
    <row r="60">
      <c r="A60" s="27" t="inlineStr">
        <is>
          <t>Galerie</t>
        </is>
      </c>
      <c r="B60" s="34">
        <f>COUNTIF(Artikelstamm!$D$3:$D$445,$A60)</f>
        <v/>
      </c>
      <c r="C60" s="35">
        <f>SUMPRODUCT((Artikelstamm!$D$3:$D$445=$A60)*Artikelstamm!$N$3:$N$445*Artikelstamm!$AD$3:$AD$445)</f>
        <v/>
      </c>
      <c r="D60" s="35">
        <f>SUMIF(Artikelstamm!$D$3:$D$445,$A60,Artikelstamm!$U$3:$U$445)</f>
        <v/>
      </c>
    </row>
    <row r="61">
      <c r="A61" s="27" t="inlineStr">
        <is>
          <t>Garderobenflur</t>
        </is>
      </c>
      <c r="B61" s="34">
        <f>COUNTIF(Artikelstamm!$D$3:$D$445,$A61)</f>
        <v/>
      </c>
      <c r="C61" s="35">
        <f>SUMPRODUCT((Artikelstamm!$D$3:$D$445=$A61)*Artikelstamm!$N$3:$N$445*Artikelstamm!$AD$3:$AD$445)</f>
        <v/>
      </c>
      <c r="D61" s="35">
        <f>SUMIF(Artikelstamm!$D$3:$D$445,$A61,Artikelstamm!$U$3:$U$445)</f>
        <v/>
      </c>
    </row>
    <row r="62">
      <c r="A62" s="27" t="inlineStr">
        <is>
          <t>Garten</t>
        </is>
      </c>
      <c r="B62" s="34">
        <f>COUNTIF(Artikelstamm!$D$3:$D$445,$A62)</f>
        <v/>
      </c>
      <c r="C62" s="35">
        <f>SUMPRODUCT((Artikelstamm!$D$3:$D$445=$A62)*Artikelstamm!$N$3:$N$445*Artikelstamm!$AD$3:$AD$445)</f>
        <v/>
      </c>
      <c r="D62" s="35">
        <f>SUMIF(Artikelstamm!$D$3:$D$445,$A62,Artikelstamm!$U$3:$U$445)</f>
        <v/>
      </c>
    </row>
    <row r="63">
      <c r="A63" s="27" t="inlineStr">
        <is>
          <t>Gruppenraum</t>
        </is>
      </c>
      <c r="B63" s="34">
        <f>COUNTIF(Artikelstamm!$D$3:$D$445,$A63)</f>
        <v/>
      </c>
      <c r="C63" s="35">
        <f>SUMPRODUCT((Artikelstamm!$D$3:$D$445=$A63)*Artikelstamm!$N$3:$N$445*Artikelstamm!$AD$3:$AD$445)</f>
        <v/>
      </c>
      <c r="D63" s="35">
        <f>SUMIF(Artikelstamm!$D$3:$D$445,$A63,Artikelstamm!$U$3:$U$445)</f>
        <v/>
      </c>
    </row>
    <row r="64">
      <c r="A64" s="27" t="inlineStr">
        <is>
          <t>Krippenschlafraum</t>
        </is>
      </c>
      <c r="B64" s="34">
        <f>COUNTIF(Artikelstamm!$D$3:$D$445,$A64)</f>
        <v/>
      </c>
      <c r="C64" s="35">
        <f>SUMPRODUCT((Artikelstamm!$D$3:$D$445=$A64)*Artikelstamm!$N$3:$N$445*Artikelstamm!$AD$3:$AD$445)</f>
        <v/>
      </c>
      <c r="D64" s="35">
        <f>SUMIF(Artikelstamm!$D$3:$D$445,$A64,Artikelstamm!$U$3:$U$445)</f>
        <v/>
      </c>
    </row>
    <row r="65">
      <c r="A65" s="27" t="inlineStr">
        <is>
          <t>Küche</t>
        </is>
      </c>
      <c r="B65" s="34">
        <f>COUNTIF(Artikelstamm!$D$3:$D$445,$A65)</f>
        <v/>
      </c>
      <c r="C65" s="35">
        <f>SUMPRODUCT((Artikelstamm!$D$3:$D$445=$A65)*Artikelstamm!$N$3:$N$445*Artikelstamm!$AD$3:$AD$445)</f>
        <v/>
      </c>
      <c r="D65" s="35">
        <f>SUMIF(Artikelstamm!$D$3:$D$445,$A65,Artikelstamm!$U$3:$U$445)</f>
        <v/>
      </c>
    </row>
    <row r="66">
      <c r="A66" s="27" t="inlineStr">
        <is>
          <t>Küche und Essbereich</t>
        </is>
      </c>
      <c r="B66" s="34">
        <f>COUNTIF(Artikelstamm!$D$3:$D$445,$A66)</f>
        <v/>
      </c>
      <c r="C66" s="35">
        <f>SUMPRODUCT((Artikelstamm!$D$3:$D$445=$A66)*Artikelstamm!$N$3:$N$445*Artikelstamm!$AD$3:$AD$445)</f>
        <v/>
      </c>
      <c r="D66" s="35">
        <f>SUMIF(Artikelstamm!$D$3:$D$445,$A66,Artikelstamm!$U$3:$U$445)</f>
        <v/>
      </c>
    </row>
    <row r="67">
      <c r="A67" s="27" t="inlineStr">
        <is>
          <t>Lernraum</t>
        </is>
      </c>
      <c r="B67" s="34">
        <f>COUNTIF(Artikelstamm!$D$3:$D$445,$A67)</f>
        <v/>
      </c>
      <c r="C67" s="35">
        <f>SUMPRODUCT((Artikelstamm!$D$3:$D$445=$A67)*Artikelstamm!$N$3:$N$445*Artikelstamm!$AD$3:$AD$445)</f>
        <v/>
      </c>
      <c r="D67" s="35">
        <f>SUMIF(Artikelstamm!$D$3:$D$445,$A67,Artikelstamm!$U$3:$U$445)</f>
        <v/>
      </c>
    </row>
    <row r="68">
      <c r="A68" s="27" t="inlineStr">
        <is>
          <t>Materialraum</t>
        </is>
      </c>
      <c r="B68" s="34">
        <f>COUNTIF(Artikelstamm!$D$3:$D$445,$A68)</f>
        <v/>
      </c>
      <c r="C68" s="35">
        <f>SUMPRODUCT((Artikelstamm!$D$3:$D$445=$A68)*Artikelstamm!$N$3:$N$445*Artikelstamm!$AD$3:$AD$445)</f>
        <v/>
      </c>
      <c r="D68" s="35">
        <f>SUMIF(Artikelstamm!$D$3:$D$445,$A68,Artikelstamm!$U$3:$U$445)</f>
        <v/>
      </c>
    </row>
    <row r="69">
      <c r="A69" s="27" t="inlineStr">
        <is>
          <t>Matschraum</t>
        </is>
      </c>
      <c r="B69" s="34">
        <f>COUNTIF(Artikelstamm!$D$3:$D$445,$A69)</f>
        <v/>
      </c>
      <c r="C69" s="35">
        <f>SUMPRODUCT((Artikelstamm!$D$3:$D$445=$A69)*Artikelstamm!$N$3:$N$445*Artikelstamm!$AD$3:$AD$445)</f>
        <v/>
      </c>
      <c r="D69" s="35">
        <f>SUMIF(Artikelstamm!$D$3:$D$445,$A69,Artikelstamm!$U$3:$U$445)</f>
        <v/>
      </c>
    </row>
    <row r="70">
      <c r="A70" s="27" t="inlineStr">
        <is>
          <t>Personal-WC</t>
        </is>
      </c>
      <c r="B70" s="34">
        <f>COUNTIF(Artikelstamm!$D$3:$D$445,$A70)</f>
        <v/>
      </c>
      <c r="C70" s="35">
        <f>SUMPRODUCT((Artikelstamm!$D$3:$D$445=$A70)*Artikelstamm!$N$3:$N$445*Artikelstamm!$AD$3:$AD$445)</f>
        <v/>
      </c>
      <c r="D70" s="35">
        <f>SUMIF(Artikelstamm!$D$3:$D$445,$A70,Artikelstamm!$U$3:$U$445)</f>
        <v/>
      </c>
    </row>
    <row r="71">
      <c r="A71" s="27" t="inlineStr">
        <is>
          <t>Personalraum</t>
        </is>
      </c>
      <c r="B71" s="34">
        <f>COUNTIF(Artikelstamm!$D$3:$D$445,$A71)</f>
        <v/>
      </c>
      <c r="C71" s="35">
        <f>SUMPRODUCT((Artikelstamm!$D$3:$D$445=$A71)*Artikelstamm!$N$3:$N$445*Artikelstamm!$AD$3:$AD$445)</f>
        <v/>
      </c>
      <c r="D71" s="35">
        <f>SUMIF(Artikelstamm!$D$3:$D$445,$A71,Artikelstamm!$U$3:$U$445)</f>
        <v/>
      </c>
    </row>
    <row r="72">
      <c r="A72" s="27" t="inlineStr">
        <is>
          <t>Ruheraum</t>
        </is>
      </c>
      <c r="B72" s="34">
        <f>COUNTIF(Artikelstamm!$D$3:$D$445,$A72)</f>
        <v/>
      </c>
      <c r="C72" s="35">
        <f>SUMPRODUCT((Artikelstamm!$D$3:$D$445=$A72)*Artikelstamm!$N$3:$N$445*Artikelstamm!$AD$3:$AD$445)</f>
        <v/>
      </c>
      <c r="D72" s="35">
        <f>SUMIF(Artikelstamm!$D$3:$D$445,$A72,Artikelstamm!$U$3:$U$445)</f>
        <v/>
      </c>
    </row>
    <row r="73">
      <c r="A73" s="27" t="inlineStr">
        <is>
          <t>Schlafraum</t>
        </is>
      </c>
      <c r="B73" s="34">
        <f>COUNTIF(Artikelstamm!$D$3:$D$445,$A73)</f>
        <v/>
      </c>
      <c r="C73" s="35">
        <f>SUMPRODUCT((Artikelstamm!$D$3:$D$445=$A73)*Artikelstamm!$N$3:$N$445*Artikelstamm!$AD$3:$AD$445)</f>
        <v/>
      </c>
      <c r="D73" s="35">
        <f>SUMIF(Artikelstamm!$D$3:$D$445,$A73,Artikelstamm!$U$3:$U$445)</f>
        <v/>
      </c>
    </row>
    <row r="74">
      <c r="A74" s="27" t="inlineStr">
        <is>
          <t>Speisesaal</t>
        </is>
      </c>
      <c r="B74" s="34">
        <f>COUNTIF(Artikelstamm!$D$3:$D$445,$A74)</f>
        <v/>
      </c>
      <c r="C74" s="35">
        <f>SUMPRODUCT((Artikelstamm!$D$3:$D$445=$A74)*Artikelstamm!$N$3:$N$445*Artikelstamm!$AD$3:$AD$445)</f>
        <v/>
      </c>
      <c r="D74" s="35">
        <f>SUMIF(Artikelstamm!$D$3:$D$445,$A74,Artikelstamm!$U$3:$U$445)</f>
        <v/>
      </c>
    </row>
    <row r="75">
      <c r="A75" s="27" t="inlineStr">
        <is>
          <t>Terrasse</t>
        </is>
      </c>
      <c r="B75" s="34">
        <f>COUNTIF(Artikelstamm!$D$3:$D$445,$A75)</f>
        <v/>
      </c>
      <c r="C75" s="35">
        <f>SUMPRODUCT((Artikelstamm!$D$3:$D$445=$A75)*Artikelstamm!$N$3:$N$445*Artikelstamm!$AD$3:$AD$445)</f>
        <v/>
      </c>
      <c r="D75" s="35">
        <f>SUMIF(Artikelstamm!$D$3:$D$445,$A75,Artikelstamm!$U$3:$U$445)</f>
        <v/>
      </c>
    </row>
    <row r="76">
      <c r="A76" s="27" t="inlineStr">
        <is>
          <t>Treppenaufgang</t>
        </is>
      </c>
      <c r="B76" s="34">
        <f>COUNTIF(Artikelstamm!$D$3:$D$445,$A76)</f>
        <v/>
      </c>
      <c r="C76" s="35">
        <f>SUMPRODUCT((Artikelstamm!$D$3:$D$445=$A76)*Artikelstamm!$N$3:$N$445*Artikelstamm!$AD$3:$AD$445)</f>
        <v/>
      </c>
      <c r="D76" s="35">
        <f>SUMIF(Artikelstamm!$D$3:$D$445,$A76,Artikelstamm!$U$3:$U$445)</f>
        <v/>
      </c>
    </row>
    <row r="77">
      <c r="A77" s="27" t="inlineStr">
        <is>
          <t>Turnraum</t>
        </is>
      </c>
      <c r="B77" s="34">
        <f>COUNTIF(Artikelstamm!$D$3:$D$445,$A77)</f>
        <v/>
      </c>
      <c r="C77" s="35">
        <f>SUMPRODUCT((Artikelstamm!$D$3:$D$445=$A77)*Artikelstamm!$N$3:$N$445*Artikelstamm!$AD$3:$AD$445)</f>
        <v/>
      </c>
      <c r="D77" s="35">
        <f>SUMIF(Artikelstamm!$D$3:$D$445,$A77,Artikelstamm!$U$3:$U$445)</f>
        <v/>
      </c>
    </row>
    <row r="78">
      <c r="A78" s="27" t="inlineStr">
        <is>
          <t>Werkraum</t>
        </is>
      </c>
      <c r="B78" s="34">
        <f>COUNTIF(Artikelstamm!$D$3:$D$445,$A78)</f>
        <v/>
      </c>
      <c r="C78" s="35">
        <f>SUMPRODUCT((Artikelstamm!$D$3:$D$445=$A78)*Artikelstamm!$N$3:$N$445*Artikelstamm!$AD$3:$AD$445)</f>
        <v/>
      </c>
      <c r="D78" s="35">
        <f>SUMIF(Artikelstamm!$D$3:$D$445,$A78,Artikelstamm!$U$3:$U$445)</f>
        <v/>
      </c>
    </row>
    <row r="79">
      <c r="A79" s="29" t="inlineStr">
        <is>
          <t>Summe</t>
        </is>
      </c>
      <c r="B79" s="36">
        <f>SUM(B54:B78)</f>
        <v/>
      </c>
      <c r="C79" s="37">
        <f>SUM(C54:C78)</f>
        <v/>
      </c>
      <c r="D79" s="37">
        <f>SUM(D54:D78)</f>
        <v/>
      </c>
    </row>
    <row r="81">
      <c r="A81" s="26" t="inlineStr">
        <is>
          <t>Nach Verkaufskanal</t>
        </is>
      </c>
    </row>
    <row r="82">
      <c r="A82" s="33" t="inlineStr">
        <is>
          <t>Verkaufskanal</t>
        </is>
      </c>
      <c r="B82" s="33" t="inlineStr">
        <is>
          <t>Positionen</t>
        </is>
      </c>
      <c r="C82" s="33" t="inlineStr">
        <is>
          <t>Umsatz netto</t>
        </is>
      </c>
    </row>
    <row r="83">
      <c r="A83" s="27" t="inlineStr">
        <is>
          <t>Webkatalog</t>
        </is>
      </c>
      <c r="B83" s="34">
        <f>COUNTIF(Artikelstamm!$AB$3:$AB$445,$A83)</f>
        <v/>
      </c>
      <c r="C83" s="35">
        <f>SUMPRODUCT((Artikelstamm!$AB$3:$AB$445=$A83)*Artikelstamm!$N$3:$N$445*Artikelstamm!$AD$3:$AD$445)</f>
        <v/>
      </c>
    </row>
    <row r="84">
      <c r="A84" s="27" t="inlineStr">
        <is>
          <t>Kleinanzeigen</t>
        </is>
      </c>
      <c r="B84" s="34">
        <f>COUNTIF(Artikelstamm!$AB$3:$AB$445,$A84)</f>
        <v/>
      </c>
      <c r="C84" s="35">
        <f>SUMPRODUCT((Artikelstamm!$AB$3:$AB$445=$A84)*Artikelstamm!$N$3:$N$445*Artikelstamm!$AD$3:$AD$445)</f>
        <v/>
      </c>
    </row>
    <row r="85">
      <c r="A85" s="27" t="inlineStr">
        <is>
          <t>eBay</t>
        </is>
      </c>
      <c r="B85" s="34">
        <f>COUNTIF(Artikelstamm!$AB$3:$AB$445,$A85)</f>
        <v/>
      </c>
      <c r="C85" s="35">
        <f>SUMPRODUCT((Artikelstamm!$AB$3:$AB$445=$A85)*Artikelstamm!$N$3:$N$445*Artikelstamm!$AD$3:$AD$445)</f>
        <v/>
      </c>
    </row>
    <row r="86">
      <c r="A86" s="27" t="inlineStr">
        <is>
          <t>Direkt</t>
        </is>
      </c>
      <c r="B86" s="34">
        <f>COUNTIF(Artikelstamm!$AB$3:$AB$445,$A86)</f>
        <v/>
      </c>
      <c r="C86" s="35">
        <f>SUMPRODUCT((Artikelstamm!$AB$3:$AB$445=$A86)*Artikelstamm!$N$3:$N$445*Artikelstamm!$AD$3:$AD$445)</f>
        <v/>
      </c>
    </row>
    <row r="87">
      <c r="A87" s="27" t="inlineStr">
        <is>
          <t>Händler</t>
        </is>
      </c>
      <c r="B87" s="34">
        <f>COUNTIF(Artikelstamm!$AB$3:$AB$445,$A87)</f>
        <v/>
      </c>
      <c r="C87" s="35">
        <f>SUMPRODUCT((Artikelstamm!$AB$3:$AB$445=$A87)*Artikelstamm!$N$3:$N$445*Artikelstamm!$AD$3:$AD$445)</f>
        <v/>
      </c>
    </row>
    <row r="88">
      <c r="A88" s="27" t="inlineStr">
        <is>
          <t>Verkaufstag</t>
        </is>
      </c>
      <c r="B88" s="34">
        <f>COUNTIF(Artikelstamm!$AB$3:$AB$445,$A88)</f>
        <v/>
      </c>
      <c r="C88" s="35">
        <f>SUMPRODUCT((Artikelstamm!$AB$3:$AB$445=$A88)*Artikelstamm!$N$3:$N$445*Artikelstamm!$AD$3:$AD$445)</f>
        <v/>
      </c>
    </row>
    <row r="89">
      <c r="A89" s="29" t="inlineStr">
        <is>
          <t>Summe</t>
        </is>
      </c>
      <c r="B89" s="36">
        <f>SUM(B83:B88)</f>
        <v/>
      </c>
      <c r="C89" s="37">
        <f>SUM(C83:C88)</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jennyp@kikripp.de</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2026-09-29T11:47:39Z</dcterms:created>
  <dcterms:modified xmlns:dcterms="http://purl.org/dc/terms/" xmlns:xsi="http://www.w3.org/2001/XMLSchema-instance" xsi:type="dcterms:W3CDTF">2026-09-29T11:47:41Z</dcterms:modified>
</cp:coreProperties>
</file>