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'Artikelstamm'!$A$2:$AM$499</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58">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0" borderId="1" pivotButton="0" quotePrefix="0" xfId="0"/>
    <xf numFmtId="0" fontId="16" fillId="11" borderId="1" pivotButton="0" quotePrefix="0" xfId="0"/>
    <xf numFmtId="0" fontId="16" fillId="12" borderId="1" pivotButton="0" quotePrefix="0" xfId="0"/>
    <xf numFmtId="0" fontId="16" fillId="9" borderId="1" pivotButton="0" quotePrefix="0" xfId="0"/>
    <xf numFmtId="0" fontId="16"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4" t="inlineStr">
        <is>
          <t>Markenware</t>
        </is>
      </c>
      <c r="B19" s="5" t="inlineStr">
        <is>
          <t>Vitra, Stokke, USM Haller und Kartell sind dort vermerkt, wo die Marke am Stück belegt ist. Für diese Stücke gibt es einen eigenen Gebrauchtmarkt mit Fachhändlern – dort sind höhere Preise erzielbar als im Sammelangebot.</t>
        </is>
      </c>
    </row>
    <row r="20" ht="30" customHeight="1">
      <c r="A20" s="4" t="inlineStr">
        <is>
          <t>Kunst</t>
        </is>
      </c>
      <c r="B20" s="5" t="inlineStr">
        <is>
          <t>Die Acrylbilder sind Eigenarbeiten einer Privatperson, die Schwarzwald-Trachtenmotive sind Kaufware. Beides ist in der Beschreibung vermerkt.</t>
        </is>
      </c>
    </row>
    <row r="21" ht="12" customHeight="1">
      <c r="A21" s="7" t="inlineStr"/>
      <c r="B21" s="5" t="inlineStr"/>
    </row>
    <row r="22" ht="12" customHeight="1">
      <c r="A22" s="4" t="inlineStr">
        <is>
          <t>Für die Prüfrunde</t>
        </is>
      </c>
      <c r="B22" s="5" t="inlineStr"/>
    </row>
    <row r="23" ht="30" customHeight="1">
      <c r="A23" s="6" t="inlineStr">
        <is>
          <t xml:space="preserve">  So geht es am schnellsten</t>
        </is>
      </c>
      <c r="B23" s="5" t="inlineStr">
        <is>
          <t>Von oben nach unten durchgehen: Bild und Bezeichnung ansehen, Preis_netto prüfen oder überschreiben, weiter. Die Räume stehen zusammen, es ist also ein Rundgang durchs Haus.</t>
        </is>
      </c>
    </row>
    <row r="24" ht="30" customHeight="1">
      <c r="A24" s="6" t="inlineStr">
        <is>
          <t xml:space="preserve">  Was angefasst wird</t>
        </is>
      </c>
      <c r="B24" s="5" t="inlineStr">
        <is>
          <t>Nur vier Spalten: Preis_netto, Anlagennr, Anschaffungswert_netto und – falls etwas gar nicht angeboten werden soll – Im_Katalog auf „nein“. Alles andere kann so bleiben.</t>
        </is>
      </c>
    </row>
    <row r="25" ht="30" customHeight="1">
      <c r="A25" s="6" t="inlineStr">
        <is>
          <t xml:space="preserve">  Was man lassen sollte</t>
        </is>
      </c>
      <c r="B25" s="5" t="inlineStr">
        <is>
          <t>Keine Zeilen löschen. Eine fehlende Zeile wird beim Einlesen als „entfällt“ gewertet und verschwindet aus dem Katalog. Soll etwas raus, bitte Aktiv auf „entfällt“ setzen.</t>
        </is>
      </c>
    </row>
    <row r="26" ht="30" customHeight="1">
      <c r="A26" s="6" t="inlineStr">
        <is>
          <t xml:space="preserve">  Das Bild in Spalte A</t>
        </is>
      </c>
      <c r="B26" s="5" t="inlineStr">
        <is>
          <t>Jede Zeile zeigt links das Foto des Artikels – dasselbe Bild, das später im Webkatalog steht. So lässt sich der Preis direkt am Stück beurteilen, ohne die Fotos daneben zu öffnen.</t>
        </is>
      </c>
    </row>
    <row r="27" ht="30" customHeight="1">
      <c r="A27" s="6" t="inlineStr">
        <is>
          <t xml:space="preserve">  Filtern statt Sortieren</t>
        </is>
      </c>
      <c r="B27" s="5" t="inlineStr">
        <is>
          <t>Zum Eingrenzen bitte den Filter in Zeile 2 benutzen (z. B. nur ein Raum). Sortieren ist in diesem Blatt gesperrt: Excel ordnet dabei zwar die Zeilen um, lässt die Bilder aber stehen – danach stünde jedes Foto beim falschen Artikel.</t>
        </is>
      </c>
    </row>
    <row r="28" ht="30" customHeight="1">
      <c r="A28" s="6" t="inlineStr">
        <is>
          <t xml:space="preserve">  Zugeklappte Spalten</t>
        </is>
      </c>
      <c r="B28" s="5" t="inlineStr">
        <is>
          <t>Zweimal sind Spalten als Gruppe zugeklappt: die Detailangaben (Kategorie bis Maße) und ganz rechts die Verkaufsspalten. So steht Preis_netto gleich neben Bild und Bezeichnung. Das Plus über der Spaltenleiste klappt sie auf.</t>
        </is>
      </c>
    </row>
    <row r="29" ht="30" customHeight="1">
      <c r="A29" s="6" t="inlineStr">
        <is>
          <t xml:space="preserve">  Formeln</t>
        </is>
      </c>
      <c r="B29"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F-636</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t>
        </is>
      </c>
      <c r="AM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sheetData>
  <sheetProtection selectLockedCells="0" selectUnlockedCells="0" sheet="1" objects="0" insertRows="1" insertHyperlinks="1" autoFilter="0" scenarios="0" formatColumns="0" deleteColumns="1" insertColumns="1" pivotTables="1" deleteRows="1" formatCells="0" formatRows="0" sort="1"/>
  <autoFilter ref="A2:AM499"/>
  <mergeCells count="7">
    <mergeCell ref="AH1:AK1"/>
    <mergeCell ref="S1:U1"/>
    <mergeCell ref="Q1:R1"/>
    <mergeCell ref="A1:P1"/>
    <mergeCell ref="V1:AC1"/>
    <mergeCell ref="AL1:AM1"/>
    <mergeCell ref="AD1:AG1"/>
  </mergeCells>
  <conditionalFormatting sqref="Y3:Y49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9">
    <cfRule type="cellIs" priority="4" operator="equal" dxfId="3">
      <formula>"A"</formula>
    </cfRule>
  </conditionalFormatting>
  <conditionalFormatting sqref="P3:P49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COUNTA(Artikelstamm!$B$3:$B$499)</f>
        <v/>
      </c>
    </row>
    <row r="6">
      <c r="A6" s="27" t="inlineStr">
        <is>
          <t>davon verfügbar</t>
        </is>
      </c>
      <c r="B6" s="28">
        <f>COUNTIF(Artikelstamm!$Y$3:$Y$499,"verfügbar")</f>
        <v/>
      </c>
    </row>
    <row r="7">
      <c r="A7" s="27" t="inlineStr">
        <is>
          <t>davon reserviert</t>
        </is>
      </c>
      <c r="B7" s="28">
        <f>COUNTIF(Artikelstamm!$Y$3:$Y$499,"reserviert")</f>
        <v/>
      </c>
    </row>
    <row r="8">
      <c r="A8" s="27" t="inlineStr">
        <is>
          <t>davon teilverkauft</t>
        </is>
      </c>
      <c r="B8" s="28">
        <f>COUNTIF(Artikelstamm!$Y$3:$Y$499,"teilverkauft")</f>
        <v/>
      </c>
    </row>
    <row r="9">
      <c r="A9" s="27" t="inlineStr">
        <is>
          <t>davon verkauft</t>
        </is>
      </c>
      <c r="B9" s="28">
        <f>COUNTIF(Artikelstamm!$Y$3:$Y$499,"verkauft")</f>
        <v/>
      </c>
    </row>
    <row r="10">
      <c r="A10" s="27" t="inlineStr">
        <is>
          <t>Einheiten noch im Bestand</t>
        </is>
      </c>
      <c r="B10" s="28">
        <f>SUM(Artikelstamm!$O$3:$O$499)</f>
        <v/>
      </c>
    </row>
    <row r="11">
      <c r="A11" s="29" t="inlineStr">
        <is>
          <t>Restbestand zu Wunschpreisen</t>
        </is>
      </c>
      <c r="B11" s="30">
        <f>SUM(Artikelstamm!$U$3:$U$499)</f>
        <v/>
      </c>
    </row>
    <row r="12">
      <c r="A12" s="26" t="inlineStr">
        <is>
          <t>Erlöse</t>
        </is>
      </c>
    </row>
    <row r="13">
      <c r="A13" s="27" t="inlineStr">
        <is>
          <t>Verkaufte Einheiten</t>
        </is>
      </c>
      <c r="B13" s="28">
        <f>SUM(Artikelstamm!$N$3:$N$499)</f>
        <v/>
      </c>
    </row>
    <row r="14">
      <c r="A14" s="27" t="inlineStr">
        <is>
          <t>Umsatz</t>
        </is>
      </c>
      <c r="B14" s="31">
        <f>SUMPRODUCT(Artikelstamm!$N$3:$N$499,Artikelstamm!$AD$3:$AD$499)</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SUMPRODUCT((Artikelstamm!$AI$3:$AI$499="bezahlt")*Artikelstamm!$N$3:$N$499*Artikelstamm!$AD$3:$AD$499)</f>
        <v/>
      </c>
    </row>
    <row r="18">
      <c r="A18" s="27" t="inlineStr">
        <is>
          <t>noch offen</t>
        </is>
      </c>
      <c r="B18" s="31">
        <f>B14-B17</f>
        <v/>
      </c>
    </row>
    <row r="20">
      <c r="A20" s="26" t="inlineStr">
        <is>
          <t>To-do</t>
        </is>
      </c>
    </row>
    <row r="21">
      <c r="A21" s="29" t="inlineStr">
        <is>
          <t>Rechnungen noch zu schreiben</t>
        </is>
      </c>
      <c r="B21" s="32">
        <f>COUNTIFS(Artikelstamm!$Y$3:$Y$499,"*verkauft",Artikelstamm!$AH$3:$AH$499,"")</f>
        <v/>
      </c>
    </row>
    <row r="22">
      <c r="A22" s="29" t="inlineStr">
        <is>
          <t>Rechnungen offen (unbezahlt)</t>
        </is>
      </c>
      <c r="B22" s="32">
        <f>COUNTIFS(Artikelstamm!$Y$3:$Y$499,"*verkauft",Artikelstamm!$AI$3:$AI$499,"offen")</f>
        <v/>
      </c>
    </row>
    <row r="23">
      <c r="A23" s="27" t="inlineStr">
        <is>
          <t>Reservierungen ohne Abholtermin</t>
        </is>
      </c>
      <c r="B23" s="28">
        <f>COUNTIFS(Artikelstamm!$Y$3:$Y$499,"reserviert",Artikelstamm!$AK$3:$AK$499,"")</f>
        <v/>
      </c>
    </row>
    <row r="24">
      <c r="A24" s="27" t="inlineStr">
        <is>
          <t>Artikel ohne Preis</t>
        </is>
      </c>
      <c r="B24" s="28">
        <f>COUNTIFS(Artikelstamm!$S$3:$S$499,"")</f>
        <v/>
      </c>
    </row>
    <row r="25">
      <c r="A25" s="27" t="inlineStr">
        <is>
          <t>Artikel ohne Maßangabe</t>
        </is>
      </c>
      <c r="B25" s="28">
        <f>COUNTIFS(Artikelstamm!$L$3:$L$499,"")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COUNTIF(Artikelstamm!$J$3:$J$499,$A30)</f>
        <v/>
      </c>
      <c r="C30" s="35">
        <f>SUMPRODUCT((Artikelstamm!$J$3:$J$499=$A30)*Artikelstamm!$N$3:$N$499*Artikelstamm!$AD$3:$AD$499)</f>
        <v/>
      </c>
      <c r="D30" s="35">
        <f>SUMIF(Artikelstamm!$J$3:$J$499,$A30,Artikelstamm!$U$3:$U$499)</f>
        <v/>
      </c>
    </row>
    <row r="31">
      <c r="A31" s="27" t="inlineStr">
        <is>
          <t>B</t>
        </is>
      </c>
      <c r="B31" s="34">
        <f>COUNTIF(Artikelstamm!$J$3:$J$499,$A31)</f>
        <v/>
      </c>
      <c r="C31" s="35">
        <f>SUMPRODUCT((Artikelstamm!$J$3:$J$499=$A31)*Artikelstamm!$N$3:$N$499*Artikelstamm!$AD$3:$AD$499)</f>
        <v/>
      </c>
      <c r="D31" s="35">
        <f>SUMIF(Artikelstamm!$J$3:$J$499,$A31,Artikelstamm!$U$3:$U$499)</f>
        <v/>
      </c>
    </row>
    <row r="32">
      <c r="A32" s="27" t="inlineStr">
        <is>
          <t>C</t>
        </is>
      </c>
      <c r="B32" s="34">
        <f>COUNTIF(Artikelstamm!$J$3:$J$499,$A32)</f>
        <v/>
      </c>
      <c r="C32" s="35">
        <f>SUMPRODUCT((Artikelstamm!$J$3:$J$499=$A32)*Artikelstamm!$N$3:$N$499*Artikelstamm!$AD$3:$AD$499)</f>
        <v/>
      </c>
      <c r="D32" s="35">
        <f>SUMIF(Artikelstamm!$J$3:$J$499,$A32,Artikelstamm!$U$3:$U$499)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COUNTIF(Artikelstamm!$H$3:$H$499,$A37)</f>
        <v/>
      </c>
      <c r="C37" s="35">
        <f>SUMPRODUCT((Artikelstamm!$H$3:$H$499=$A37)*Artikelstamm!$N$3:$N$499*Artikelstamm!$AD$3:$AD$499)</f>
        <v/>
      </c>
      <c r="D37" s="35">
        <f>SUMIF(Artikelstamm!$H$3:$H$499,$A37,Artikelstamm!$U$3:$U$499)</f>
        <v/>
      </c>
    </row>
    <row r="38">
      <c r="A38" s="27" t="inlineStr">
        <is>
          <t>Deko</t>
        </is>
      </c>
      <c r="B38" s="34">
        <f>COUNTIF(Artikelstamm!$H$3:$H$499,$A38)</f>
        <v/>
      </c>
      <c r="C38" s="35">
        <f>SUMPRODUCT((Artikelstamm!$H$3:$H$499=$A38)*Artikelstamm!$N$3:$N$499*Artikelstamm!$AD$3:$AD$499)</f>
        <v/>
      </c>
      <c r="D38" s="35">
        <f>SUMIF(Artikelstamm!$H$3:$H$499,$A38,Artikelstamm!$U$3:$U$499)</f>
        <v/>
      </c>
    </row>
    <row r="39">
      <c r="A39" s="27" t="inlineStr">
        <is>
          <t>Garten</t>
        </is>
      </c>
      <c r="B39" s="34">
        <f>COUNTIF(Artikelstamm!$H$3:$H$499,$A39)</f>
        <v/>
      </c>
      <c r="C39" s="35">
        <f>SUMPRODUCT((Artikelstamm!$H$3:$H$499=$A39)*Artikelstamm!$N$3:$N$499*Artikelstamm!$AD$3:$AD$499)</f>
        <v/>
      </c>
      <c r="D39" s="35">
        <f>SUMIF(Artikelstamm!$H$3:$H$499,$A39,Artikelstamm!$U$3:$U$499)</f>
        <v/>
      </c>
    </row>
    <row r="40">
      <c r="A40" s="27" t="inlineStr">
        <is>
          <t>Kita-Ausstattung</t>
        </is>
      </c>
      <c r="B40" s="34">
        <f>COUNTIF(Artikelstamm!$H$3:$H$499,$A40)</f>
        <v/>
      </c>
      <c r="C40" s="35">
        <f>SUMPRODUCT((Artikelstamm!$H$3:$H$499=$A40)*Artikelstamm!$N$3:$N$499*Artikelstamm!$AD$3:$AD$499)</f>
        <v/>
      </c>
      <c r="D40" s="35">
        <f>SUMIF(Artikelstamm!$H$3:$H$499,$A40,Artikelstamm!$U$3:$U$499)</f>
        <v/>
      </c>
    </row>
    <row r="41">
      <c r="A41" s="27" t="inlineStr">
        <is>
          <t>Kunst</t>
        </is>
      </c>
      <c r="B41" s="34">
        <f>COUNTIF(Artikelstamm!$H$3:$H$499,$A41)</f>
        <v/>
      </c>
      <c r="C41" s="35">
        <f>SUMPRODUCT((Artikelstamm!$H$3:$H$499=$A41)*Artikelstamm!$N$3:$N$499*Artikelstamm!$AD$3:$AD$499)</f>
        <v/>
      </c>
      <c r="D41" s="35">
        <f>SUMIF(Artikelstamm!$H$3:$H$499,$A41,Artikelstamm!$U$3:$U$499)</f>
        <v/>
      </c>
    </row>
    <row r="42">
      <c r="A42" s="27" t="inlineStr">
        <is>
          <t>Küchentechnik</t>
        </is>
      </c>
      <c r="B42" s="34">
        <f>COUNTIF(Artikelstamm!$H$3:$H$499,$A42)</f>
        <v/>
      </c>
      <c r="C42" s="35">
        <f>SUMPRODUCT((Artikelstamm!$H$3:$H$499=$A42)*Artikelstamm!$N$3:$N$499*Artikelstamm!$AD$3:$AD$499)</f>
        <v/>
      </c>
      <c r="D42" s="35">
        <f>SUMIF(Artikelstamm!$H$3:$H$499,$A42,Artikelstamm!$U$3:$U$499)</f>
        <v/>
      </c>
    </row>
    <row r="43">
      <c r="A43" s="27" t="inlineStr">
        <is>
          <t>Leuchten</t>
        </is>
      </c>
      <c r="B43" s="34">
        <f>COUNTIF(Artikelstamm!$H$3:$H$499,$A43)</f>
        <v/>
      </c>
      <c r="C43" s="35">
        <f>SUMPRODUCT((Artikelstamm!$H$3:$H$499=$A43)*Artikelstamm!$N$3:$N$499*Artikelstamm!$AD$3:$AD$499)</f>
        <v/>
      </c>
      <c r="D43" s="35">
        <f>SUMIF(Artikelstamm!$H$3:$H$499,$A43,Artikelstamm!$U$3:$U$499)</f>
        <v/>
      </c>
    </row>
    <row r="44">
      <c r="A44" s="27" t="inlineStr">
        <is>
          <t>Möbel</t>
        </is>
      </c>
      <c r="B44" s="34">
        <f>COUNTIF(Artikelstamm!$H$3:$H$499,$A44)</f>
        <v/>
      </c>
      <c r="C44" s="35">
        <f>SUMPRODUCT((Artikelstamm!$H$3:$H$499=$A44)*Artikelstamm!$N$3:$N$499*Artikelstamm!$AD$3:$AD$499)</f>
        <v/>
      </c>
      <c r="D44" s="35">
        <f>SUMIF(Artikelstamm!$H$3:$H$499,$A44,Artikelstamm!$U$3:$U$499)</f>
        <v/>
      </c>
    </row>
    <row r="45">
      <c r="A45" s="27" t="inlineStr">
        <is>
          <t>Pflanzen</t>
        </is>
      </c>
      <c r="B45" s="34">
        <f>COUNTIF(Artikelstamm!$H$3:$H$499,$A45)</f>
        <v/>
      </c>
      <c r="C45" s="35">
        <f>SUMPRODUCT((Artikelstamm!$H$3:$H$499=$A45)*Artikelstamm!$N$3:$N$499*Artikelstamm!$AD$3:$AD$499)</f>
        <v/>
      </c>
      <c r="D45" s="35">
        <f>SUMIF(Artikelstamm!$H$3:$H$499,$A45,Artikelstamm!$U$3:$U$499)</f>
        <v/>
      </c>
    </row>
    <row r="46">
      <c r="A46" s="27" t="inlineStr">
        <is>
          <t>Sonstiges</t>
        </is>
      </c>
      <c r="B46" s="34">
        <f>COUNTIF(Artikelstamm!$H$3:$H$499,$A46)</f>
        <v/>
      </c>
      <c r="C46" s="35">
        <f>SUMPRODUCT((Artikelstamm!$H$3:$H$499=$A46)*Artikelstamm!$N$3:$N$499*Artikelstamm!$AD$3:$AD$499)</f>
        <v/>
      </c>
      <c r="D46" s="35">
        <f>SUMIF(Artikelstamm!$H$3:$H$499,$A46,Artikelstamm!$U$3:$U$499)</f>
        <v/>
      </c>
    </row>
    <row r="47">
      <c r="A47" s="27" t="inlineStr">
        <is>
          <t>Technik</t>
        </is>
      </c>
      <c r="B47" s="34">
        <f>COUNTIF(Artikelstamm!$H$3:$H$499,$A47)</f>
        <v/>
      </c>
      <c r="C47" s="35">
        <f>SUMPRODUCT((Artikelstamm!$H$3:$H$499=$A47)*Artikelstamm!$N$3:$N$499*Artikelstamm!$AD$3:$AD$499)</f>
        <v/>
      </c>
      <c r="D47" s="35">
        <f>SUMIF(Artikelstamm!$H$3:$H$499,$A47,Artikelstamm!$U$3:$U$499)</f>
        <v/>
      </c>
    </row>
    <row r="48">
      <c r="A48" s="27" t="inlineStr">
        <is>
          <t>Textilien</t>
        </is>
      </c>
      <c r="B48" s="34">
        <f>COUNTIF(Artikelstamm!$H$3:$H$499,$A48)</f>
        <v/>
      </c>
      <c r="C48" s="35">
        <f>SUMPRODUCT((Artikelstamm!$H$3:$H$499=$A48)*Artikelstamm!$N$3:$N$499*Artikelstamm!$AD$3:$AD$499)</f>
        <v/>
      </c>
      <c r="D48" s="35">
        <f>SUMIF(Artikelstamm!$H$3:$H$499,$A48,Artikelstamm!$U$3:$U$499)</f>
        <v/>
      </c>
    </row>
    <row r="49">
      <c r="A49" s="27" t="inlineStr">
        <is>
          <t>Uhren</t>
        </is>
      </c>
      <c r="B49" s="34">
        <f>COUNTIF(Artikelstamm!$H$3:$H$499,$A49)</f>
        <v/>
      </c>
      <c r="C49" s="35">
        <f>SUMPRODUCT((Artikelstamm!$H$3:$H$499=$A49)*Artikelstamm!$N$3:$N$499*Artikelstamm!$AD$3:$AD$499)</f>
        <v/>
      </c>
      <c r="D49" s="35">
        <f>SUMIF(Artikelstamm!$H$3:$H$499,$A49,Artikelstamm!$U$3:$U$499)</f>
        <v/>
      </c>
    </row>
    <row r="50">
      <c r="A50" s="27" t="inlineStr">
        <is>
          <t>Verbrauchsmaterial</t>
        </is>
      </c>
      <c r="B50" s="34">
        <f>COUNTIF(Artikelstamm!$H$3:$H$499,$A50)</f>
        <v/>
      </c>
      <c r="C50" s="35">
        <f>SUMPRODUCT((Artikelstamm!$H$3:$H$499=$A50)*Artikelstamm!$N$3:$N$499*Artikelstamm!$AD$3:$AD$499)</f>
        <v/>
      </c>
      <c r="D50" s="35">
        <f>SUMIF(Artikelstamm!$H$3:$H$499,$A50,Artikelstamm!$U$3:$U$499)</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COUNTIF(Artikelstamm!$D$3:$D$499,$A55)</f>
        <v/>
      </c>
      <c r="C55" s="35">
        <f>SUMPRODUCT((Artikelstamm!$D$3:$D$499=$A55)*Artikelstamm!$N$3:$N$499*Artikelstamm!$AD$3:$AD$499)</f>
        <v/>
      </c>
      <c r="D55" s="35">
        <f>SUMIF(Artikelstamm!$D$3:$D$499,$A55,Artikelstamm!$U$3:$U$499)</f>
        <v/>
      </c>
    </row>
    <row r="56">
      <c r="A56" s="27" t="inlineStr">
        <is>
          <t>Atelier</t>
        </is>
      </c>
      <c r="B56" s="34">
        <f>COUNTIF(Artikelstamm!$D$3:$D$499,$A56)</f>
        <v/>
      </c>
      <c r="C56" s="35">
        <f>SUMPRODUCT((Artikelstamm!$D$3:$D$499=$A56)*Artikelstamm!$N$3:$N$499*Artikelstamm!$AD$3:$AD$499)</f>
        <v/>
      </c>
      <c r="D56" s="35">
        <f>SUMIF(Artikelstamm!$D$3:$D$499,$A56,Artikelstamm!$U$3:$U$499)</f>
        <v/>
      </c>
    </row>
    <row r="57">
      <c r="A57" s="27" t="inlineStr">
        <is>
          <t>Büro</t>
        </is>
      </c>
      <c r="B57" s="34">
        <f>COUNTIF(Artikelstamm!$D$3:$D$499,$A57)</f>
        <v/>
      </c>
      <c r="C57" s="35">
        <f>SUMPRODUCT((Artikelstamm!$D$3:$D$499=$A57)*Artikelstamm!$N$3:$N$499*Artikelstamm!$AD$3:$AD$499)</f>
        <v/>
      </c>
      <c r="D57" s="35">
        <f>SUMIF(Artikelstamm!$D$3:$D$499,$A57,Artikelstamm!$U$3:$U$499)</f>
        <v/>
      </c>
    </row>
    <row r="58">
      <c r="A58" s="27" t="inlineStr">
        <is>
          <t>Büro und Besprechung</t>
        </is>
      </c>
      <c r="B58" s="34">
        <f>COUNTIF(Artikelstamm!$D$3:$D$499,$A58)</f>
        <v/>
      </c>
      <c r="C58" s="35">
        <f>SUMPRODUCT((Artikelstamm!$D$3:$D$499=$A58)*Artikelstamm!$N$3:$N$499*Artikelstamm!$AD$3:$AD$499)</f>
        <v/>
      </c>
      <c r="D58" s="35">
        <f>SUMIF(Artikelstamm!$D$3:$D$499,$A58,Artikelstamm!$U$3:$U$499)</f>
        <v/>
      </c>
    </row>
    <row r="59">
      <c r="A59" s="27" t="inlineStr">
        <is>
          <t>Dachterrasse</t>
        </is>
      </c>
      <c r="B59" s="34">
        <f>COUNTIF(Artikelstamm!$D$3:$D$499,$A59)</f>
        <v/>
      </c>
      <c r="C59" s="35">
        <f>SUMPRODUCT((Artikelstamm!$D$3:$D$499=$A59)*Artikelstamm!$N$3:$N$499*Artikelstamm!$AD$3:$AD$499)</f>
        <v/>
      </c>
      <c r="D59" s="35">
        <f>SUMIF(Artikelstamm!$D$3:$D$499,$A59,Artikelstamm!$U$3:$U$499)</f>
        <v/>
      </c>
    </row>
    <row r="60">
      <c r="A60" s="27" t="inlineStr">
        <is>
          <t>Eingang und Elternlounge</t>
        </is>
      </c>
      <c r="B60" s="34">
        <f>COUNTIF(Artikelstamm!$D$3:$D$499,$A60)</f>
        <v/>
      </c>
      <c r="C60" s="35">
        <f>SUMPRODUCT((Artikelstamm!$D$3:$D$499=$A60)*Artikelstamm!$N$3:$N$499*Artikelstamm!$AD$3:$AD$499)</f>
        <v/>
      </c>
      <c r="D60" s="35">
        <f>SUMIF(Artikelstamm!$D$3:$D$499,$A60,Artikelstamm!$U$3:$U$499)</f>
        <v/>
      </c>
    </row>
    <row r="61">
      <c r="A61" s="27" t="inlineStr">
        <is>
          <t>Flur</t>
        </is>
      </c>
      <c r="B61" s="34">
        <f>COUNTIF(Artikelstamm!$D$3:$D$499,$A61)</f>
        <v/>
      </c>
      <c r="C61" s="35">
        <f>SUMPRODUCT((Artikelstamm!$D$3:$D$499=$A61)*Artikelstamm!$N$3:$N$499*Artikelstamm!$AD$3:$AD$499)</f>
        <v/>
      </c>
      <c r="D61" s="35">
        <f>SUMIF(Artikelstamm!$D$3:$D$499,$A61,Artikelstamm!$U$3:$U$499)</f>
        <v/>
      </c>
    </row>
    <row r="62">
      <c r="A62" s="27" t="inlineStr">
        <is>
          <t>Galerie</t>
        </is>
      </c>
      <c r="B62" s="34">
        <f>COUNTIF(Artikelstamm!$D$3:$D$499,$A62)</f>
        <v/>
      </c>
      <c r="C62" s="35">
        <f>SUMPRODUCT((Artikelstamm!$D$3:$D$499=$A62)*Artikelstamm!$N$3:$N$499*Artikelstamm!$AD$3:$AD$499)</f>
        <v/>
      </c>
      <c r="D62" s="35">
        <f>SUMIF(Artikelstamm!$D$3:$D$499,$A62,Artikelstamm!$U$3:$U$499)</f>
        <v/>
      </c>
    </row>
    <row r="63">
      <c r="A63" s="27" t="inlineStr">
        <is>
          <t>Garderobenflur</t>
        </is>
      </c>
      <c r="B63" s="34">
        <f>COUNTIF(Artikelstamm!$D$3:$D$499,$A63)</f>
        <v/>
      </c>
      <c r="C63" s="35">
        <f>SUMPRODUCT((Artikelstamm!$D$3:$D$499=$A63)*Artikelstamm!$N$3:$N$499*Artikelstamm!$AD$3:$AD$499)</f>
        <v/>
      </c>
      <c r="D63" s="35">
        <f>SUMIF(Artikelstamm!$D$3:$D$499,$A63,Artikelstamm!$U$3:$U$499)</f>
        <v/>
      </c>
    </row>
    <row r="64">
      <c r="A64" s="27" t="inlineStr">
        <is>
          <t>Garten</t>
        </is>
      </c>
      <c r="B64" s="34">
        <f>COUNTIF(Artikelstamm!$D$3:$D$499,$A64)</f>
        <v/>
      </c>
      <c r="C64" s="35">
        <f>SUMPRODUCT((Artikelstamm!$D$3:$D$499=$A64)*Artikelstamm!$N$3:$N$499*Artikelstamm!$AD$3:$AD$499)</f>
        <v/>
      </c>
      <c r="D64" s="35">
        <f>SUMIF(Artikelstamm!$D$3:$D$499,$A64,Artikelstamm!$U$3:$U$499)</f>
        <v/>
      </c>
    </row>
    <row r="65">
      <c r="A65" s="27" t="inlineStr">
        <is>
          <t>Gruppenraum</t>
        </is>
      </c>
      <c r="B65" s="34">
        <f>COUNTIF(Artikelstamm!$D$3:$D$499,$A65)</f>
        <v/>
      </c>
      <c r="C65" s="35">
        <f>SUMPRODUCT((Artikelstamm!$D$3:$D$499=$A65)*Artikelstamm!$N$3:$N$499*Artikelstamm!$AD$3:$AD$499)</f>
        <v/>
      </c>
      <c r="D65" s="35">
        <f>SUMIF(Artikelstamm!$D$3:$D$499,$A65,Artikelstamm!$U$3:$U$499)</f>
        <v/>
      </c>
    </row>
    <row r="66">
      <c r="A66" s="27" t="inlineStr">
        <is>
          <t>Heizung</t>
        </is>
      </c>
      <c r="B66" s="34">
        <f>COUNTIF(Artikelstamm!$D$3:$D$499,$A66)</f>
        <v/>
      </c>
      <c r="C66" s="35">
        <f>SUMPRODUCT((Artikelstamm!$D$3:$D$499=$A66)*Artikelstamm!$N$3:$N$499*Artikelstamm!$AD$3:$AD$499)</f>
        <v/>
      </c>
      <c r="D66" s="35">
        <f>SUMIF(Artikelstamm!$D$3:$D$499,$A66,Artikelstamm!$U$3:$U$499)</f>
        <v/>
      </c>
    </row>
    <row r="67">
      <c r="A67" s="27" t="inlineStr">
        <is>
          <t>Krippenschlafraum</t>
        </is>
      </c>
      <c r="B67" s="34">
        <f>COUNTIF(Artikelstamm!$D$3:$D$499,$A67)</f>
        <v/>
      </c>
      <c r="C67" s="35">
        <f>SUMPRODUCT((Artikelstamm!$D$3:$D$499=$A67)*Artikelstamm!$N$3:$N$499*Artikelstamm!$AD$3:$AD$499)</f>
        <v/>
      </c>
      <c r="D67" s="35">
        <f>SUMIF(Artikelstamm!$D$3:$D$499,$A67,Artikelstamm!$U$3:$U$499)</f>
        <v/>
      </c>
    </row>
    <row r="68">
      <c r="A68" s="27" t="inlineStr">
        <is>
          <t>Küche</t>
        </is>
      </c>
      <c r="B68" s="34">
        <f>COUNTIF(Artikelstamm!$D$3:$D$499,$A68)</f>
        <v/>
      </c>
      <c r="C68" s="35">
        <f>SUMPRODUCT((Artikelstamm!$D$3:$D$499=$A68)*Artikelstamm!$N$3:$N$499*Artikelstamm!$AD$3:$AD$499)</f>
        <v/>
      </c>
      <c r="D68" s="35">
        <f>SUMIF(Artikelstamm!$D$3:$D$499,$A68,Artikelstamm!$U$3:$U$499)</f>
        <v/>
      </c>
    </row>
    <row r="69">
      <c r="A69" s="27" t="inlineStr">
        <is>
          <t>Küche und Essbereich</t>
        </is>
      </c>
      <c r="B69" s="34">
        <f>COUNTIF(Artikelstamm!$D$3:$D$499,$A69)</f>
        <v/>
      </c>
      <c r="C69" s="35">
        <f>SUMPRODUCT((Artikelstamm!$D$3:$D$499=$A69)*Artikelstamm!$N$3:$N$499*Artikelstamm!$AD$3:$AD$499)</f>
        <v/>
      </c>
      <c r="D69" s="35">
        <f>SUMIF(Artikelstamm!$D$3:$D$499,$A69,Artikelstamm!$U$3:$U$499)</f>
        <v/>
      </c>
    </row>
    <row r="70">
      <c r="A70" s="27" t="inlineStr">
        <is>
          <t>Lernraum</t>
        </is>
      </c>
      <c r="B70" s="34">
        <f>COUNTIF(Artikelstamm!$D$3:$D$499,$A70)</f>
        <v/>
      </c>
      <c r="C70" s="35">
        <f>SUMPRODUCT((Artikelstamm!$D$3:$D$499=$A70)*Artikelstamm!$N$3:$N$499*Artikelstamm!$AD$3:$AD$499)</f>
        <v/>
      </c>
      <c r="D70" s="35">
        <f>SUMIF(Artikelstamm!$D$3:$D$499,$A70,Artikelstamm!$U$3:$U$499)</f>
        <v/>
      </c>
    </row>
    <row r="71">
      <c r="A71" s="27" t="inlineStr">
        <is>
          <t>Material</t>
        </is>
      </c>
      <c r="B71" s="34">
        <f>COUNTIF(Artikelstamm!$D$3:$D$499,$A71)</f>
        <v/>
      </c>
      <c r="C71" s="35">
        <f>SUMPRODUCT((Artikelstamm!$D$3:$D$499=$A71)*Artikelstamm!$N$3:$N$499*Artikelstamm!$AD$3:$AD$499)</f>
        <v/>
      </c>
      <c r="D71" s="35">
        <f>SUMIF(Artikelstamm!$D$3:$D$499,$A71,Artikelstamm!$U$3:$U$499)</f>
        <v/>
      </c>
    </row>
    <row r="72">
      <c r="A72" s="27" t="inlineStr">
        <is>
          <t>Materialraum</t>
        </is>
      </c>
      <c r="B72" s="34">
        <f>COUNTIF(Artikelstamm!$D$3:$D$499,$A72)</f>
        <v/>
      </c>
      <c r="C72" s="35">
        <f>SUMPRODUCT((Artikelstamm!$D$3:$D$499=$A72)*Artikelstamm!$N$3:$N$499*Artikelstamm!$AD$3:$AD$499)</f>
        <v/>
      </c>
      <c r="D72" s="35">
        <f>SUMIF(Artikelstamm!$D$3:$D$499,$A72,Artikelstamm!$U$3:$U$499)</f>
        <v/>
      </c>
    </row>
    <row r="73">
      <c r="A73" s="27" t="inlineStr">
        <is>
          <t>Matschraum</t>
        </is>
      </c>
      <c r="B73" s="34">
        <f>COUNTIF(Artikelstamm!$D$3:$D$499,$A73)</f>
        <v/>
      </c>
      <c r="C73" s="35">
        <f>SUMPRODUCT((Artikelstamm!$D$3:$D$499=$A73)*Artikelstamm!$N$3:$N$499*Artikelstamm!$AD$3:$AD$499)</f>
        <v/>
      </c>
      <c r="D73" s="35">
        <f>SUMIF(Artikelstamm!$D$3:$D$499,$A73,Artikelstamm!$U$3:$U$499)</f>
        <v/>
      </c>
    </row>
    <row r="74">
      <c r="A74" s="27" t="inlineStr">
        <is>
          <t>Personal-WC</t>
        </is>
      </c>
      <c r="B74" s="34">
        <f>COUNTIF(Artikelstamm!$D$3:$D$499,$A74)</f>
        <v/>
      </c>
      <c r="C74" s="35">
        <f>SUMPRODUCT((Artikelstamm!$D$3:$D$499=$A74)*Artikelstamm!$N$3:$N$499*Artikelstamm!$AD$3:$AD$499)</f>
        <v/>
      </c>
      <c r="D74" s="35">
        <f>SUMIF(Artikelstamm!$D$3:$D$499,$A74,Artikelstamm!$U$3:$U$499)</f>
        <v/>
      </c>
    </row>
    <row r="75">
      <c r="A75" s="27" t="inlineStr">
        <is>
          <t>Personalraum</t>
        </is>
      </c>
      <c r="B75" s="34">
        <f>COUNTIF(Artikelstamm!$D$3:$D$499,$A75)</f>
        <v/>
      </c>
      <c r="C75" s="35">
        <f>SUMPRODUCT((Artikelstamm!$D$3:$D$499=$A75)*Artikelstamm!$N$3:$N$499*Artikelstamm!$AD$3:$AD$499)</f>
        <v/>
      </c>
      <c r="D75" s="35">
        <f>SUMIF(Artikelstamm!$D$3:$D$499,$A75,Artikelstamm!$U$3:$U$499)</f>
        <v/>
      </c>
    </row>
    <row r="76">
      <c r="A76" s="27" t="inlineStr">
        <is>
          <t>Ruheraum</t>
        </is>
      </c>
      <c r="B76" s="34">
        <f>COUNTIF(Artikelstamm!$D$3:$D$499,$A76)</f>
        <v/>
      </c>
      <c r="C76" s="35">
        <f>SUMPRODUCT((Artikelstamm!$D$3:$D$499=$A76)*Artikelstamm!$N$3:$N$499*Artikelstamm!$AD$3:$AD$499)</f>
        <v/>
      </c>
      <c r="D76" s="35">
        <f>SUMIF(Artikelstamm!$D$3:$D$499,$A76,Artikelstamm!$U$3:$U$499)</f>
        <v/>
      </c>
    </row>
    <row r="77">
      <c r="A77" s="27" t="inlineStr">
        <is>
          <t>Schlafraum</t>
        </is>
      </c>
      <c r="B77" s="34">
        <f>COUNTIF(Artikelstamm!$D$3:$D$499,$A77)</f>
        <v/>
      </c>
      <c r="C77" s="35">
        <f>SUMPRODUCT((Artikelstamm!$D$3:$D$499=$A77)*Artikelstamm!$N$3:$N$499*Artikelstamm!$AD$3:$AD$499)</f>
        <v/>
      </c>
      <c r="D77" s="35">
        <f>SUMIF(Artikelstamm!$D$3:$D$499,$A77,Artikelstamm!$U$3:$U$499)</f>
        <v/>
      </c>
    </row>
    <row r="78">
      <c r="A78" s="27" t="inlineStr">
        <is>
          <t>Speisesaal</t>
        </is>
      </c>
      <c r="B78" s="34">
        <f>COUNTIF(Artikelstamm!$D$3:$D$499,$A78)</f>
        <v/>
      </c>
      <c r="C78" s="35">
        <f>SUMPRODUCT((Artikelstamm!$D$3:$D$499=$A78)*Artikelstamm!$N$3:$N$499*Artikelstamm!$AD$3:$AD$499)</f>
        <v/>
      </c>
      <c r="D78" s="35">
        <f>SUMIF(Artikelstamm!$D$3:$D$499,$A78,Artikelstamm!$U$3:$U$499)</f>
        <v/>
      </c>
    </row>
    <row r="79">
      <c r="A79" s="27" t="inlineStr">
        <is>
          <t>Terrasse</t>
        </is>
      </c>
      <c r="B79" s="34">
        <f>COUNTIF(Artikelstamm!$D$3:$D$499,$A79)</f>
        <v/>
      </c>
      <c r="C79" s="35">
        <f>SUMPRODUCT((Artikelstamm!$D$3:$D$499=$A79)*Artikelstamm!$N$3:$N$499*Artikelstamm!$AD$3:$AD$499)</f>
        <v/>
      </c>
      <c r="D79" s="35">
        <f>SUMIF(Artikelstamm!$D$3:$D$499,$A79,Artikelstamm!$U$3:$U$499)</f>
        <v/>
      </c>
    </row>
    <row r="80">
      <c r="A80" s="27" t="inlineStr">
        <is>
          <t>Treppenaufgang</t>
        </is>
      </c>
      <c r="B80" s="34">
        <f>COUNTIF(Artikelstamm!$D$3:$D$499,$A80)</f>
        <v/>
      </c>
      <c r="C80" s="35">
        <f>SUMPRODUCT((Artikelstamm!$D$3:$D$499=$A80)*Artikelstamm!$N$3:$N$499*Artikelstamm!$AD$3:$AD$499)</f>
        <v/>
      </c>
      <c r="D80" s="35">
        <f>SUMIF(Artikelstamm!$D$3:$D$499,$A80,Artikelstamm!$U$3:$U$499)</f>
        <v/>
      </c>
    </row>
    <row r="81">
      <c r="A81" s="27" t="inlineStr">
        <is>
          <t>Turnraum</t>
        </is>
      </c>
      <c r="B81" s="34">
        <f>COUNTIF(Artikelstamm!$D$3:$D$499,$A81)</f>
        <v/>
      </c>
      <c r="C81" s="35">
        <f>SUMPRODUCT((Artikelstamm!$D$3:$D$499=$A81)*Artikelstamm!$N$3:$N$499*Artikelstamm!$AD$3:$AD$499)</f>
        <v/>
      </c>
      <c r="D81" s="35">
        <f>SUMIF(Artikelstamm!$D$3:$D$499,$A81,Artikelstamm!$U$3:$U$499)</f>
        <v/>
      </c>
    </row>
    <row r="82">
      <c r="A82" s="27" t="inlineStr">
        <is>
          <t>Werkraum</t>
        </is>
      </c>
      <c r="B82" s="34">
        <f>COUNTIF(Artikelstamm!$D$3:$D$499,$A82)</f>
        <v/>
      </c>
      <c r="C82" s="35">
        <f>SUMPRODUCT((Artikelstamm!$D$3:$D$499=$A82)*Artikelstamm!$N$3:$N$499*Artikelstamm!$AD$3:$AD$499)</f>
        <v/>
      </c>
      <c r="D82" s="35">
        <f>SUMIF(Artikelstamm!$D$3:$D$499,$A82,Artikelstamm!$U$3:$U$499)</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COUNTIF(Artikelstamm!$AB$3:$AB$499,$A87)</f>
        <v/>
      </c>
      <c r="C87" s="35">
        <f>SUMPRODUCT((Artikelstamm!$AB$3:$AB$499=$A87)*Artikelstamm!$N$3:$N$499*Artikelstamm!$AD$3:$AD$499)</f>
        <v/>
      </c>
    </row>
    <row r="88">
      <c r="A88" s="27" t="inlineStr">
        <is>
          <t>Kleinanzeigen</t>
        </is>
      </c>
      <c r="B88" s="34">
        <f>COUNTIF(Artikelstamm!$AB$3:$AB$499,$A88)</f>
        <v/>
      </c>
      <c r="C88" s="35">
        <f>SUMPRODUCT((Artikelstamm!$AB$3:$AB$499=$A88)*Artikelstamm!$N$3:$N$499*Artikelstamm!$AD$3:$AD$499)</f>
        <v/>
      </c>
    </row>
    <row r="89">
      <c r="A89" s="27" t="inlineStr">
        <is>
          <t>eBay</t>
        </is>
      </c>
      <c r="B89" s="34">
        <f>COUNTIF(Artikelstamm!$AB$3:$AB$499,$A89)</f>
        <v/>
      </c>
      <c r="C89" s="35">
        <f>SUMPRODUCT((Artikelstamm!$AB$3:$AB$499=$A89)*Artikelstamm!$N$3:$N$499*Artikelstamm!$AD$3:$AD$499)</f>
        <v/>
      </c>
    </row>
    <row r="90">
      <c r="A90" s="27" t="inlineStr">
        <is>
          <t>Direkt</t>
        </is>
      </c>
      <c r="B90" s="34">
        <f>COUNTIF(Artikelstamm!$AB$3:$AB$499,$A90)</f>
        <v/>
      </c>
      <c r="C90" s="35">
        <f>SUMPRODUCT((Artikelstamm!$AB$3:$AB$499=$A90)*Artikelstamm!$N$3:$N$499*Artikelstamm!$AD$3:$AD$499)</f>
        <v/>
      </c>
    </row>
    <row r="91">
      <c r="A91" s="27" t="inlineStr">
        <is>
          <t>Händler</t>
        </is>
      </c>
      <c r="B91" s="34">
        <f>COUNTIF(Artikelstamm!$AB$3:$AB$499,$A91)</f>
        <v/>
      </c>
      <c r="C91" s="35">
        <f>SUMPRODUCT((Artikelstamm!$AB$3:$AB$499=$A91)*Artikelstamm!$N$3:$N$499*Artikelstamm!$AD$3:$AD$499)</f>
        <v/>
      </c>
    </row>
    <row r="92">
      <c r="A92" s="27" t="inlineStr">
        <is>
          <t>Verkaufstag</t>
        </is>
      </c>
      <c r="B92" s="34">
        <f>COUNTIF(Artikelstamm!$AB$3:$AB$499,$A92)</f>
        <v/>
      </c>
      <c r="C92" s="35">
        <f>SUMPRODUCT((Artikelstamm!$AB$3:$AB$499=$A92)*Artikelstamm!$N$3:$N$499*Artikelstamm!$AD$3:$AD$499)</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1"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5"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6" t="inlineStr">
        <is>
          <t>Schlüssel</t>
        </is>
      </c>
      <c r="B4" s="47" t="inlineStr">
        <is>
          <t>Wert</t>
        </is>
      </c>
      <c r="C4" s="46" t="inlineStr">
        <is>
          <t>Hinweis</t>
        </is>
      </c>
    </row>
    <row r="5">
      <c r="A5" s="48" t="inlineStr">
        <is>
          <t>Firma</t>
        </is>
      </c>
      <c r="B5" s="42" t="inlineStr">
        <is>
          <t>Kikripp GmbH</t>
        </is>
      </c>
      <c r="C5" s="49" t="inlineStr">
        <is>
          <t>Vollständige Firmierung, erscheint in Kopf und Fuß aller Dokumente</t>
        </is>
      </c>
    </row>
    <row r="6">
      <c r="A6" s="48" t="inlineStr">
        <is>
          <t>Strasse</t>
        </is>
      </c>
      <c r="B6" s="42" t="inlineStr">
        <is>
          <t>Hermann-Schwer-Str. 1</t>
        </is>
      </c>
      <c r="C6" s="49" t="inlineStr"/>
    </row>
    <row r="7">
      <c r="A7" s="48" t="inlineStr">
        <is>
          <t>PLZ_Ort</t>
        </is>
      </c>
      <c r="B7" s="42" t="inlineStr">
        <is>
          <t>78048 Villingen-Schwenningen</t>
        </is>
      </c>
      <c r="C7" s="49" t="inlineStr"/>
    </row>
    <row r="8">
      <c r="A8" s="48" t="inlineStr">
        <is>
          <t>Ansprechpartner</t>
        </is>
      </c>
      <c r="B8" s="42" t="inlineStr">
        <is>
          <t>Jenny Preisigke</t>
        </is>
      </c>
      <c r="C8" s="49" t="inlineStr"/>
    </row>
    <row r="9">
      <c r="A9" s="48" t="inlineStr">
        <is>
          <t>Telefon</t>
        </is>
      </c>
      <c r="B9" s="42" t="inlineStr">
        <is>
          <t>07725 5179702</t>
        </is>
      </c>
      <c r="C9" s="49" t="inlineStr">
        <is>
          <t>Schreibweise bitte prüfen</t>
        </is>
      </c>
    </row>
    <row r="10">
      <c r="A10" s="48" t="inlineStr">
        <is>
          <t>Email</t>
        </is>
      </c>
      <c r="B10" s="42" t="inlineStr">
        <is>
          <t>saldi4kids@outlook.com</t>
        </is>
      </c>
      <c r="C10" s="49" t="inlineStr"/>
    </row>
    <row r="11">
      <c r="A11" s="48" t="inlineStr">
        <is>
          <t>Empfaenger_Firma</t>
        </is>
      </c>
      <c r="B11" s="42" t="inlineStr">
        <is>
          <t>Mediclin Königsfeld</t>
        </is>
      </c>
      <c r="C11" s="49" t="inlineStr">
        <is>
          <t>Empfänger des Angebots</t>
        </is>
      </c>
    </row>
    <row r="12">
      <c r="A12" s="48" t="inlineStr">
        <is>
          <t>Empfaenger_Person</t>
        </is>
      </c>
      <c r="B12" s="42" t="inlineStr">
        <is>
          <t>Frau Jessica Rose</t>
        </is>
      </c>
      <c r="C12" s="49" t="inlineStr"/>
    </row>
    <row r="13">
      <c r="A13" s="48" t="inlineStr">
        <is>
          <t>Angebot_Nr</t>
        </is>
      </c>
      <c r="B13" s="42" t="inlineStr">
        <is>
          <t>ANG-2026-0001</t>
        </is>
      </c>
      <c r="C13" s="49" t="inlineStr"/>
    </row>
    <row r="14">
      <c r="A14" s="48" t="inlineStr">
        <is>
          <t>Angebot_Datum</t>
        </is>
      </c>
      <c r="B14" s="42" t="inlineStr">
        <is>
          <t>15.09.2026</t>
        </is>
      </c>
      <c r="C14" s="49" t="inlineStr"/>
    </row>
    <row r="15">
      <c r="A15" s="48" t="inlineStr">
        <is>
          <t>Angebot_Gueltig_bis</t>
        </is>
      </c>
      <c r="B15" s="42" t="inlineStr">
        <is>
          <t>15.10.2026</t>
        </is>
      </c>
      <c r="C15" s="49" t="inlineStr"/>
    </row>
    <row r="16">
      <c r="A16" s="48" t="inlineStr">
        <is>
          <t>USt_Satz_Prozent</t>
        </is>
      </c>
      <c r="B16" s="42" t="inlineStr">
        <is>
          <t>0</t>
        </is>
      </c>
      <c r="C16" s="49" t="inlineStr">
        <is>
          <t>Steuerfreie Lieferung gemäß § 4 Nr. 28 UStG (Entscheidung 05.10.2026) - Preise sind Endpreise</t>
        </is>
      </c>
    </row>
    <row r="17">
      <c r="A17" s="48" t="inlineStr">
        <is>
          <t>Paketrabatt_Prozent</t>
        </is>
      </c>
      <c r="B17" s="42" t="inlineStr">
        <is>
          <t>15</t>
        </is>
      </c>
      <c r="C17" s="49" t="inlineStr">
        <is>
          <t>Nachlass beim Paketangebot</t>
        </is>
      </c>
    </row>
    <row r="18">
      <c r="A18" s="48" t="inlineStr">
        <is>
          <t>Katalog_URL</t>
        </is>
      </c>
      <c r="B18" s="42" t="inlineStr">
        <is>
          <t>https://www.kikripp.de/katalog</t>
        </is>
      </c>
      <c r="C18" s="49" t="inlineStr">
        <is>
          <t>Adresse des Webkatalogs, erscheint im Klinik-Angebot</t>
        </is>
      </c>
    </row>
    <row r="19">
      <c r="A19" s="48" t="inlineStr">
        <is>
          <t>Katalog_Passwort</t>
        </is>
      </c>
      <c r="B19" s="42" t="inlineStr"/>
      <c r="C19" s="49" t="inlineStr">
        <is>
          <t>Bewusst leer - Passwort gehoert nicht ins Projekt. Vor dem Erzeugen setzen: export KIKRIPP_KATALOG_PW=...</t>
        </is>
      </c>
    </row>
    <row r="20">
      <c r="A20" s="48" t="inlineStr">
        <is>
          <t>Farbe_Rot</t>
        </is>
      </c>
      <c r="B20" s="42" t="inlineStr">
        <is>
          <t>C8102E</t>
        </is>
      </c>
      <c r="C20" s="50" t="inlineStr">
        <is>
          <t>Bollenhut-Rot - nur als Akzent verwenden</t>
        </is>
      </c>
    </row>
    <row r="21">
      <c r="A21" s="48" t="inlineStr">
        <is>
          <t>Farbe_Schwarz</t>
        </is>
      </c>
      <c r="B21" s="42" t="inlineStr">
        <is>
          <t>1A1A1A</t>
        </is>
      </c>
      <c r="C21" s="51" t="inlineStr">
        <is>
          <t>Kopfzeilen und Struktur</t>
        </is>
      </c>
    </row>
    <row r="22">
      <c r="A22" s="48" t="inlineStr">
        <is>
          <t>Farbe_Papier</t>
        </is>
      </c>
      <c r="B22" s="42" t="inlineStr">
        <is>
          <t>F7F5F2</t>
        </is>
      </c>
      <c r="C22" s="52" t="inlineStr">
        <is>
          <t>warme Fläche</t>
        </is>
      </c>
    </row>
    <row r="23">
      <c r="A23" s="48" t="inlineStr">
        <is>
          <t>Farbe_Grau</t>
        </is>
      </c>
      <c r="B23" s="42" t="inlineStr">
        <is>
          <t>6B7280</t>
        </is>
      </c>
      <c r="C23" s="53" t="inlineStr">
        <is>
          <t>Sekundärtext</t>
        </is>
      </c>
    </row>
    <row r="24">
      <c r="A24" s="48" t="inlineStr">
        <is>
          <t>Farbe_Linie</t>
        </is>
      </c>
      <c r="B24" s="42" t="inlineStr">
        <is>
          <t>DCDCDC</t>
        </is>
      </c>
      <c r="C24" s="54" t="inlineStr">
        <is>
          <t>feine Linien und Rahmen</t>
        </is>
      </c>
    </row>
    <row r="25">
      <c r="A25" s="48" t="inlineStr">
        <is>
          <t>Feld_Klinik</t>
        </is>
      </c>
      <c r="B25" s="42" t="inlineStr">
        <is>
          <t>E4E4E4</t>
        </is>
      </c>
      <c r="C25" s="55" t="inlineStr">
        <is>
          <t>Ausfüllfelder für die Klinik (mittleres Grau)</t>
        </is>
      </c>
    </row>
    <row r="26">
      <c r="A26" s="48" t="inlineStr">
        <is>
          <t>Feld_Intern</t>
        </is>
      </c>
      <c r="B26" s="42" t="inlineStr">
        <is>
          <t>F2F2F2</t>
        </is>
      </c>
      <c r="C26" s="56" t="inlineStr">
        <is>
          <t>interne Ausfüllfelder (helles Grau)</t>
        </is>
      </c>
    </row>
    <row r="27">
      <c r="A27" s="48" t="inlineStr">
        <is>
          <t>Zeile_Wechsel</t>
        </is>
      </c>
      <c r="B27" s="42" t="inlineStr">
        <is>
          <t>FAFAFA</t>
        </is>
      </c>
      <c r="C27" s="57" t="inlineStr">
        <is>
          <t>Zeilenwechsel in Tabellen</t>
        </is>
      </c>
    </row>
    <row r="28">
      <c r="A28" s="48" t="inlineStr">
        <is>
          <t>Schrift_Excel</t>
        </is>
      </c>
      <c r="B28" s="42" t="inlineStr">
        <is>
          <t>Arial</t>
        </is>
      </c>
      <c r="C28" s="49" t="inlineStr"/>
    </row>
    <row r="29">
      <c r="A29" s="48" t="inlineStr">
        <is>
          <t>Schrift_Web</t>
        </is>
      </c>
      <c r="B29" s="42" t="inlineStr">
        <is>
          <t>Poppins</t>
        </is>
      </c>
      <c r="C29" s="49"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2026-10-09T06:32:08Z</dcterms:created>
  <dcterms:modified xmlns:dcterms="http://purl.org/dc/terms/" xmlns:xsi="http://www.w3.org/2001/XMLSchema-instance" xsi:type="dcterms:W3CDTF">2026-10-09T06:32:10Z</dcterms:modified>
</cp:coreProperties>
</file>