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'Artikelstamm'!$A$2:$AM$499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9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22">
        <f>O4*S4</f>
        <v/>
      </c>
      <c r="V4" s="16" t="inlineStr">
        <is>
          <t>nur Abholung</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ja</t>
        </is>
      </c>
      <c r="Q6" s="19" t="n"/>
      <c r="R6" s="21" t="n"/>
      <c r="S6" s="21" t="n">
        <v>48</v>
      </c>
      <c r="T6" s="19" t="inlineStr">
        <is>
          <t>Fix</t>
        </is>
      </c>
      <c r="U6" s="22">
        <f>O6*S6</f>
        <v/>
      </c>
      <c r="V6" s="16" t="inlineStr">
        <is>
          <t>nur Abholung</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22">
        <f>O13*S13</f>
        <v/>
      </c>
      <c r="V13" s="16" t="inlineStr">
        <is>
          <t>nur Abholung</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22">
        <f>O16*S16</f>
        <v/>
      </c>
      <c r="V16" s="16" t="inlineStr">
        <is>
          <t>nur Abholung</t>
        </is>
      </c>
      <c r="W16" s="16" t="inlineStr">
        <is>
          <t>F-591</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22">
        <f>O17*S17</f>
        <v/>
      </c>
      <c r="V17" s="16" t="inlineStr">
        <is>
          <t>nur Abholung</t>
        </is>
      </c>
      <c r="W17" s="16" t="inlineStr">
        <is>
          <t>F-592</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22">
        <f>O18*S18</f>
        <v/>
      </c>
      <c r="V18" s="16" t="inlineStr">
        <is>
          <t>nur Abholung</t>
        </is>
      </c>
      <c r="W18" s="16" t="inlineStr">
        <is>
          <t>F-594</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22">
        <f>O19*S19</f>
        <v/>
      </c>
      <c r="V19" s="16" t="inlineStr">
        <is>
          <t>nur Abholung</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22">
        <f>O20*S20</f>
        <v/>
      </c>
      <c r="V20" s="16" t="inlineStr">
        <is>
          <t>nur Abholung</t>
        </is>
      </c>
      <c r="W20" s="16" t="inlineStr">
        <is>
          <t>F-593</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22">
        <f>O21*S21</f>
        <v/>
      </c>
      <c r="V21" s="16" t="inlineStr">
        <is>
          <t>nur Abholung</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22">
        <f>O23*S23</f>
        <v/>
      </c>
      <c r="V23" s="16" t="inlineStr">
        <is>
          <t>nur Abholung</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22">
        <f>O24*S24</f>
        <v/>
      </c>
      <c r="V24" s="16" t="inlineStr">
        <is>
          <t>nur Abholung</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22">
        <f>O25*S25</f>
        <v/>
      </c>
      <c r="V25" s="16" t="inlineStr">
        <is>
          <t>nur Abholung</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an einem gemeinsamen Deckenbaldachin.</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22">
        <f>O31*S31</f>
        <v/>
      </c>
      <c r="V31" s="16" t="inlineStr">
        <is>
          <t>nur Abholung</t>
        </is>
      </c>
      <c r="W31" s="16" t="inlineStr">
        <is>
          <t>F-616</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22">
        <f>O34*S34</f>
        <v/>
      </c>
      <c r="V34" s="16" t="inlineStr">
        <is>
          <t>nur Abholung</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22">
        <f>O39*S39</f>
        <v/>
      </c>
      <c r="V39" s="16" t="inlineStr">
        <is>
          <t>nur Abholung</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22">
        <f>O42*S42</f>
        <v/>
      </c>
      <c r="V42" s="16" t="inlineStr">
        <is>
          <t>nur Abholung</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22">
        <f>O44*S44</f>
        <v/>
      </c>
      <c r="V44" s="16" t="inlineStr">
        <is>
          <t>nur Abholung</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22">
        <f>O45*S45</f>
        <v/>
      </c>
      <c r="V45" s="16" t="inlineStr">
        <is>
          <t>nur Abholung</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22">
        <f>O46*S46</f>
        <v/>
      </c>
      <c r="V46" s="16" t="inlineStr">
        <is>
          <t>nur Abholung</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22">
        <f>O53*S53</f>
        <v/>
      </c>
      <c r="V53" s="16" t="inlineStr">
        <is>
          <t>nur Abholung</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22">
        <f>O54*S54</f>
        <v/>
      </c>
      <c r="V54" s="16" t="inlineStr">
        <is>
          <t>nur Abholung</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22">
        <f>O55*S55</f>
        <v/>
      </c>
      <c r="V55" s="16" t="inlineStr">
        <is>
          <t>nur Abholung</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22">
        <f>O56*S56</f>
        <v/>
      </c>
      <c r="V56" s="16" t="inlineStr">
        <is>
          <t>nur Abholung</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22">
        <f>O58*S58</f>
        <v/>
      </c>
      <c r="V58" s="16" t="inlineStr">
        <is>
          <t>nur Abholung</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22">
        <f>O60*S60</f>
        <v/>
      </c>
      <c r="V60" s="16" t="inlineStr">
        <is>
          <t>nur Abholung</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22">
        <f>O62*S62</f>
        <v/>
      </c>
      <c r="V62" s="16" t="inlineStr">
        <is>
          <t>nur Abholung</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22">
        <f>O64*S64</f>
        <v/>
      </c>
      <c r="V64" s="16" t="inlineStr">
        <is>
          <t>nur Abholung</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22">
        <f>O65*S65</f>
        <v/>
      </c>
      <c r="V65" s="16" t="inlineStr">
        <is>
          <t>nur Abholung</t>
        </is>
      </c>
      <c r="W65" s="16" t="inlineStr">
        <is>
          <t>F-617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mit Türen und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22">
        <f>O66*S66</f>
        <v/>
      </c>
      <c r="V66" s="16" t="inlineStr">
        <is>
          <t>nur Abholung</t>
        </is>
      </c>
      <c r="W66" s="16" t="inlineStr">
        <is>
          <t>F-618</t>
        </is>
      </c>
      <c r="X66" s="19" t="inlineStr">
        <is>
          <t>ja</t>
        </is>
      </c>
      <c r="Y66" s="19" t="inlineStr">
        <is>
          <t>verfügbar</t>
        </is>
      </c>
      <c r="Z66" s="19" t="inlineStr">
        <is>
          <t>IKEA</t>
        </is>
      </c>
      <c r="AA66" s="19" t="n"/>
      <c r="AB66" s="19" t="n"/>
      <c r="AC66" s="19" t="n"/>
      <c r="AD66" s="21" t="n"/>
      <c r="AE66" s="22">
        <f>IF(N66="","",N66*AD66)</f>
        <v/>
      </c>
      <c r="AF66" s="19" t="n"/>
      <c r="AG66" s="19" t="n"/>
      <c r="AH66" s="19" t="n"/>
      <c r="AI66" s="19" t="n"/>
      <c r="AJ66" s="19" t="n"/>
      <c r="AK66" s="19" t="n"/>
      <c r="AL66" s="18" t="inlineStr">
        <is>
          <t>Ohne Inhalt (Ordner und Ablagefächer gehören nicht dazu).</t>
        </is>
      </c>
      <c r="AM66" s="23" t="inlineStr">
        <is>
          <t>Neues Foto F-618 (Durchsicht 01.10.2026); Ordnerrücken und Namensschilder auf dem Foto unkenntlich gemacht.</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22">
        <f>O67*S67</f>
        <v/>
      </c>
      <c r="V67" s="16" t="inlineStr">
        <is>
          <t>nur Abholung</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22">
        <f>O68*S68</f>
        <v/>
      </c>
      <c r="V68" s="16" t="inlineStr">
        <is>
          <t>nur Abholung</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22">
        <f>O69*S69</f>
        <v/>
      </c>
      <c r="V69" s="16" t="inlineStr">
        <is>
          <t>nur Abholung</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22">
        <f>O70*S70</f>
        <v/>
      </c>
      <c r="V70" s="16" t="inlineStr">
        <is>
          <t>nur Abholung</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22">
        <f>O75*S75</f>
        <v/>
      </c>
      <c r="V75" s="16" t="inlineStr">
        <is>
          <t>nur Abholung</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22">
        <f>O78*S78</f>
        <v/>
      </c>
      <c r="V78" s="16" t="inlineStr">
        <is>
          <t>nur Abholung</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22">
        <f>O80*S80</f>
        <v/>
      </c>
      <c r="V80" s="16" t="inlineStr">
        <is>
          <t>nur Abholung</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22">
        <f>O81*S81</f>
        <v/>
      </c>
      <c r="V81" s="16" t="inlineStr">
        <is>
          <t>nur Abholung</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22">
        <f>O82*S82</f>
        <v/>
      </c>
      <c r="V82" s="16" t="inlineStr">
        <is>
          <t>nur Abholung</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22">
        <f>O83*S83</f>
        <v/>
      </c>
      <c r="V83" s="16" t="inlineStr">
        <is>
          <t>nur Abholung</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22">
        <f>O84*S84</f>
        <v/>
      </c>
      <c r="V84" s="16" t="inlineStr">
        <is>
          <t>nur Abholung</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22">
        <f>O85*S85</f>
        <v/>
      </c>
      <c r="V85" s="16" t="inlineStr">
        <is>
          <t>nur Abholung</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22">
        <f>O87*S87</f>
        <v/>
      </c>
      <c r="V87" s="16" t="inlineStr">
        <is>
          <t>nur Abholung</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22">
        <f>O93*S93</f>
        <v/>
      </c>
      <c r="V93" s="16" t="inlineStr">
        <is>
          <t>nur Abholung</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22">
        <f>O96*S96</f>
        <v/>
      </c>
      <c r="V96" s="16" t="inlineStr">
        <is>
          <t>nur Abholung</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22">
        <f>O97*S97</f>
        <v/>
      </c>
      <c r="V97" s="16" t="inlineStr">
        <is>
          <t>nur Abholung</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inlineStr">
        <is>
          <t>30 gerahmte Fotografien mit verschiedenen Motiven; das Foto zeigt eine Auswahl.</t>
        </is>
      </c>
      <c r="AM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22">
        <f>O98*S98</f>
        <v/>
      </c>
      <c r="V98" s="16" t="inlineStr">
        <is>
          <t>nur Abholung</t>
        </is>
      </c>
      <c r="W98" s="16" t="inlineStr">
        <is>
          <t>F-029</t>
        </is>
      </c>
      <c r="X98" s="19" t="inlineStr">
        <is>
          <t>nein</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22">
        <f>O101*S101</f>
        <v/>
      </c>
      <c r="V101" s="16" t="inlineStr">
        <is>
          <t>nur Abholung</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22">
        <f>O102*S102</f>
        <v/>
      </c>
      <c r="V102" s="16" t="inlineStr">
        <is>
          <t>nur Abholung</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22">
        <f>O104*S104</f>
        <v/>
      </c>
      <c r="V104" s="16" t="inlineStr">
        <is>
          <t>nur Abholung</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22">
        <f>O110*S110</f>
        <v/>
      </c>
      <c r="V110" s="16" t="inlineStr">
        <is>
          <t>nur Abholung</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22">
        <f>O112*S112</f>
        <v/>
      </c>
      <c r="V112" s="16" t="inlineStr">
        <is>
          <t>nur Abholung</t>
        </is>
      </c>
      <c r="W112" s="16" t="inlineStr">
        <is>
          <t>F-007</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inlineStr">
        <is>
          <t>10 gleiche Tische: 8 im Speisesaal, 2 im Gruppenraum.</t>
        </is>
      </c>
      <c r="AM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22">
        <f>O116*S116</f>
        <v/>
      </c>
      <c r="V116" s="16" t="inlineStr">
        <is>
          <t>nur Abholung</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Notiz aus der ersten Liste: 5 Uhren im Bild - bitte nachzählen</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22">
        <f>O119*S119</f>
        <v/>
      </c>
      <c r="V119" s="16" t="inlineStr">
        <is>
          <t>nur Abholung</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22">
        <f>O122*S122</f>
        <v/>
      </c>
      <c r="V122" s="16" t="inlineStr">
        <is>
          <t>nur Abholung</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22">
        <f>O123*S123</f>
        <v/>
      </c>
      <c r="V123" s="16" t="inlineStr">
        <is>
          <t>nur Abholung</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22">
        <f>O125*S125</f>
        <v/>
      </c>
      <c r="V125" s="16" t="inlineStr">
        <is>
          <t>nur Abholung</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22">
        <f>O129*S129</f>
        <v/>
      </c>
      <c r="V129" s="16" t="inlineStr">
        <is>
          <t>nur Abholung</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22">
        <f>O133*S133</f>
        <v/>
      </c>
      <c r="V133" s="16" t="inlineStr">
        <is>
          <t>nur Abholung</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22">
        <f>O134*S134</f>
        <v/>
      </c>
      <c r="V134" s="16" t="inlineStr">
        <is>
          <t>nur Abholung</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inlineStr">
        <is>
          <t>4 gleiche Tische, sie stehen in verschiedenen Räumen.</t>
        </is>
      </c>
      <c r="AM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22">
        <f>O163*S163</f>
        <v/>
      </c>
      <c r="V163" s="16" t="inlineStr">
        <is>
          <t>nur Abholung</t>
        </is>
      </c>
      <c r="W163" s="16" t="inlineStr">
        <is>
          <t>F-153</t>
        </is>
      </c>
      <c r="X163" s="19" t="inlineStr">
        <is>
          <t>ja</t>
        </is>
      </c>
      <c r="Y163" s="19" t="inlineStr">
        <is>
          <t>verfügbar</t>
        </is>
      </c>
      <c r="Z163" s="19" t="inlineStr">
        <is>
          <t>IKEA</t>
        </is>
      </c>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22">
        <f>O174*S174</f>
        <v/>
      </c>
      <c r="V174" s="16" t="inlineStr">
        <is>
          <t>nur Abholung</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in Weiß mit sichtbaren Multiplex-Kanten, abgerundeten Ausschnitten und durchgehender Absturzsicherung oben. Solide Bauweise aus dem Kita-Betrieb.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22">
        <f>O181*S181</f>
        <v/>
      </c>
      <c r="V181" s="16" t="inlineStr">
        <is>
          <t>nur Abholung</t>
        </is>
      </c>
      <c r="W181" s="16" t="inlineStr">
        <is>
          <t>F-180</t>
        </is>
      </c>
      <c r="X181" s="19" t="inlineStr">
        <is>
          <t>ja</t>
        </is>
      </c>
      <c r="Y181" s="19" t="inlineStr">
        <is>
          <t>verfügbar</t>
        </is>
      </c>
      <c r="Z181" s="19" t="inlineStr">
        <is>
          <t>IKEA</t>
        </is>
      </c>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22">
        <f>O182*S182</f>
        <v/>
      </c>
      <c r="V182" s="16" t="inlineStr">
        <is>
          <t>nur Abholung</t>
        </is>
      </c>
      <c r="W182" s="16" t="inlineStr">
        <is>
          <t>F-181</t>
        </is>
      </c>
      <c r="X182" s="19" t="inlineStr">
        <is>
          <t>ja</t>
        </is>
      </c>
      <c r="Y182" s="19" t="inlineStr">
        <is>
          <t>verfügbar</t>
        </is>
      </c>
      <c r="Z182" s="19" t="inlineStr">
        <is>
          <t>IKEA</t>
        </is>
      </c>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22">
        <f>O184*S184</f>
        <v/>
      </c>
      <c r="V184" s="16" t="inlineStr">
        <is>
          <t>nur Abholung</t>
        </is>
      </c>
      <c r="W184" s="16" t="inlineStr">
        <is>
          <t>F-182</t>
        </is>
      </c>
      <c r="X184" s="19" t="inlineStr">
        <is>
          <t>ja</t>
        </is>
      </c>
      <c r="Y184" s="19" t="inlineStr">
        <is>
          <t>verfügbar</t>
        </is>
      </c>
      <c r="Z184" s="19" t="inlineStr">
        <is>
          <t>IKEA</t>
        </is>
      </c>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22">
        <f>O195*S195</f>
        <v/>
      </c>
      <c r="V195" s="16" t="inlineStr">
        <is>
          <t>nur Abholung</t>
        </is>
      </c>
      <c r="W195" s="16" t="inlineStr">
        <is>
          <t>F-203</t>
        </is>
      </c>
      <c r="X195" s="19" t="inlineStr">
        <is>
          <t>ja</t>
        </is>
      </c>
      <c r="Y195" s="19" t="inlineStr">
        <is>
          <t>verfügbar</t>
        </is>
      </c>
      <c r="Z195" s="19" t="inlineStr">
        <is>
          <t>IKEA</t>
        </is>
      </c>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22">
        <f>O206*S206</f>
        <v/>
      </c>
      <c r="V206" s="16" t="inlineStr">
        <is>
          <t>nur Abholung</t>
        </is>
      </c>
      <c r="W206" s="16" t="inlineStr">
        <is>
          <t>F-219</t>
        </is>
      </c>
      <c r="X206" s="19" t="inlineStr">
        <is>
          <t>ja</t>
        </is>
      </c>
      <c r="Y206" s="19" t="inlineStr">
        <is>
          <t>verfügbar</t>
        </is>
      </c>
      <c r="Z206" s="19" t="inlineStr">
        <is>
          <t>Wehrfritz</t>
        </is>
      </c>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22">
        <f>O210*S210</f>
        <v/>
      </c>
      <c r="V210" s="16" t="inlineStr">
        <is>
          <t>nur Abholung</t>
        </is>
      </c>
      <c r="W210" s="16" t="inlineStr">
        <is>
          <t>F-225</t>
        </is>
      </c>
      <c r="X210" s="19" t="inlineStr">
        <is>
          <t>ja</t>
        </is>
      </c>
      <c r="Y210" s="19" t="inlineStr">
        <is>
          <t>verfügbar</t>
        </is>
      </c>
      <c r="Z210" s="19" t="inlineStr">
        <is>
          <t>IKEA</t>
        </is>
      </c>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22">
        <f>O214*S214</f>
        <v/>
      </c>
      <c r="V214" s="16" t="inlineStr">
        <is>
          <t>nur Abholung</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22">
        <f>O222*S222</f>
        <v/>
      </c>
      <c r="V222" s="16" t="inlineStr">
        <is>
          <t>nur Abholung</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22">
        <f>O227*S227</f>
        <v/>
      </c>
      <c r="V227" s="16" t="inlineStr">
        <is>
          <t>nur Abholung</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22">
        <f>O228*S228</f>
        <v/>
      </c>
      <c r="V228" s="16" t="inlineStr">
        <is>
          <t>nur Abholung</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nur Abholung</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22">
        <f>O233*S233</f>
        <v/>
      </c>
      <c r="V233" s="16" t="inlineStr">
        <is>
          <t>nur Abholung</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22">
        <f>O234*S234</f>
        <v/>
      </c>
      <c r="V234" s="16" t="inlineStr">
        <is>
          <t>nur Abholung</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22">
        <f>O235*S235</f>
        <v/>
      </c>
      <c r="V235" s="16" t="inlineStr">
        <is>
          <t>nur Abholung</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22">
        <f>O237*S237</f>
        <v/>
      </c>
      <c r="V237" s="16" t="inlineStr">
        <is>
          <t>nur Abholung</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inlineStr">
        <is>
          <t>Ohne Fellauflage.</t>
        </is>
      </c>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22">
        <f>O242*S242</f>
        <v/>
      </c>
      <c r="V242" s="16" t="inlineStr">
        <is>
          <t>nur Abholung</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22">
        <f>O244*S244</f>
        <v/>
      </c>
      <c r="V244" s="16" t="inlineStr">
        <is>
          <t>nur Abholung</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22">
        <f>O248*S248</f>
        <v/>
      </c>
      <c r="V248" s="16" t="inlineStr">
        <is>
          <t>nur Abholung</t>
        </is>
      </c>
      <c r="W248" s="16" t="inlineStr">
        <is>
          <t>F-280</t>
        </is>
      </c>
      <c r="X248" s="19" t="inlineStr">
        <is>
          <t>ja</t>
        </is>
      </c>
      <c r="Y248" s="19" t="inlineStr">
        <is>
          <t>verfügbar</t>
        </is>
      </c>
      <c r="Z248" s="19" t="inlineStr">
        <is>
          <t>IKEA</t>
        </is>
      </c>
      <c r="AA248" s="19" t="n"/>
      <c r="AB248" s="19" t="n"/>
      <c r="AC248" s="19" t="n"/>
      <c r="AD248" s="21" t="n"/>
      <c r="AE248" s="22">
        <f>IF(N248="","",N248*AD248)</f>
        <v/>
      </c>
      <c r="AF248" s="19" t="n"/>
      <c r="AG248" s="19" t="n"/>
      <c r="AH248" s="19" t="n"/>
      <c r="AI248" s="19" t="n"/>
      <c r="AJ248" s="19" t="n"/>
      <c r="AK248" s="19" t="n"/>
      <c r="AL248" s="18" t="inlineStr">
        <is>
          <t>73 Becher aus zwei Küchen, Farben gemischt, nur als Set.</t>
        </is>
      </c>
      <c r="AM248" s="23" t="inlineStr">
        <is>
          <t>OFFEN: Set-Preis 70 € ist mein Vorschlag (analog zu 44 Bechern für 45 €), noch nicht bestätigt. 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22">
        <f>O249*S249</f>
        <v/>
      </c>
      <c r="V249" s="16" t="inlineStr">
        <is>
          <t>nur Abholung</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22">
        <f>O250*S250</f>
        <v/>
      </c>
      <c r="V250" s="16" t="inlineStr">
        <is>
          <t>nur Abholung</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22">
        <f>O254*S254</f>
        <v/>
      </c>
      <c r="V254" s="16" t="inlineStr">
        <is>
          <t>nur Abholung</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22">
        <f>O255*S255</f>
        <v/>
      </c>
      <c r="V255" s="16" t="inlineStr">
        <is>
          <t>nur Abholung</t>
        </is>
      </c>
      <c r="W255" s="16" t="inlineStr">
        <is>
          <t>F-293</t>
        </is>
      </c>
      <c r="X255" s="19" t="inlineStr">
        <is>
          <t>ja</t>
        </is>
      </c>
      <c r="Y255" s="19" t="inlineStr">
        <is>
          <t>verfügbar</t>
        </is>
      </c>
      <c r="Z255" s="19" t="inlineStr">
        <is>
          <t>Wesco</t>
        </is>
      </c>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22">
        <f>O260*S260</f>
        <v/>
      </c>
      <c r="V260" s="16" t="inlineStr">
        <is>
          <t>nur Abholung</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22">
        <f>O274*S274</f>
        <v/>
      </c>
      <c r="V274" s="16" t="inlineStr">
        <is>
          <t>nur Abholung</t>
        </is>
      </c>
      <c r="W274" s="16" t="inlineStr">
        <is>
          <t>F-322</t>
        </is>
      </c>
      <c r="X274" s="19" t="inlineStr">
        <is>
          <t>ja</t>
        </is>
      </c>
      <c r="Y274" s="19" t="inlineStr">
        <is>
          <t>verfügbar</t>
        </is>
      </c>
      <c r="Z274" s="19" t="inlineStr">
        <is>
          <t>Wesco</t>
        </is>
      </c>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22">
        <f>O286*S286</f>
        <v/>
      </c>
      <c r="V286" s="16" t="inlineStr">
        <is>
          <t>nur Abholung</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22">
        <f>O291*S291</f>
        <v/>
      </c>
      <c r="V291" s="16" t="inlineStr">
        <is>
          <t>nur Abholung</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22">
        <f>O294*S294</f>
        <v/>
      </c>
      <c r="V294" s="16" t="inlineStr">
        <is>
          <t>nur Abholung</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22">
        <f>O296*S296</f>
        <v/>
      </c>
      <c r="V296" s="16" t="inlineStr">
        <is>
          <t>nur Abholung</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22">
        <f>O297*S297</f>
        <v/>
      </c>
      <c r="V297" s="16" t="inlineStr">
        <is>
          <t>nur Abholung</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22">
        <f>O300*S300</f>
        <v/>
      </c>
      <c r="V300" s="16" t="inlineStr">
        <is>
          <t>nur Abholung</t>
        </is>
      </c>
      <c r="W300" s="16" t="inlineStr">
        <is>
          <t>F-355</t>
        </is>
      </c>
      <c r="X300" s="19" t="inlineStr">
        <is>
          <t>ja</t>
        </is>
      </c>
      <c r="Y300" s="19" t="inlineStr">
        <is>
          <t>verfügbar</t>
        </is>
      </c>
      <c r="Z300" s="19" t="inlineStr">
        <is>
          <t>IKEA</t>
        </is>
      </c>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22">
        <f>O301*S301</f>
        <v/>
      </c>
      <c r="V301" s="16" t="inlineStr">
        <is>
          <t>nur Abholung</t>
        </is>
      </c>
      <c r="W301" s="16" t="inlineStr">
        <is>
          <t>F-358</t>
        </is>
      </c>
      <c r="X301" s="19" t="inlineStr">
        <is>
          <t>ja</t>
        </is>
      </c>
      <c r="Y301" s="19" t="inlineStr">
        <is>
          <t>verfügbar</t>
        </is>
      </c>
      <c r="Z301" s="19" t="inlineStr">
        <is>
          <t>IKEA</t>
        </is>
      </c>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22">
        <f>O306*S306</f>
        <v/>
      </c>
      <c r="V306" s="16" t="inlineStr">
        <is>
          <t>nur Abholung</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22">
        <f>O310*S310</f>
        <v/>
      </c>
      <c r="V310" s="16" t="inlineStr">
        <is>
          <t>nur Abholung</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22">
        <f>O312*S312</f>
        <v/>
      </c>
      <c r="V312" s="16" t="inlineStr">
        <is>
          <t>nur Abholung</t>
        </is>
      </c>
      <c r="W312" s="16" t="inlineStr">
        <is>
          <t>F-376</t>
        </is>
      </c>
      <c r="X312" s="19" t="inlineStr">
        <is>
          <t>ja</t>
        </is>
      </c>
      <c r="Y312" s="19" t="inlineStr">
        <is>
          <t>verfügbar</t>
        </is>
      </c>
      <c r="Z312" s="19" t="inlineStr">
        <is>
          <t>IKEA</t>
        </is>
      </c>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22">
        <f>O316*S316</f>
        <v/>
      </c>
      <c r="V316" s="16" t="inlineStr">
        <is>
          <t>nur Abholung</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22">
        <f>O317*S317</f>
        <v/>
      </c>
      <c r="V317" s="16" t="inlineStr">
        <is>
          <t>nur Abholung</t>
        </is>
      </c>
      <c r="W317" s="16" t="inlineStr">
        <is>
          <t>F-385</t>
        </is>
      </c>
      <c r="X317" s="19" t="inlineStr">
        <is>
          <t>ja</t>
        </is>
      </c>
      <c r="Y317" s="19" t="inlineStr">
        <is>
          <t>verfügbar</t>
        </is>
      </c>
      <c r="Z317" s="19" t="inlineStr">
        <is>
          <t>IKEA</t>
        </is>
      </c>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22">
        <f>O322*S322</f>
        <v/>
      </c>
      <c r="V322" s="16" t="inlineStr">
        <is>
          <t>nur Abholung</t>
        </is>
      </c>
      <c r="W322" s="16" t="inlineStr">
        <is>
          <t>F-391</t>
        </is>
      </c>
      <c r="X322" s="19" t="inlineStr">
        <is>
          <t>ja</t>
        </is>
      </c>
      <c r="Y322" s="19" t="inlineStr">
        <is>
          <t>verfügbar</t>
        </is>
      </c>
      <c r="Z322" s="19" t="inlineStr">
        <is>
          <t>IKEA</t>
        </is>
      </c>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22">
        <f>O323*S323</f>
        <v/>
      </c>
      <c r="V323" s="16" t="inlineStr">
        <is>
          <t>nur Abholung</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22">
        <f>O324*S324</f>
        <v/>
      </c>
      <c r="V324" s="16" t="inlineStr">
        <is>
          <t>nur Abholung</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22">
        <f>O325*S325</f>
        <v/>
      </c>
      <c r="V325" s="16" t="inlineStr">
        <is>
          <t>nur Abholung</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22">
        <f>O326*S326</f>
        <v/>
      </c>
      <c r="V326" s="16" t="inlineStr">
        <is>
          <t>nur Abholung</t>
        </is>
      </c>
      <c r="W326" s="16" t="inlineStr">
        <is>
          <t>F-404</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22">
        <f>O333*S333</f>
        <v/>
      </c>
      <c r="V333" s="16" t="inlineStr">
        <is>
          <t>nur Abholung</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22">
        <f>O336*S336</f>
        <v/>
      </c>
      <c r="V336" s="16" t="inlineStr">
        <is>
          <t>nur Abholung</t>
        </is>
      </c>
      <c r="W336" s="16" t="inlineStr">
        <is>
          <t>F-412</t>
        </is>
      </c>
      <c r="X336" s="19" t="inlineStr">
        <is>
          <t>ja</t>
        </is>
      </c>
      <c r="Y336" s="19" t="inlineStr">
        <is>
          <t>verfügbar</t>
        </is>
      </c>
      <c r="Z336" s="19" t="inlineStr">
        <is>
          <t>IKEA</t>
        </is>
      </c>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22">
        <f>O348*S348</f>
        <v/>
      </c>
      <c r="V348" s="16" t="inlineStr">
        <is>
          <t>nur Abholung</t>
        </is>
      </c>
      <c r="W348" s="16" t="inlineStr">
        <is>
          <t>F-432</t>
        </is>
      </c>
      <c r="X348" s="19" t="inlineStr">
        <is>
          <t>ja</t>
        </is>
      </c>
      <c r="Y348" s="19" t="inlineStr">
        <is>
          <t>verfügbar</t>
        </is>
      </c>
      <c r="Z348" s="19" t="inlineStr">
        <is>
          <t>IKEA</t>
        </is>
      </c>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22">
        <f>O353*S353</f>
        <v/>
      </c>
      <c r="V353" s="16" t="inlineStr">
        <is>
          <t>nur Abholung</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22">
        <f>O357*S357</f>
        <v/>
      </c>
      <c r="V357" s="16" t="inlineStr">
        <is>
          <t>nur Abholung</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22">
        <f>O360*S360</f>
        <v/>
      </c>
      <c r="V360" s="16" t="inlineStr">
        <is>
          <t>nur Abholung</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22">
        <f>O361*S361</f>
        <v/>
      </c>
      <c r="V361" s="16" t="inlineStr">
        <is>
          <t>nur Abholung</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22">
        <f>O362*S362</f>
        <v/>
      </c>
      <c r="V362" s="16" t="inlineStr">
        <is>
          <t>nur Abholung</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22">
        <f>O365*S365</f>
        <v/>
      </c>
      <c r="V365" s="16" t="inlineStr">
        <is>
          <t>nur Abholung</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22">
        <f>O366*S366</f>
        <v/>
      </c>
      <c r="V366" s="16" t="inlineStr">
        <is>
          <t>nur Abholung</t>
        </is>
      </c>
      <c r="W366" s="16" t="inlineStr">
        <is>
          <t>F-458</t>
        </is>
      </c>
      <c r="X366" s="19" t="inlineStr">
        <is>
          <t>ja</t>
        </is>
      </c>
      <c r="Y366" s="19" t="inlineStr">
        <is>
          <t>verfügbar</t>
        </is>
      </c>
      <c r="Z366" s="19" t="inlineStr">
        <is>
          <t>Wesco</t>
        </is>
      </c>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inlineStr">
        <is>
          <t>Wesco</t>
        </is>
      </c>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22">
        <f>O368*S368</f>
        <v/>
      </c>
      <c r="V368" s="16" t="inlineStr">
        <is>
          <t>nur Abholung</t>
        </is>
      </c>
      <c r="W368" s="16" t="inlineStr">
        <is>
          <t>F-460</t>
        </is>
      </c>
      <c r="X368" s="19" t="inlineStr">
        <is>
          <t>ja</t>
        </is>
      </c>
      <c r="Y368" s="19" t="inlineStr">
        <is>
          <t>verfügbar</t>
        </is>
      </c>
      <c r="Z368" s="19" t="inlineStr">
        <is>
          <t>Wesco</t>
        </is>
      </c>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22">
        <f>O370*S370</f>
        <v/>
      </c>
      <c r="V370" s="16" t="inlineStr">
        <is>
          <t>nur Abholung</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22">
        <f>O371*S371</f>
        <v/>
      </c>
      <c r="V371" s="16" t="inlineStr">
        <is>
          <t>nur Abholung</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22">
        <f>O372*S372</f>
        <v/>
      </c>
      <c r="V372" s="16" t="inlineStr">
        <is>
          <t>nur Abholung</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22">
        <f>O373*S373</f>
        <v/>
      </c>
      <c r="V373" s="16" t="inlineStr">
        <is>
          <t>nur Abholung</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22">
        <f>O374*S374</f>
        <v/>
      </c>
      <c r="V374" s="16" t="inlineStr">
        <is>
          <t>nur Abholung</t>
        </is>
      </c>
      <c r="W374" s="16" t="inlineStr">
        <is>
          <t>F-470</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22">
        <f>O382*S382</f>
        <v/>
      </c>
      <c r="V382" s="16" t="inlineStr">
        <is>
          <t>nur Abholung</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22">
        <f>O383*S383</f>
        <v/>
      </c>
      <c r="V383" s="16" t="inlineStr">
        <is>
          <t>nur Abholung</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22">
        <f>O384*S384</f>
        <v/>
      </c>
      <c r="V384" s="16" t="inlineStr">
        <is>
          <t>nur Abholung</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22">
        <f>O386*S386</f>
        <v/>
      </c>
      <c r="V386" s="16" t="inlineStr">
        <is>
          <t>nur Abholung</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22">
        <f>O388*S388</f>
        <v/>
      </c>
      <c r="V388" s="16" t="inlineStr">
        <is>
          <t>nur Abholung</t>
        </is>
      </c>
      <c r="W388" s="16" t="inlineStr">
        <is>
          <t>F-490</t>
        </is>
      </c>
      <c r="X388" s="19" t="inlineStr">
        <is>
          <t>ja</t>
        </is>
      </c>
      <c r="Y388" s="19" t="inlineStr">
        <is>
          <t>verfügbar</t>
        </is>
      </c>
      <c r="Z388" s="19" t="inlineStr">
        <is>
          <t>IKEA</t>
        </is>
      </c>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22">
        <f>O389*S389</f>
        <v/>
      </c>
      <c r="V389" s="16" t="inlineStr">
        <is>
          <t>nur Abholung</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22">
        <f>O390*S390</f>
        <v/>
      </c>
      <c r="V390" s="16" t="inlineStr">
        <is>
          <t>nur Abholung</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22">
        <f>O391*S391</f>
        <v/>
      </c>
      <c r="V391" s="16" t="inlineStr">
        <is>
          <t>nur Abholung</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22">
        <f>O420*S420</f>
        <v/>
      </c>
      <c r="V420" s="16" t="inlineStr">
        <is>
          <t>nur Abholung</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22">
        <f>O421*S421</f>
        <v/>
      </c>
      <c r="V421" s="16" t="inlineStr">
        <is>
          <t>nur Abholung</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22">
        <f>O422*S422</f>
        <v/>
      </c>
      <c r="V422" s="16" t="inlineStr">
        <is>
          <t>nur Abholung</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22">
        <f>O423*S423</f>
        <v/>
      </c>
      <c r="V423" s="16" t="inlineStr">
        <is>
          <t>nur Abholung</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22">
        <f>O424*S424</f>
        <v/>
      </c>
      <c r="V424" s="16" t="inlineStr">
        <is>
          <t>nur Abholung</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22">
        <f>O425*S425</f>
        <v/>
      </c>
      <c r="V425" s="16" t="inlineStr">
        <is>
          <t>nur Abholung</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22">
        <f>O426*S426</f>
        <v/>
      </c>
      <c r="V426" s="16" t="inlineStr">
        <is>
          <t>nur Abholung</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22">
        <f>O427*S427</f>
        <v/>
      </c>
      <c r="V427" s="16" t="inlineStr">
        <is>
          <t>nur Abholung</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22">
        <f>O428*S428</f>
        <v/>
      </c>
      <c r="V428" s="16" t="inlineStr">
        <is>
          <t>nur Abholung</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22">
        <f>O429*S429</f>
        <v/>
      </c>
      <c r="V429" s="16" t="inlineStr">
        <is>
          <t>nur Abholung</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22">
        <f>O430*S430</f>
        <v/>
      </c>
      <c r="V430" s="16" t="inlineStr">
        <is>
          <t>nur Abholung</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22">
        <f>O431*S431</f>
        <v/>
      </c>
      <c r="V431" s="16" t="inlineStr">
        <is>
          <t>nur Abholung</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22">
        <f>O432*S432</f>
        <v/>
      </c>
      <c r="V432" s="16" t="inlineStr">
        <is>
          <t>nur Abholung</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22">
        <f>O433*S433</f>
        <v/>
      </c>
      <c r="V433" s="16" t="inlineStr">
        <is>
          <t>nur Abholung</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22">
        <f>O434*S434</f>
        <v/>
      </c>
      <c r="V434" s="16" t="inlineStr">
        <is>
          <t>nur Abholung</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22">
        <f>O435*S435</f>
        <v/>
      </c>
      <c r="V435" s="16" t="inlineStr">
        <is>
          <t>nur Abholung</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22">
        <f>O436*S436</f>
        <v/>
      </c>
      <c r="V436" s="16" t="inlineStr">
        <is>
          <t>nur Abholung</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22">
        <f>O437*S437</f>
        <v/>
      </c>
      <c r="V437" s="16" t="inlineStr">
        <is>
          <t>nur Abholung</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22">
        <f>O438*S438</f>
        <v/>
      </c>
      <c r="V438" s="16" t="inlineStr">
        <is>
          <t>nur Abholung</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22">
        <f>O439*S439</f>
        <v/>
      </c>
      <c r="V439" s="16" t="inlineStr">
        <is>
          <t>nur Abholung</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22">
        <f>O440*S440</f>
        <v/>
      </c>
      <c r="V440" s="16" t="inlineStr">
        <is>
          <t>nur Abholung</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22">
        <f>O441*S441</f>
        <v/>
      </c>
      <c r="V441" s="16" t="inlineStr">
        <is>
          <t>nur Abholung</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22">
        <f>O442*S442</f>
        <v/>
      </c>
      <c r="V442" s="16" t="inlineStr">
        <is>
          <t>nur Abholung</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22">
        <f>O443*S443</f>
        <v/>
      </c>
      <c r="V443" s="16" t="inlineStr">
        <is>
          <t>nur Abholung</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OFFEN: Preis 250 € ist mein Schätzwert, von der Nutzerin noch nicht bestätigt.</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OFFEN: Preis 180 € je Schrank ist mein Schätzwert, von der Nutzerin noch nicht bestätigt.</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22">
        <f>O446*S446</f>
        <v/>
      </c>
      <c r="V446" s="16" t="inlineStr">
        <is>
          <t>nur Abholung</t>
        </is>
      </c>
      <c r="W446" s="16" t="inlineStr">
        <is>
          <t>F-281</t>
        </is>
      </c>
      <c r="X446" s="19" t="inlineStr">
        <is>
          <t>ja</t>
        </is>
      </c>
      <c r="Y446" s="19" t="inlineStr">
        <is>
          <t>verfügbar</t>
        </is>
      </c>
      <c r="Z446" s="19" t="n"/>
      <c r="AA446" s="19" t="n"/>
      <c r="AB446" s="19" t="n"/>
      <c r="AC446" s="19" t="n"/>
      <c r="AD446" s="21" t="n"/>
      <c r="AE446" s="22">
        <f>IF(N446="","",N446*AD446)</f>
        <v/>
      </c>
      <c r="AF446" s="19" t="n"/>
      <c r="AG446" s="19" t="n"/>
      <c r="AH446" s="19" t="n"/>
      <c r="AI446" s="19" t="n"/>
      <c r="AJ446" s="19" t="n"/>
      <c r="AK446" s="19" t="n"/>
      <c r="AL446" s="18" t="inlineStr">
        <is>
          <t>44 Becher aus zwei Küchen, Farben gemischt, nur als Set.</t>
        </is>
      </c>
      <c r="AM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22">
        <f>O447*S447</f>
        <v/>
      </c>
      <c r="V447" s="16" t="inlineStr">
        <is>
          <t>nur Abholung</t>
        </is>
      </c>
      <c r="W447" s="16" t="inlineStr">
        <is>
          <t>F-282</t>
        </is>
      </c>
      <c r="X447" s="19" t="inlineStr">
        <is>
          <t>ja</t>
        </is>
      </c>
      <c r="Y447" s="19" t="inlineStr">
        <is>
          <t>verfügbar</t>
        </is>
      </c>
      <c r="Z447" s="19" t="n"/>
      <c r="AA447" s="19" t="n"/>
      <c r="AB447" s="19" t="n"/>
      <c r="AC447" s="19" t="n"/>
      <c r="AD447" s="21" t="n"/>
      <c r="AE447" s="22">
        <f>IF(N447="","",N447*AD447)</f>
        <v/>
      </c>
      <c r="AF447" s="19" t="n"/>
      <c r="AG447" s="19" t="n"/>
      <c r="AH447" s="19" t="n"/>
      <c r="AI447" s="19" t="n"/>
      <c r="AJ447" s="19" t="n"/>
      <c r="AK447" s="19" t="n"/>
      <c r="AL447" s="18" t="inlineStr">
        <is>
          <t>49 Teller aus zwei Küchen, Farben und Größen gemischt, nur als Set.</t>
        </is>
      </c>
      <c r="AM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22">
        <f>O448*S448</f>
        <v/>
      </c>
      <c r="V448" s="16" t="inlineStr">
        <is>
          <t>nur Abholung</t>
        </is>
      </c>
      <c r="W448" s="16" t="inlineStr">
        <is>
          <t>F-425</t>
        </is>
      </c>
      <c r="X448" s="19" t="inlineStr">
        <is>
          <t>ja</t>
        </is>
      </c>
      <c r="Y448" s="19" t="inlineStr">
        <is>
          <t>verfügbar</t>
        </is>
      </c>
      <c r="Z448" s="19" t="n"/>
      <c r="AA448" s="19" t="n"/>
      <c r="AB448" s="19" t="n"/>
      <c r="AC448" s="19" t="n"/>
      <c r="AD448" s="21" t="n"/>
      <c r="AE448" s="22">
        <f>IF(N448="","",N448*AD448)</f>
        <v/>
      </c>
      <c r="AF448" s="19" t="n"/>
      <c r="AG448" s="19" t="n"/>
      <c r="AH448" s="19" t="n"/>
      <c r="AI448" s="19" t="n"/>
      <c r="AJ448" s="19" t="n"/>
      <c r="AK448" s="19" t="n"/>
      <c r="AL448" s="18" t="inlineStr">
        <is>
          <t>17 Becher, nur als Set.</t>
        </is>
      </c>
      <c r="AM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Kita-Ausstattung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22">
        <f>O449*S449</f>
        <v/>
      </c>
      <c r="V449" s="16" t="inlineStr">
        <is>
          <t>nur Abholung</t>
        </is>
      </c>
      <c r="W449" s="16" t="inlineStr">
        <is>
          <t>F-619</t>
        </is>
      </c>
      <c r="X449" s="19" t="inlineStr">
        <is>
          <t>ja</t>
        </is>
      </c>
      <c r="Y449" s="19" t="inlineStr">
        <is>
          <t>verfügbar</t>
        </is>
      </c>
      <c r="Z449" s="19" t="inlineStr">
        <is>
          <t>Bruder</t>
        </is>
      </c>
      <c r="AA449" s="19" t="n"/>
      <c r="AB449" s="19" t="n"/>
      <c r="AC449" s="19" t="n"/>
      <c r="AD449" s="21" t="n"/>
      <c r="AE449" s="22">
        <f>IF(N449="","",N449*AD449)</f>
        <v/>
      </c>
      <c r="AF449" s="19" t="n"/>
      <c r="AG449" s="19" t="n"/>
      <c r="AH449" s="19" t="n"/>
      <c r="AI449" s="19" t="n"/>
      <c r="AJ449" s="19" t="n"/>
      <c r="AK449" s="19" t="n"/>
      <c r="AL449" s="18" t="n"/>
      <c r="AM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Kita-Ausstattung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22">
        <f>O450*S450</f>
        <v/>
      </c>
      <c r="V450" s="16" t="inlineStr">
        <is>
          <t>nur Abholung</t>
        </is>
      </c>
      <c r="W450" s="16" t="inlineStr">
        <is>
          <t>F-620</t>
        </is>
      </c>
      <c r="X450" s="19" t="inlineStr">
        <is>
          <t>ja</t>
        </is>
      </c>
      <c r="Y450" s="19" t="inlineStr">
        <is>
          <t>verfügbar</t>
        </is>
      </c>
      <c r="Z450" s="19" t="inlineStr">
        <is>
          <t>Bruder</t>
        </is>
      </c>
      <c r="AA450" s="19" t="n"/>
      <c r="AB450" s="19" t="n"/>
      <c r="AC450" s="19" t="n"/>
      <c r="AD450" s="21" t="n"/>
      <c r="AE450" s="22">
        <f>IF(N450="","",N450*AD450)</f>
        <v/>
      </c>
      <c r="AF450" s="19" t="n"/>
      <c r="AG450" s="19" t="n"/>
      <c r="AH450" s="19" t="n"/>
      <c r="AI450" s="19" t="n"/>
      <c r="AJ450" s="19" t="n"/>
      <c r="AK450" s="19" t="n"/>
      <c r="AL450" s="18" t="n"/>
      <c r="AM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Kita-Ausstattung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22">
        <f>O451*S451</f>
        <v/>
      </c>
      <c r="V451" s="16" t="inlineStr">
        <is>
          <t>nur Abholung</t>
        </is>
      </c>
      <c r="W451" s="16" t="inlineStr">
        <is>
          <t>F-621</t>
        </is>
      </c>
      <c r="X451" s="19" t="inlineStr">
        <is>
          <t>ja</t>
        </is>
      </c>
      <c r="Y451" s="19" t="inlineStr">
        <is>
          <t>verfügbar</t>
        </is>
      </c>
      <c r="Z451" s="19" t="inlineStr">
        <is>
          <t>Bruder</t>
        </is>
      </c>
      <c r="AA451" s="19" t="n"/>
      <c r="AB451" s="19" t="n"/>
      <c r="AC451" s="19" t="n"/>
      <c r="AD451" s="21" t="n"/>
      <c r="AE451" s="22">
        <f>IF(N451="","",N451*AD451)</f>
        <v/>
      </c>
      <c r="AF451" s="19" t="n"/>
      <c r="AG451" s="19" t="n"/>
      <c r="AH451" s="19" t="n"/>
      <c r="AI451" s="19" t="n"/>
      <c r="AJ451" s="19" t="n"/>
      <c r="AK451" s="19" t="n"/>
      <c r="AL451" s="18" t="n"/>
      <c r="AM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Kita-Ausstattung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22">
        <f>O452*S452</f>
        <v/>
      </c>
      <c r="V452" s="16" t="inlineStr">
        <is>
          <t>nur Abholung</t>
        </is>
      </c>
      <c r="W452" s="16" t="inlineStr">
        <is>
          <t>F-623</t>
        </is>
      </c>
      <c r="X452" s="19" t="inlineStr">
        <is>
          <t>ja</t>
        </is>
      </c>
      <c r="Y452" s="19" t="inlineStr">
        <is>
          <t>verfügbar</t>
        </is>
      </c>
      <c r="Z452" s="19" t="n"/>
      <c r="AA452" s="19" t="n"/>
      <c r="AB452" s="19" t="n"/>
      <c r="AC452" s="19" t="n"/>
      <c r="AD452" s="21" t="n"/>
      <c r="AE452" s="22">
        <f>IF(N452="","",N452*AD452)</f>
        <v/>
      </c>
      <c r="AF452" s="19" t="n"/>
      <c r="AG452" s="19" t="n"/>
      <c r="AH452" s="19" t="n"/>
      <c r="AI452" s="19" t="n"/>
      <c r="AJ452" s="19" t="n"/>
      <c r="AK452" s="19" t="n"/>
      <c r="AL452" s="18" t="n"/>
      <c r="AM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Kita-Ausstattung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22">
        <f>O453*S453</f>
        <v/>
      </c>
      <c r="V453" s="16" t="inlineStr">
        <is>
          <t>nur Abholung</t>
        </is>
      </c>
      <c r="W453" s="16" t="inlineStr">
        <is>
          <t>F-625</t>
        </is>
      </c>
      <c r="X453" s="19" t="inlineStr">
        <is>
          <t>ja</t>
        </is>
      </c>
      <c r="Y453" s="19" t="inlineStr">
        <is>
          <t>verfügbar</t>
        </is>
      </c>
      <c r="Z453" s="19" t="inlineStr">
        <is>
          <t>Bruder</t>
        </is>
      </c>
      <c r="AA453" s="19" t="n"/>
      <c r="AB453" s="19" t="n"/>
      <c r="AC453" s="19" t="n"/>
      <c r="AD453" s="21" t="n"/>
      <c r="AE453" s="22">
        <f>IF(N453="","",N453*AD453)</f>
        <v/>
      </c>
      <c r="AF453" s="19" t="n"/>
      <c r="AG453" s="19" t="n"/>
      <c r="AH453" s="19" t="n"/>
      <c r="AI453" s="19" t="n"/>
      <c r="AJ453" s="19" t="n"/>
      <c r="AK453" s="19" t="n"/>
      <c r="AL453" s="18" t="n"/>
      <c r="AM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Kita-Ausstattung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22">
        <f>O454*S454</f>
        <v/>
      </c>
      <c r="V454" s="16" t="inlineStr">
        <is>
          <t>nur Abholung</t>
        </is>
      </c>
      <c r="W454" s="16" t="inlineStr">
        <is>
          <t>F-626</t>
        </is>
      </c>
      <c r="X454" s="19" t="inlineStr">
        <is>
          <t>ja</t>
        </is>
      </c>
      <c r="Y454" s="19" t="inlineStr">
        <is>
          <t>verfügbar</t>
        </is>
      </c>
      <c r="Z454" s="19" t="n"/>
      <c r="AA454" s="19" t="n"/>
      <c r="AB454" s="19" t="n"/>
      <c r="AC454" s="19" t="n"/>
      <c r="AD454" s="21" t="n"/>
      <c r="AE454" s="22">
        <f>IF(N454="","",N454*AD454)</f>
        <v/>
      </c>
      <c r="AF454" s="19" t="n"/>
      <c r="AG454" s="19" t="n"/>
      <c r="AH454" s="19" t="n"/>
      <c r="AI454" s="19" t="n"/>
      <c r="AJ454" s="19" t="n"/>
      <c r="AK454" s="19" t="n"/>
      <c r="AL454" s="18" t="n"/>
      <c r="AM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Kita-Ausstattung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22">
        <f>O455*S455</f>
        <v/>
      </c>
      <c r="V455" s="16" t="inlineStr">
        <is>
          <t>nur Abholung</t>
        </is>
      </c>
      <c r="W455" s="16" t="inlineStr">
        <is>
          <t>F-622</t>
        </is>
      </c>
      <c r="X455" s="19" t="inlineStr">
        <is>
          <t>ja</t>
        </is>
      </c>
      <c r="Y455" s="19" t="inlineStr">
        <is>
          <t>verfügbar</t>
        </is>
      </c>
      <c r="Z455" s="19" t="inlineStr">
        <is>
          <t>Bruder</t>
        </is>
      </c>
      <c r="AA455" s="19" t="n"/>
      <c r="AB455" s="19" t="n"/>
      <c r="AC455" s="19" t="n"/>
      <c r="AD455" s="21" t="n"/>
      <c r="AE455" s="22">
        <f>IF(N455="","",N455*AD455)</f>
        <v/>
      </c>
      <c r="AF455" s="19" t="n"/>
      <c r="AG455" s="19" t="n"/>
      <c r="AH455" s="19" t="n"/>
      <c r="AI455" s="19" t="n"/>
      <c r="AJ455" s="19" t="n"/>
      <c r="AK455" s="19" t="n"/>
      <c r="AL455" s="18" t="inlineStr">
        <is>
          <t>Nicht vollständig.</t>
        </is>
      </c>
      <c r="AM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Kita-Ausstattung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22">
        <f>O456*S456</f>
        <v/>
      </c>
      <c r="V456" s="16" t="inlineStr">
        <is>
          <t>nur Abholung</t>
        </is>
      </c>
      <c r="W456" s="16" t="inlineStr">
        <is>
          <t>F-624</t>
        </is>
      </c>
      <c r="X456" s="19" t="inlineStr">
        <is>
          <t>ja</t>
        </is>
      </c>
      <c r="Y456" s="19" t="inlineStr">
        <is>
          <t>verfügbar</t>
        </is>
      </c>
      <c r="Z456" s="19" t="inlineStr">
        <is>
          <t>Bruder</t>
        </is>
      </c>
      <c r="AA456" s="19" t="n"/>
      <c r="AB456" s="19" t="n"/>
      <c r="AC456" s="19" t="n"/>
      <c r="AD456" s="21" t="n"/>
      <c r="AE456" s="22">
        <f>IF(N456="","",N456*AD456)</f>
        <v/>
      </c>
      <c r="AF456" s="19" t="n"/>
      <c r="AG456" s="19" t="n"/>
      <c r="AH456" s="19" t="n"/>
      <c r="AI456" s="19" t="n"/>
      <c r="AJ456" s="19" t="n"/>
      <c r="AK456" s="19" t="n"/>
      <c r="AL456" s="18" t="n"/>
      <c r="AM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Kita-Ausstattung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22">
        <f>O457*S457</f>
        <v/>
      </c>
      <c r="V457" s="16" t="inlineStr">
        <is>
          <t>nur Abholung</t>
        </is>
      </c>
      <c r="W457" s="16" t="inlineStr">
        <is>
          <t>F-627</t>
        </is>
      </c>
      <c r="X457" s="19" t="inlineStr">
        <is>
          <t>ja</t>
        </is>
      </c>
      <c r="Y457" s="19" t="inlineStr">
        <is>
          <t>verfügbar</t>
        </is>
      </c>
      <c r="Z457" s="19" t="n"/>
      <c r="AA457" s="19" t="n"/>
      <c r="AB457" s="19" t="n"/>
      <c r="AC457" s="19" t="n"/>
      <c r="AD457" s="21" t="n"/>
      <c r="AE457" s="22">
        <f>IF(N457="","",N457*AD457)</f>
        <v/>
      </c>
      <c r="AF457" s="19" t="n"/>
      <c r="AG457" s="19" t="n"/>
      <c r="AH457" s="19" t="n"/>
      <c r="AI457" s="19" t="n"/>
      <c r="AJ457" s="19" t="n"/>
      <c r="AK457" s="19" t="n"/>
      <c r="AL457" s="18" t="n"/>
      <c r="AM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22">
        <f>O458*S458</f>
        <v/>
      </c>
      <c r="V458" s="16" t="inlineStr">
        <is>
          <t>nur Abholung</t>
        </is>
      </c>
      <c r="W458" s="16" t="inlineStr">
        <is>
          <t>F-595</t>
        </is>
      </c>
      <c r="X458" s="19" t="inlineStr">
        <is>
          <t>ja</t>
        </is>
      </c>
      <c r="Y458" s="19" t="inlineStr">
        <is>
          <t>verfügbar</t>
        </is>
      </c>
      <c r="Z458" s="19" t="n"/>
      <c r="AA458" s="19" t="n"/>
      <c r="AB458" s="19" t="n"/>
      <c r="AC458" s="19" t="n"/>
      <c r="AD458" s="21" t="n"/>
      <c r="AE458" s="22">
        <f>IF(N458="","",N458*AD458)</f>
        <v/>
      </c>
      <c r="AF458" s="19" t="n"/>
      <c r="AG458" s="19" t="n"/>
      <c r="AH458" s="19" t="n"/>
      <c r="AI458" s="19" t="n"/>
      <c r="AJ458" s="19" t="n"/>
      <c r="AK458" s="19" t="n"/>
      <c r="AL458" s="18" t="n"/>
      <c r="AM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22">
        <f>O459*S459</f>
        <v/>
      </c>
      <c r="V459" s="16" t="inlineStr">
        <is>
          <t>nur Abholung</t>
        </is>
      </c>
      <c r="W459" s="16" t="inlineStr">
        <is>
          <t>F-596</t>
        </is>
      </c>
      <c r="X459" s="19" t="inlineStr">
        <is>
          <t>ja</t>
        </is>
      </c>
      <c r="Y459" s="19" t="inlineStr">
        <is>
          <t>verfügbar</t>
        </is>
      </c>
      <c r="Z459" s="19" t="inlineStr">
        <is>
          <t>Winther</t>
        </is>
      </c>
      <c r="AA459" s="19" t="inlineStr">
        <is>
          <t>Außenbereich</t>
        </is>
      </c>
      <c r="AB459" s="19" t="n"/>
      <c r="AC459" s="19" t="n"/>
      <c r="AD459" s="21" t="n"/>
      <c r="AE459" s="22">
        <f>IF(N459="","",N459*AD459)</f>
        <v/>
      </c>
      <c r="AF459" s="19" t="n"/>
      <c r="AG459" s="19" t="n"/>
      <c r="AH459" s="19" t="n"/>
      <c r="AI459" s="19" t="n"/>
      <c r="AJ459" s="19" t="n"/>
      <c r="AK459" s="19" t="n"/>
      <c r="AL459" s="18" t="n"/>
      <c r="AM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22">
        <f>O460*S460</f>
        <v/>
      </c>
      <c r="V460" s="16" t="inlineStr">
        <is>
          <t>nur Abholung</t>
        </is>
      </c>
      <c r="W460" s="16" t="inlineStr">
        <is>
          <t>F-597</t>
        </is>
      </c>
      <c r="X460" s="19" t="inlineStr">
        <is>
          <t>ja</t>
        </is>
      </c>
      <c r="Y460" s="19" t="inlineStr">
        <is>
          <t>verfügbar</t>
        </is>
      </c>
      <c r="Z460" s="19" t="inlineStr">
        <is>
          <t>Winther</t>
        </is>
      </c>
      <c r="AA460" s="19" t="inlineStr">
        <is>
          <t>Außenbereich</t>
        </is>
      </c>
      <c r="AB460" s="19" t="n"/>
      <c r="AC460" s="19" t="n"/>
      <c r="AD460" s="21" t="n"/>
      <c r="AE460" s="22">
        <f>IF(N460="","",N460*AD460)</f>
        <v/>
      </c>
      <c r="AF460" s="19" t="n"/>
      <c r="AG460" s="19" t="n"/>
      <c r="AH460" s="19" t="n"/>
      <c r="AI460" s="19" t="n"/>
      <c r="AJ460" s="19" t="n"/>
      <c r="AK460" s="19" t="n"/>
      <c r="AL460" s="18" t="n"/>
      <c r="AM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22">
        <f>O461*S461</f>
        <v/>
      </c>
      <c r="V461" s="16" t="inlineStr">
        <is>
          <t>nur Abholung</t>
        </is>
      </c>
      <c r="W461" s="16" t="inlineStr">
        <is>
          <t>F-598</t>
        </is>
      </c>
      <c r="X461" s="19" t="inlineStr">
        <is>
          <t>ja</t>
        </is>
      </c>
      <c r="Y461" s="19" t="inlineStr">
        <is>
          <t>verfügbar</t>
        </is>
      </c>
      <c r="Z461" s="19" t="n"/>
      <c r="AA461" s="19" t="n"/>
      <c r="AB461" s="19" t="n"/>
      <c r="AC461" s="19" t="n"/>
      <c r="AD461" s="21" t="n"/>
      <c r="AE461" s="22">
        <f>IF(N461="","",N461*AD461)</f>
        <v/>
      </c>
      <c r="AF461" s="19" t="n"/>
      <c r="AG461" s="19" t="n"/>
      <c r="AH461" s="19" t="n"/>
      <c r="AI461" s="19" t="n"/>
      <c r="AJ461" s="19" t="n"/>
      <c r="AK461" s="19" t="n"/>
      <c r="AL461" s="18" t="inlineStr">
        <is>
          <t>Nur als Ganzes. Der Eimer gehört nicht dazu.</t>
        </is>
      </c>
      <c r="AM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22">
        <f>O462*S462</f>
        <v/>
      </c>
      <c r="V462" s="16" t="inlineStr">
        <is>
          <t>nur Abholung</t>
        </is>
      </c>
      <c r="W462" s="16" t="inlineStr">
        <is>
          <t>F-599</t>
        </is>
      </c>
      <c r="X462" s="19" t="inlineStr">
        <is>
          <t>ja</t>
        </is>
      </c>
      <c r="Y462" s="19" t="inlineStr">
        <is>
          <t>verfügbar</t>
        </is>
      </c>
      <c r="Z462" s="19" t="inlineStr">
        <is>
          <t>Winther</t>
        </is>
      </c>
      <c r="AA462" s="19" t="inlineStr">
        <is>
          <t>Außenbereich</t>
        </is>
      </c>
      <c r="AB462" s="19" t="n"/>
      <c r="AC462" s="19" t="n"/>
      <c r="AD462" s="21" t="n"/>
      <c r="AE462" s="22">
        <f>IF(N462="","",N462*AD462)</f>
        <v/>
      </c>
      <c r="AF462" s="19" t="n"/>
      <c r="AG462" s="19" t="n"/>
      <c r="AH462" s="19" t="n"/>
      <c r="AI462" s="19" t="n"/>
      <c r="AJ462" s="19" t="n"/>
      <c r="AK462" s="19" t="n"/>
      <c r="AL462" s="18" t="n"/>
      <c r="AM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22">
        <f>O463*S463</f>
        <v/>
      </c>
      <c r="V463" s="16" t="inlineStr">
        <is>
          <t>nur Abholung</t>
        </is>
      </c>
      <c r="W463" s="16" t="inlineStr">
        <is>
          <t>F-600</t>
        </is>
      </c>
      <c r="X463" s="19" t="inlineStr">
        <is>
          <t>ja</t>
        </is>
      </c>
      <c r="Y463" s="19" t="inlineStr">
        <is>
          <t>verfügbar</t>
        </is>
      </c>
      <c r="Z463" s="19" t="inlineStr">
        <is>
          <t>Winther</t>
        </is>
      </c>
      <c r="AA463" s="19" t="inlineStr">
        <is>
          <t>Außenbereich</t>
        </is>
      </c>
      <c r="AB463" s="19" t="n"/>
      <c r="AC463" s="19" t="n"/>
      <c r="AD463" s="21" t="n"/>
      <c r="AE463" s="22">
        <f>IF(N463="","",N463*AD463)</f>
        <v/>
      </c>
      <c r="AF463" s="19" t="n"/>
      <c r="AG463" s="19" t="n"/>
      <c r="AH463" s="19" t="n"/>
      <c r="AI463" s="19" t="n"/>
      <c r="AJ463" s="19" t="n"/>
      <c r="AK463" s="19" t="n"/>
      <c r="AL463" s="18" t="n"/>
      <c r="AM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22">
        <f>O464*S464</f>
        <v/>
      </c>
      <c r="V464" s="16" t="inlineStr">
        <is>
          <t>nur Abholung</t>
        </is>
      </c>
      <c r="W464" s="16" t="inlineStr">
        <is>
          <t>F-601</t>
        </is>
      </c>
      <c r="X464" s="19" t="inlineStr">
        <is>
          <t>ja</t>
        </is>
      </c>
      <c r="Y464" s="19" t="inlineStr">
        <is>
          <t>verfügbar</t>
        </is>
      </c>
      <c r="Z464" s="19" t="inlineStr">
        <is>
          <t>Winther</t>
        </is>
      </c>
      <c r="AA464" s="19" t="inlineStr">
        <is>
          <t>Außenbereich</t>
        </is>
      </c>
      <c r="AB464" s="19" t="n"/>
      <c r="AC464" s="19" t="n"/>
      <c r="AD464" s="21" t="n"/>
      <c r="AE464" s="22">
        <f>IF(N464="","",N464*AD464)</f>
        <v/>
      </c>
      <c r="AF464" s="19" t="n"/>
      <c r="AG464" s="19" t="n"/>
      <c r="AH464" s="19" t="n"/>
      <c r="AI464" s="19" t="n"/>
      <c r="AJ464" s="19" t="n"/>
      <c r="AK464" s="19" t="n"/>
      <c r="AL464" s="18" t="n"/>
      <c r="AM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22">
        <f>O465*S465</f>
        <v/>
      </c>
      <c r="V465" s="16" t="inlineStr">
        <is>
          <t>nur Abholung</t>
        </is>
      </c>
      <c r="W465" s="16" t="inlineStr">
        <is>
          <t>F-602</t>
        </is>
      </c>
      <c r="X465" s="19" t="inlineStr">
        <is>
          <t>ja</t>
        </is>
      </c>
      <c r="Y465" s="19" t="inlineStr">
        <is>
          <t>verfügbar</t>
        </is>
      </c>
      <c r="Z465" s="19" t="inlineStr">
        <is>
          <t>Winther</t>
        </is>
      </c>
      <c r="AA465" s="19" t="inlineStr">
        <is>
          <t>Außenbereich</t>
        </is>
      </c>
      <c r="AB465" s="19" t="n"/>
      <c r="AC465" s="19" t="n"/>
      <c r="AD465" s="21" t="n"/>
      <c r="AE465" s="22">
        <f>IF(N465="","",N465*AD465)</f>
        <v/>
      </c>
      <c r="AF465" s="19" t="n"/>
      <c r="AG465" s="19" t="n"/>
      <c r="AH465" s="19" t="n"/>
      <c r="AI465" s="19" t="n"/>
      <c r="AJ465" s="19" t="n"/>
      <c r="AK465" s="19" t="n"/>
      <c r="AL465" s="18" t="n"/>
      <c r="AM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22">
        <f>O466*S466</f>
        <v/>
      </c>
      <c r="V466" s="16" t="inlineStr">
        <is>
          <t>nur Abholung</t>
        </is>
      </c>
      <c r="W466" s="16" t="inlineStr">
        <is>
          <t>F-603</t>
        </is>
      </c>
      <c r="X466" s="19" t="inlineStr">
        <is>
          <t>ja</t>
        </is>
      </c>
      <c r="Y466" s="19" t="inlineStr">
        <is>
          <t>verfügbar</t>
        </is>
      </c>
      <c r="Z466" s="19" t="inlineStr">
        <is>
          <t>Winther</t>
        </is>
      </c>
      <c r="AA466" s="19" t="inlineStr">
        <is>
          <t>Außenbereich</t>
        </is>
      </c>
      <c r="AB466" s="19" t="n"/>
      <c r="AC466" s="19" t="n"/>
      <c r="AD466" s="21" t="n"/>
      <c r="AE466" s="22">
        <f>IF(N466="","",N466*AD466)</f>
        <v/>
      </c>
      <c r="AF466" s="19" t="n"/>
      <c r="AG466" s="19" t="n"/>
      <c r="AH466" s="19" t="n"/>
      <c r="AI466" s="19" t="n"/>
      <c r="AJ466" s="19" t="n"/>
      <c r="AK466" s="19" t="n"/>
      <c r="AL466" s="18" t="n"/>
      <c r="AM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22">
        <f>O467*S467</f>
        <v/>
      </c>
      <c r="V467" s="16" t="inlineStr">
        <is>
          <t>nur Abholung</t>
        </is>
      </c>
      <c r="W467" s="16" t="inlineStr">
        <is>
          <t>F-604</t>
        </is>
      </c>
      <c r="X467" s="19" t="inlineStr">
        <is>
          <t>ja</t>
        </is>
      </c>
      <c r="Y467" s="19" t="inlineStr">
        <is>
          <t>verfügbar</t>
        </is>
      </c>
      <c r="Z467" s="19" t="inlineStr">
        <is>
          <t>Winther</t>
        </is>
      </c>
      <c r="AA467" s="19" t="inlineStr">
        <is>
          <t>Außenbereich</t>
        </is>
      </c>
      <c r="AB467" s="19" t="n"/>
      <c r="AC467" s="19" t="n"/>
      <c r="AD467" s="21" t="n"/>
      <c r="AE467" s="22">
        <f>IF(N467="","",N467*AD467)</f>
        <v/>
      </c>
      <c r="AF467" s="19" t="n"/>
      <c r="AG467" s="19" t="n"/>
      <c r="AH467" s="19" t="n"/>
      <c r="AI467" s="19" t="n"/>
      <c r="AJ467" s="19" t="n"/>
      <c r="AK467" s="19" t="n"/>
      <c r="AL467" s="18" t="n"/>
      <c r="AM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22">
        <f>O468*S468</f>
        <v/>
      </c>
      <c r="V468" s="16" t="inlineStr">
        <is>
          <t>nur Abholung</t>
        </is>
      </c>
      <c r="W468" s="16" t="inlineStr">
        <is>
          <t>F-605</t>
        </is>
      </c>
      <c r="X468" s="19" t="inlineStr">
        <is>
          <t>ja</t>
        </is>
      </c>
      <c r="Y468" s="19" t="inlineStr">
        <is>
          <t>verfügbar</t>
        </is>
      </c>
      <c r="Z468" s="19" t="n"/>
      <c r="AA468" s="19" t="n"/>
      <c r="AB468" s="19" t="n"/>
      <c r="AC468" s="19" t="n"/>
      <c r="AD468" s="21" t="n"/>
      <c r="AE468" s="22">
        <f>IF(N468="","",N468*AD468)</f>
        <v/>
      </c>
      <c r="AF468" s="19" t="n"/>
      <c r="AG468" s="19" t="n"/>
      <c r="AH468" s="19" t="n"/>
      <c r="AI468" s="19" t="n"/>
      <c r="AJ468" s="19" t="n"/>
      <c r="AK468" s="19" t="n"/>
      <c r="AL468" s="18" t="inlineStr">
        <is>
          <t>8 Schaufeln, nur als Ganzes. Der Eimer gehört nicht dazu.</t>
        </is>
      </c>
      <c r="AM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22">
        <f>O469*S469</f>
        <v/>
      </c>
      <c r="V469" s="16" t="inlineStr">
        <is>
          <t>nur Abholung</t>
        </is>
      </c>
      <c r="W469" s="16" t="inlineStr">
        <is>
          <t>F-606</t>
        </is>
      </c>
      <c r="X469" s="19" t="inlineStr">
        <is>
          <t>ja</t>
        </is>
      </c>
      <c r="Y469" s="19" t="inlineStr">
        <is>
          <t>verfügbar</t>
        </is>
      </c>
      <c r="Z469" s="19" t="inlineStr">
        <is>
          <t>BIG</t>
        </is>
      </c>
      <c r="AA469" s="19" t="inlineStr">
        <is>
          <t>Außenbereich</t>
        </is>
      </c>
      <c r="AB469" s="19" t="n"/>
      <c r="AC469" s="19" t="n"/>
      <c r="AD469" s="21" t="n"/>
      <c r="AE469" s="22">
        <f>IF(N469="","",N469*AD469)</f>
        <v/>
      </c>
      <c r="AF469" s="19" t="n"/>
      <c r="AG469" s="19" t="n"/>
      <c r="AH469" s="19" t="n"/>
      <c r="AI469" s="19" t="n"/>
      <c r="AJ469" s="19" t="n"/>
      <c r="AK469" s="19" t="n"/>
      <c r="AL469" s="18" t="inlineStr">
        <is>
          <t>2 rote Bobby Cars. Das Foto zeigt auch die schwarzen und den grauen aus BU12-17.</t>
        </is>
      </c>
      <c r="AM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22">
        <f>O470*S470</f>
        <v/>
      </c>
      <c r="V470" s="16" t="inlineStr">
        <is>
          <t>nur Abholung</t>
        </is>
      </c>
      <c r="W470" s="16" t="inlineStr">
        <is>
          <t>F-606</t>
        </is>
      </c>
      <c r="X470" s="19" t="inlineStr">
        <is>
          <t>ja</t>
        </is>
      </c>
      <c r="Y470" s="19" t="inlineStr">
        <is>
          <t>verfügbar</t>
        </is>
      </c>
      <c r="Z470" s="19" t="inlineStr">
        <is>
          <t>BIG</t>
        </is>
      </c>
      <c r="AA470" s="19" t="inlineStr">
        <is>
          <t>Außenbereich</t>
        </is>
      </c>
      <c r="AB470" s="19" t="n"/>
      <c r="AC470" s="19" t="n"/>
      <c r="AD470" s="21" t="n"/>
      <c r="AE470" s="22">
        <f>IF(N470="","",N470*AD470)</f>
        <v/>
      </c>
      <c r="AF470" s="19" t="n"/>
      <c r="AG470" s="19" t="n"/>
      <c r="AH470" s="19" t="n"/>
      <c r="AI470" s="19" t="n"/>
      <c r="AJ470" s="19" t="n"/>
      <c r="AK470" s="19" t="n"/>
      <c r="AL470" s="18" t="inlineStr">
        <is>
          <t>2 schwarze und 1 grauer. Das Foto zeigt auch einen roten aus BU12-11.</t>
        </is>
      </c>
      <c r="AM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22">
        <f>O471*S471</f>
        <v/>
      </c>
      <c r="V471" s="16" t="inlineStr">
        <is>
          <t>nur Abholung</t>
        </is>
      </c>
      <c r="W471" s="16" t="inlineStr">
        <is>
          <t>F-607</t>
        </is>
      </c>
      <c r="X471" s="19" t="inlineStr">
        <is>
          <t>ja</t>
        </is>
      </c>
      <c r="Y471" s="19" t="inlineStr">
        <is>
          <t>verfügbar</t>
        </is>
      </c>
      <c r="Z471" s="19" t="inlineStr">
        <is>
          <t>Nadle</t>
        </is>
      </c>
      <c r="AA471" s="19" t="inlineStr">
        <is>
          <t>Außenbereich</t>
        </is>
      </c>
      <c r="AB471" s="19" t="n"/>
      <c r="AC471" s="19" t="n"/>
      <c r="AD471" s="21" t="n"/>
      <c r="AE471" s="22">
        <f>IF(N471="","",N471*AD471)</f>
        <v/>
      </c>
      <c r="AF471" s="19" t="n"/>
      <c r="AG471" s="19" t="n"/>
      <c r="AH471" s="19" t="n"/>
      <c r="AI471" s="19" t="n"/>
      <c r="AJ471" s="19" t="n"/>
      <c r="AK471" s="19" t="n"/>
      <c r="AL471" s="18" t="n"/>
      <c r="AM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22">
        <f>O472*S472</f>
        <v/>
      </c>
      <c r="V472" s="16" t="inlineStr">
        <is>
          <t>nur Abholung</t>
        </is>
      </c>
      <c r="W472" s="16" t="inlineStr">
        <is>
          <t>F-608</t>
        </is>
      </c>
      <c r="X472" s="19" t="inlineStr">
        <is>
          <t>ja</t>
        </is>
      </c>
      <c r="Y472" s="19" t="inlineStr">
        <is>
          <t>verfügbar</t>
        </is>
      </c>
      <c r="Z472" s="19" t="inlineStr">
        <is>
          <t>Kettler</t>
        </is>
      </c>
      <c r="AA472" s="19" t="inlineStr">
        <is>
          <t>Außenbereich</t>
        </is>
      </c>
      <c r="AB472" s="19" t="n"/>
      <c r="AC472" s="19" t="n"/>
      <c r="AD472" s="21" t="n"/>
      <c r="AE472" s="22">
        <f>IF(N472="","",N472*AD472)</f>
        <v/>
      </c>
      <c r="AF472" s="19" t="n"/>
      <c r="AG472" s="19" t="n"/>
      <c r="AH472" s="19" t="n"/>
      <c r="AI472" s="19" t="n"/>
      <c r="AJ472" s="19" t="n"/>
      <c r="AK472" s="19" t="n"/>
      <c r="AL472" s="18" t="n"/>
      <c r="AM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22">
        <f>O473*S473</f>
        <v/>
      </c>
      <c r="V473" s="16" t="inlineStr">
        <is>
          <t>nur Abholung</t>
        </is>
      </c>
      <c r="W473" s="16" t="inlineStr">
        <is>
          <t>F-609</t>
        </is>
      </c>
      <c r="X473" s="19" t="inlineStr">
        <is>
          <t>ja</t>
        </is>
      </c>
      <c r="Y473" s="19" t="inlineStr">
        <is>
          <t>verfügbar</t>
        </is>
      </c>
      <c r="Z473" s="19" t="inlineStr">
        <is>
          <t>Puky</t>
        </is>
      </c>
      <c r="AA473" s="19" t="inlineStr">
        <is>
          <t>Außenbereich</t>
        </is>
      </c>
      <c r="AB473" s="19" t="n"/>
      <c r="AC473" s="19" t="n"/>
      <c r="AD473" s="21" t="n"/>
      <c r="AE473" s="22">
        <f>IF(N473="","",N473*AD473)</f>
        <v/>
      </c>
      <c r="AF473" s="19" t="n"/>
      <c r="AG473" s="19" t="n"/>
      <c r="AH473" s="19" t="n"/>
      <c r="AI473" s="19" t="n"/>
      <c r="AJ473" s="19" t="n"/>
      <c r="AK473" s="19" t="n"/>
      <c r="AL473" s="18" t="inlineStr">
        <is>
          <t>6 Fahrzeuge, einzeln reservierbar. Das Foto zeigt alle zusammen.</t>
        </is>
      </c>
      <c r="AM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22">
        <f>O474*S474</f>
        <v/>
      </c>
      <c r="V474" s="16" t="inlineStr">
        <is>
          <t>nur Abholung</t>
        </is>
      </c>
      <c r="W474" s="16" t="inlineStr">
        <is>
          <t>F-610</t>
        </is>
      </c>
      <c r="X474" s="19" t="inlineStr">
        <is>
          <t>ja</t>
        </is>
      </c>
      <c r="Y474" s="19" t="inlineStr">
        <is>
          <t>verfügbar</t>
        </is>
      </c>
      <c r="Z474" s="19" t="inlineStr">
        <is>
          <t>Kettler</t>
        </is>
      </c>
      <c r="AA474" s="19" t="inlineStr">
        <is>
          <t>Außenbereich</t>
        </is>
      </c>
      <c r="AB474" s="19" t="n"/>
      <c r="AC474" s="19" t="n"/>
      <c r="AD474" s="21" t="n"/>
      <c r="AE474" s="22">
        <f>IF(N474="","",N474*AD474)</f>
        <v/>
      </c>
      <c r="AF474" s="19" t="n"/>
      <c r="AG474" s="19" t="n"/>
      <c r="AH474" s="19" t="n"/>
      <c r="AI474" s="19" t="n"/>
      <c r="AJ474" s="19" t="n"/>
      <c r="AK474" s="19" t="n"/>
      <c r="AL474" s="18" t="n"/>
      <c r="AM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22">
        <f>O475*S475</f>
        <v/>
      </c>
      <c r="V475" s="16" t="inlineStr">
        <is>
          <t>nur Abholung</t>
        </is>
      </c>
      <c r="W475" s="16" t="inlineStr">
        <is>
          <t>F-611</t>
        </is>
      </c>
      <c r="X475" s="19" t="inlineStr">
        <is>
          <t>ja</t>
        </is>
      </c>
      <c r="Y475" s="19" t="inlineStr">
        <is>
          <t>verfügbar</t>
        </is>
      </c>
      <c r="Z475" s="19" t="n"/>
      <c r="AA475" s="19" t="inlineStr">
        <is>
          <t>Außenbereich</t>
        </is>
      </c>
      <c r="AB475" s="19" t="n"/>
      <c r="AC475" s="19" t="n"/>
      <c r="AD475" s="21" t="n"/>
      <c r="AE475" s="22">
        <f>IF(N475="","",N475*AD475)</f>
        <v/>
      </c>
      <c r="AF475" s="19" t="n"/>
      <c r="AG475" s="19" t="n"/>
      <c r="AH475" s="19" t="n"/>
      <c r="AI475" s="19" t="n"/>
      <c r="AJ475" s="19" t="n"/>
      <c r="AK475" s="19" t="n"/>
      <c r="AL475" s="18" t="n"/>
      <c r="AM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22">
        <f>O476*S476</f>
        <v/>
      </c>
      <c r="V476" s="16" t="inlineStr">
        <is>
          <t>nur Abholung</t>
        </is>
      </c>
      <c r="W476" s="16" t="inlineStr">
        <is>
          <t>F-573</t>
        </is>
      </c>
      <c r="X476" s="19" t="inlineStr">
        <is>
          <t>ja</t>
        </is>
      </c>
      <c r="Y476" s="19" t="inlineStr">
        <is>
          <t>verfügbar</t>
        </is>
      </c>
      <c r="Z476" s="19" t="n"/>
      <c r="AA476" s="19" t="n"/>
      <c r="AB476" s="19" t="n"/>
      <c r="AC476" s="19" t="n"/>
      <c r="AD476" s="21" t="n"/>
      <c r="AE476" s="22">
        <f>IF(N476="","",N476*AD476)</f>
        <v/>
      </c>
      <c r="AF476" s="19" t="n"/>
      <c r="AG476" s="19" t="n"/>
      <c r="AH476" s="19" t="n"/>
      <c r="AI476" s="19" t="n"/>
      <c r="AJ476" s="19" t="n"/>
      <c r="AK476" s="19" t="n"/>
      <c r="AL476" s="18" t="n"/>
      <c r="AM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22">
        <f>O477*S477</f>
        <v/>
      </c>
      <c r="V477" s="16" t="inlineStr">
        <is>
          <t>nur Abholung</t>
        </is>
      </c>
      <c r="W477" s="16" t="inlineStr">
        <is>
          <t>F-574</t>
        </is>
      </c>
      <c r="X477" s="19" t="inlineStr">
        <is>
          <t>ja</t>
        </is>
      </c>
      <c r="Y477" s="19" t="inlineStr">
        <is>
          <t>verfügbar</t>
        </is>
      </c>
      <c r="Z477" s="19" t="n"/>
      <c r="AA477" s="19" t="inlineStr">
        <is>
          <t>Außenbereich</t>
        </is>
      </c>
      <c r="AB477" s="19" t="n"/>
      <c r="AC477" s="19" t="n"/>
      <c r="AD477" s="21" t="n"/>
      <c r="AE477" s="22">
        <f>IF(N477="","",N477*AD477)</f>
        <v/>
      </c>
      <c r="AF477" s="19" t="n"/>
      <c r="AG477" s="19" t="n"/>
      <c r="AH477" s="19" t="n"/>
      <c r="AI477" s="19" t="n"/>
      <c r="AJ477" s="19" t="n"/>
      <c r="AK477" s="19" t="n"/>
      <c r="AL477" s="18" t="inlineStr">
        <is>
          <t>3 Schirme in gutem Zustand, ohne Schirmständer.</t>
        </is>
      </c>
      <c r="AM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22">
        <f>O478*S478</f>
        <v/>
      </c>
      <c r="V478" s="16" t="inlineStr">
        <is>
          <t>nur Abholung</t>
        </is>
      </c>
      <c r="W478" s="16" t="inlineStr">
        <is>
          <t>F-575</t>
        </is>
      </c>
      <c r="X478" s="19" t="inlineStr">
        <is>
          <t>ja</t>
        </is>
      </c>
      <c r="Y478" s="19" t="inlineStr">
        <is>
          <t>verfügbar</t>
        </is>
      </c>
      <c r="Z478" s="19" t="n"/>
      <c r="AA478" s="19" t="inlineStr">
        <is>
          <t>Außenbereich</t>
        </is>
      </c>
      <c r="AB478" s="19" t="n"/>
      <c r="AC478" s="19" t="n"/>
      <c r="AD478" s="21" t="n"/>
      <c r="AE478" s="22">
        <f>IF(N478="","",N478*AD478)</f>
        <v/>
      </c>
      <c r="AF478" s="19" t="n"/>
      <c r="AG478" s="19" t="n"/>
      <c r="AH478" s="19" t="n"/>
      <c r="AI478" s="19" t="n"/>
      <c r="AJ478" s="19" t="n"/>
      <c r="AK478" s="19" t="n"/>
      <c r="AL478" s="18" t="inlineStr">
        <is>
          <t>3 Schirme, ausgebleicht, ohne Schirmständer. Das Foto zeigt einen gleichartigen Schirm.</t>
        </is>
      </c>
      <c r="AM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22">
        <f>O479*S479</f>
        <v/>
      </c>
      <c r="V479" s="16" t="inlineStr">
        <is>
          <t>nur Abholung</t>
        </is>
      </c>
      <c r="W479" s="16" t="inlineStr">
        <is>
          <t>F-575</t>
        </is>
      </c>
      <c r="X479" s="19" t="inlineStr">
        <is>
          <t>ja</t>
        </is>
      </c>
      <c r="Y479" s="19" t="inlineStr">
        <is>
          <t>verfügbar</t>
        </is>
      </c>
      <c r="Z479" s="19" t="n"/>
      <c r="AA479" s="19" t="inlineStr">
        <is>
          <t>Außenbereich</t>
        </is>
      </c>
      <c r="AB479" s="19" t="n"/>
      <c r="AC479" s="19" t="n"/>
      <c r="AD479" s="21" t="n"/>
      <c r="AE479" s="22">
        <f>IF(N479="","",N479*AD479)</f>
        <v/>
      </c>
      <c r="AF479" s="19" t="n"/>
      <c r="AG479" s="19" t="n"/>
      <c r="AH479" s="19" t="n"/>
      <c r="AI479" s="19" t="n"/>
      <c r="AJ479" s="19" t="n"/>
      <c r="AK479" s="19" t="n"/>
      <c r="AL479" s="18" t="inlineStr">
        <is>
          <t>4 Schirme, teilweise ausgebleicht, jeweils mit Schirmständer.</t>
        </is>
      </c>
      <c r="AM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22">
        <f>O480*S480</f>
        <v/>
      </c>
      <c r="V480" s="16" t="inlineStr">
        <is>
          <t>nur Abholung</t>
        </is>
      </c>
      <c r="W480" s="16" t="inlineStr">
        <is>
          <t>F-576</t>
        </is>
      </c>
      <c r="X480" s="19" t="inlineStr">
        <is>
          <t>ja</t>
        </is>
      </c>
      <c r="Y480" s="19" t="inlineStr">
        <is>
          <t>verfügbar</t>
        </is>
      </c>
      <c r="Z480" s="19" t="n"/>
      <c r="AA480" s="19" t="n"/>
      <c r="AB480" s="19" t="n"/>
      <c r="AC480" s="19" t="n"/>
      <c r="AD480" s="21" t="n"/>
      <c r="AE480" s="22">
        <f>IF(N480="","",N480*AD480)</f>
        <v/>
      </c>
      <c r="AF480" s="19" t="n"/>
      <c r="AG480" s="19" t="n"/>
      <c r="AH480" s="19" t="n"/>
      <c r="AI480" s="19" t="n"/>
      <c r="AJ480" s="19" t="n"/>
      <c r="AK480" s="19" t="n"/>
      <c r="AL480" s="18" t="inlineStr">
        <is>
          <t>1 pink, 3 blau, 2 rot. Das Foto zeigt die pinke.</t>
        </is>
      </c>
      <c r="AM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22">
        <f>O481*S481</f>
        <v/>
      </c>
      <c r="V481" s="16" t="inlineStr">
        <is>
          <t>nur Abholung</t>
        </is>
      </c>
      <c r="W481" s="16" t="inlineStr">
        <is>
          <t>F-577</t>
        </is>
      </c>
      <c r="X481" s="19" t="inlineStr">
        <is>
          <t>ja</t>
        </is>
      </c>
      <c r="Y481" s="19" t="inlineStr">
        <is>
          <t>verfügbar</t>
        </is>
      </c>
      <c r="Z481" s="19" t="n"/>
      <c r="AA481" s="19" t="n"/>
      <c r="AB481" s="19" t="n"/>
      <c r="AC481" s="19" t="n"/>
      <c r="AD481" s="21" t="n"/>
      <c r="AE481" s="22">
        <f>IF(N481="","",N481*AD481)</f>
        <v/>
      </c>
      <c r="AF481" s="19" t="n"/>
      <c r="AG481" s="19" t="n"/>
      <c r="AH481" s="19" t="n"/>
      <c r="AI481" s="19" t="n"/>
      <c r="AJ481" s="19" t="n"/>
      <c r="AK481" s="19" t="n"/>
      <c r="AL481" s="18" t="inlineStr">
        <is>
          <t>1 rot, 2 gelb. Das Foto zeigt einen gelben.</t>
        </is>
      </c>
      <c r="AM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22">
        <f>O482*S482</f>
        <v/>
      </c>
      <c r="V482" s="16" t="inlineStr">
        <is>
          <t>nur Abholung</t>
        </is>
      </c>
      <c r="W482" s="16" t="inlineStr">
        <is>
          <t>F-578</t>
        </is>
      </c>
      <c r="X482" s="19" t="inlineStr">
        <is>
          <t>ja</t>
        </is>
      </c>
      <c r="Y482" s="19" t="inlineStr">
        <is>
          <t>verfügbar</t>
        </is>
      </c>
      <c r="Z482" s="19" t="n"/>
      <c r="AA482" s="19" t="n"/>
      <c r="AB482" s="19" t="n"/>
      <c r="AC482" s="19" t="n"/>
      <c r="AD482" s="21" t="n"/>
      <c r="AE482" s="22">
        <f>IF(N482="","",N482*AD482)</f>
        <v/>
      </c>
      <c r="AF482" s="19" t="n"/>
      <c r="AG482" s="19" t="n"/>
      <c r="AH482" s="19" t="n"/>
      <c r="AI482" s="19" t="n"/>
      <c r="AJ482" s="19" t="n"/>
      <c r="AK482" s="19" t="n"/>
      <c r="AL482" s="18" t="n"/>
      <c r="AM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22">
        <f>O483*S483</f>
        <v/>
      </c>
      <c r="V483" s="16" t="inlineStr">
        <is>
          <t>nur Abholung</t>
        </is>
      </c>
      <c r="W483" s="16" t="inlineStr">
        <is>
          <t>F-580</t>
        </is>
      </c>
      <c r="X483" s="19" t="inlineStr">
        <is>
          <t>ja</t>
        </is>
      </c>
      <c r="Y483" s="19" t="inlineStr">
        <is>
          <t>verfügbar</t>
        </is>
      </c>
      <c r="Z483" s="19" t="inlineStr">
        <is>
          <t>Stiga</t>
        </is>
      </c>
      <c r="AA483" s="19" t="n"/>
      <c r="AB483" s="19" t="n"/>
      <c r="AC483" s="19" t="n"/>
      <c r="AD483" s="21" t="n"/>
      <c r="AE483" s="22">
        <f>IF(N483="","",N483*AD483)</f>
        <v/>
      </c>
      <c r="AF483" s="19" t="n"/>
      <c r="AG483" s="19" t="n"/>
      <c r="AH483" s="19" t="n"/>
      <c r="AI483" s="19" t="n"/>
      <c r="AJ483" s="19" t="n"/>
      <c r="AK483" s="19" t="n"/>
      <c r="AL483" s="18" t="n"/>
      <c r="AM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22">
        <f>O484*S484</f>
        <v/>
      </c>
      <c r="V484" s="16" t="inlineStr">
        <is>
          <t>nur Abholung</t>
        </is>
      </c>
      <c r="W484" s="16" t="inlineStr">
        <is>
          <t>F-588</t>
        </is>
      </c>
      <c r="X484" s="19" t="inlineStr">
        <is>
          <t>ja</t>
        </is>
      </c>
      <c r="Y484" s="19" t="inlineStr">
        <is>
          <t>verfügbar</t>
        </is>
      </c>
      <c r="Z484" s="19" t="inlineStr">
        <is>
          <t>Stokke</t>
        </is>
      </c>
      <c r="AA484" s="19" t="n"/>
      <c r="AB484" s="19" t="n"/>
      <c r="AC484" s="19" t="n"/>
      <c r="AD484" s="21" t="n"/>
      <c r="AE484" s="22">
        <f>IF(N484="","",N484*AD484)</f>
        <v/>
      </c>
      <c r="AF484" s="19" t="n"/>
      <c r="AG484" s="19" t="n"/>
      <c r="AH484" s="19" t="n"/>
      <c r="AI484" s="19" t="n"/>
      <c r="AJ484" s="19" t="n"/>
      <c r="AK484" s="19" t="n"/>
      <c r="AL484" s="18" t="n"/>
      <c r="AM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22">
        <f>O485*S485</f>
        <v/>
      </c>
      <c r="V485" s="16" t="inlineStr">
        <is>
          <t>nur Abholung</t>
        </is>
      </c>
      <c r="W485" s="16" t="inlineStr">
        <is>
          <t>F-586</t>
        </is>
      </c>
      <c r="X485" s="19" t="inlineStr">
        <is>
          <t>ja</t>
        </is>
      </c>
      <c r="Y485" s="19" t="inlineStr">
        <is>
          <t>verfügbar</t>
        </is>
      </c>
      <c r="Z485" s="19" t="inlineStr">
        <is>
          <t>Peha-soft</t>
        </is>
      </c>
      <c r="AA485" s="19" t="n"/>
      <c r="AB485" s="19" t="n"/>
      <c r="AC485" s="19" t="n"/>
      <c r="AD485" s="21" t="n"/>
      <c r="AE485" s="22">
        <f>IF(N485="","",N485*AD485)</f>
        <v/>
      </c>
      <c r="AF485" s="19" t="n"/>
      <c r="AG485" s="19" t="n"/>
      <c r="AH485" s="19" t="n"/>
      <c r="AI485" s="19" t="n"/>
      <c r="AJ485" s="19" t="n"/>
      <c r="AK485" s="19" t="n"/>
      <c r="AL485" s="18" t="n"/>
      <c r="AM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22">
        <f>O486*S486</f>
        <v/>
      </c>
      <c r="V486" s="16" t="inlineStr">
        <is>
          <t>nur Abholung</t>
        </is>
      </c>
      <c r="W486" s="16" t="inlineStr">
        <is>
          <t>F-590</t>
        </is>
      </c>
      <c r="X486" s="19" t="inlineStr">
        <is>
          <t>ja</t>
        </is>
      </c>
      <c r="Y486" s="19" t="inlineStr">
        <is>
          <t>verfügbar</t>
        </is>
      </c>
      <c r="Z486" s="19" t="inlineStr">
        <is>
          <t>Livarno Living</t>
        </is>
      </c>
      <c r="AA486" s="19" t="n"/>
      <c r="AB486" s="19" t="n"/>
      <c r="AC486" s="19" t="n"/>
      <c r="AD486" s="21" t="n"/>
      <c r="AE486" s="22">
        <f>IF(N486="","",N486*AD486)</f>
        <v/>
      </c>
      <c r="AF486" s="19" t="n"/>
      <c r="AG486" s="19" t="n"/>
      <c r="AH486" s="19" t="n"/>
      <c r="AI486" s="19" t="n"/>
      <c r="AJ486" s="19" t="n"/>
      <c r="AK486" s="19" t="n"/>
      <c r="AL486" s="18" t="n"/>
      <c r="AM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22">
        <f>O487*S487</f>
        <v/>
      </c>
      <c r="V487" s="16" t="inlineStr">
        <is>
          <t>nur Abholung</t>
        </is>
      </c>
      <c r="W487" s="16" t="inlineStr">
        <is>
          <t>F-582</t>
        </is>
      </c>
      <c r="X487" s="19" t="inlineStr">
        <is>
          <t>ja</t>
        </is>
      </c>
      <c r="Y487" s="19" t="inlineStr">
        <is>
          <t>verfügbar</t>
        </is>
      </c>
      <c r="Z487" s="19" t="n"/>
      <c r="AA487" s="19" t="n"/>
      <c r="AB487" s="19" t="n"/>
      <c r="AC487" s="19" t="n"/>
      <c r="AD487" s="21" t="n"/>
      <c r="AE487" s="22">
        <f>IF(N487="","",N487*AD487)</f>
        <v/>
      </c>
      <c r="AF487" s="19" t="n"/>
      <c r="AG487" s="19" t="n"/>
      <c r="AH487" s="19" t="n"/>
      <c r="AI487" s="19" t="n"/>
      <c r="AJ487" s="19" t="n"/>
      <c r="AK487" s="19" t="n"/>
      <c r="AL487" s="18" t="inlineStr">
        <is>
          <t>65 Fackeln, nur als Ganzes.</t>
        </is>
      </c>
      <c r="AM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22">
        <f>O488*S488</f>
        <v/>
      </c>
      <c r="V488" s="16" t="inlineStr">
        <is>
          <t>nur Abholung</t>
        </is>
      </c>
      <c r="W488" s="16" t="inlineStr">
        <is>
          <t>F-583</t>
        </is>
      </c>
      <c r="X488" s="19" t="inlineStr">
        <is>
          <t>ja</t>
        </is>
      </c>
      <c r="Y488" s="19" t="inlineStr">
        <is>
          <t>verfügbar</t>
        </is>
      </c>
      <c r="Z488" s="19" t="n"/>
      <c r="AA488" s="19" t="n"/>
      <c r="AB488" s="19" t="n"/>
      <c r="AC488" s="19" t="n"/>
      <c r="AD488" s="21" t="n"/>
      <c r="AE488" s="22">
        <f>IF(N488="","",N488*AD488)</f>
        <v/>
      </c>
      <c r="AF488" s="19" t="n"/>
      <c r="AG488" s="19" t="n"/>
      <c r="AH488" s="19" t="n"/>
      <c r="AI488" s="19" t="n"/>
      <c r="AJ488" s="19" t="n"/>
      <c r="AK488" s="19" t="n"/>
      <c r="AL488" s="18" t="n"/>
      <c r="AM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22">
        <f>O489*S489</f>
        <v/>
      </c>
      <c r="V489" s="16" t="inlineStr">
        <is>
          <t>nur Abholung</t>
        </is>
      </c>
      <c r="W489" s="16" t="inlineStr">
        <is>
          <t>F-584</t>
        </is>
      </c>
      <c r="X489" s="19" t="inlineStr">
        <is>
          <t>ja</t>
        </is>
      </c>
      <c r="Y489" s="19" t="inlineStr">
        <is>
          <t>verfügbar</t>
        </is>
      </c>
      <c r="Z489" s="19" t="inlineStr">
        <is>
          <t>HENDI</t>
        </is>
      </c>
      <c r="AA489" s="19" t="n"/>
      <c r="AB489" s="19" t="n"/>
      <c r="AC489" s="19" t="n"/>
      <c r="AD489" s="21" t="n"/>
      <c r="AE489" s="22">
        <f>IF(N489="","",N489*AD489)</f>
        <v/>
      </c>
      <c r="AF489" s="19" t="n"/>
      <c r="AG489" s="19" t="n"/>
      <c r="AH489" s="19" t="n"/>
      <c r="AI489" s="19" t="n"/>
      <c r="AJ489" s="19" t="n"/>
      <c r="AK489" s="19" t="n"/>
      <c r="AL489" s="18" t="n"/>
      <c r="AM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22">
        <f>O490*S490</f>
        <v/>
      </c>
      <c r="V490" s="16" t="inlineStr">
        <is>
          <t>nur Abholung</t>
        </is>
      </c>
      <c r="W490" s="16" t="inlineStr">
        <is>
          <t>F-585</t>
        </is>
      </c>
      <c r="X490" s="19" t="inlineStr">
        <is>
          <t>ja</t>
        </is>
      </c>
      <c r="Y490" s="19" t="inlineStr">
        <is>
          <t>verfügbar</t>
        </is>
      </c>
      <c r="Z490" s="19" t="inlineStr">
        <is>
          <t>alvita</t>
        </is>
      </c>
      <c r="AA490" s="19" t="n"/>
      <c r="AB490" s="19" t="n"/>
      <c r="AC490" s="19" t="n"/>
      <c r="AD490" s="21" t="n"/>
      <c r="AE490" s="22">
        <f>IF(N490="","",N490*AD490)</f>
        <v/>
      </c>
      <c r="AF490" s="19" t="n"/>
      <c r="AG490" s="19" t="n"/>
      <c r="AH490" s="19" t="n"/>
      <c r="AI490" s="19" t="n"/>
      <c r="AJ490" s="19" t="n"/>
      <c r="AK490" s="19" t="n"/>
      <c r="AL490" s="18" t="inlineStr">
        <is>
          <t>4 Packungen.</t>
        </is>
      </c>
      <c r="AM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22">
        <f>O491*S491</f>
        <v/>
      </c>
      <c r="V491" s="16" t="inlineStr">
        <is>
          <t>nur Abholung</t>
        </is>
      </c>
      <c r="W491" s="16" t="inlineStr">
        <is>
          <t>F-581</t>
        </is>
      </c>
      <c r="X491" s="19" t="inlineStr">
        <is>
          <t>ja</t>
        </is>
      </c>
      <c r="Y491" s="19" t="inlineStr">
        <is>
          <t>verfügbar</t>
        </is>
      </c>
      <c r="Z491" s="19" t="n"/>
      <c r="AA491" s="19" t="n"/>
      <c r="AB491" s="19" t="n"/>
      <c r="AC491" s="19" t="n"/>
      <c r="AD491" s="21" t="n"/>
      <c r="AE491" s="22">
        <f>IF(N491="","",N491*AD491)</f>
        <v/>
      </c>
      <c r="AF491" s="19" t="n"/>
      <c r="AG491" s="19" t="n"/>
      <c r="AH491" s="19" t="n"/>
      <c r="AI491" s="19" t="n"/>
      <c r="AJ491" s="19" t="n"/>
      <c r="AK491" s="19" t="n"/>
      <c r="AL491" s="18" t="n"/>
      <c r="AM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22">
        <f>O492*S492</f>
        <v/>
      </c>
      <c r="V492" s="16" t="inlineStr">
        <is>
          <t>nur Abholung</t>
        </is>
      </c>
      <c r="W492" s="16" t="inlineStr">
        <is>
          <t>F-614</t>
        </is>
      </c>
      <c r="X492" s="19" t="inlineStr">
        <is>
          <t>ja</t>
        </is>
      </c>
      <c r="Y492" s="19" t="inlineStr">
        <is>
          <t>verfügbar</t>
        </is>
      </c>
      <c r="Z492" s="19" t="n"/>
      <c r="AA492" s="19" t="inlineStr">
        <is>
          <t>Außenbereich</t>
        </is>
      </c>
      <c r="AB492" s="19" t="n"/>
      <c r="AC492" s="19" t="n"/>
      <c r="AD492" s="21" t="n"/>
      <c r="AE492" s="22">
        <f>IF(N492="","",N492*AD492)</f>
        <v/>
      </c>
      <c r="AF492" s="19" t="n"/>
      <c r="AG492" s="19" t="n"/>
      <c r="AH492" s="19" t="n"/>
      <c r="AI492" s="19" t="n"/>
      <c r="AJ492" s="19" t="n"/>
      <c r="AK492" s="19" t="n"/>
      <c r="AL492" s="18" t="inlineStr">
        <is>
          <t>Fest montiert. Abbau und Transport durch den Käufer.</t>
        </is>
      </c>
      <c r="AM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22">
        <f>O493*S493</f>
        <v/>
      </c>
      <c r="V493" s="16" t="inlineStr">
        <is>
          <t>nur Abholung</t>
        </is>
      </c>
      <c r="W493" s="16" t="inlineStr">
        <is>
          <t>F-615</t>
        </is>
      </c>
      <c r="X493" s="19" t="inlineStr">
        <is>
          <t>ja</t>
        </is>
      </c>
      <c r="Y493" s="19" t="inlineStr">
        <is>
          <t>verfügbar</t>
        </is>
      </c>
      <c r="Z493" s="19" t="n"/>
      <c r="AA493" s="19" t="inlineStr">
        <is>
          <t>Außenbereich</t>
        </is>
      </c>
      <c r="AB493" s="19" t="n"/>
      <c r="AC493" s="19" t="n"/>
      <c r="AD493" s="21" t="n"/>
      <c r="AE493" s="22">
        <f>IF(N493="","",N493*AD493)</f>
        <v/>
      </c>
      <c r="AF493" s="19" t="n"/>
      <c r="AG493" s="19" t="n"/>
      <c r="AH493" s="19" t="n"/>
      <c r="AI493" s="19" t="n"/>
      <c r="AJ493" s="19" t="n"/>
      <c r="AK493" s="19" t="n"/>
      <c r="AL493" s="18" t="inlineStr">
        <is>
          <t>Fest montiert. Abbau und Transport durch den Käufer.</t>
        </is>
      </c>
      <c r="AM493" s="23" t="inlineStr">
        <is>
          <t>Neu aus der Durchsicht vom 01.10.2026.</t>
        </is>
      </c>
    </row>
    <row r="494" ht="98.8" customHeight="1">
      <c r="A494" s="16" t="n"/>
      <c r="B494" s="16" t="inlineStr">
        <is>
          <t>BA08-40</t>
        </is>
      </c>
      <c r="C494" s="16" t="inlineStr">
        <is>
          <t>BA08</t>
        </is>
      </c>
      <c r="D494" s="16" t="inlineStr">
        <is>
          <t>Atelier</t>
        </is>
      </c>
      <c r="E494" s="16" t="inlineStr">
        <is>
          <t>Feinkrepp weiß, 30 Rollen (Werola)</t>
        </is>
      </c>
      <c r="F494" s="17" t="n">
        <v>1</v>
      </c>
      <c r="G494" s="18" t="inlineStr">
        <is>
          <t>Krepppapier 50 × 250 cm in Rollen, für Bastelarbeiten und Dekoration. Werola Feinkrepp weiß, 3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15</v>
      </c>
      <c r="T494" s="19" t="inlineStr">
        <is>
          <t>Fix</t>
        </is>
      </c>
      <c r="U494" s="22">
        <f>O494*S494</f>
        <v/>
      </c>
      <c r="V494" s="16" t="inlineStr">
        <is>
          <t>nur Abholung</t>
        </is>
      </c>
      <c r="W494" s="16" t="inlineStr">
        <is>
          <t>F-630</t>
        </is>
      </c>
      <c r="X494" s="19" t="inlineStr">
        <is>
          <t>ja</t>
        </is>
      </c>
      <c r="Y494" s="19" t="inlineStr">
        <is>
          <t>verfügbar</t>
        </is>
      </c>
      <c r="Z494" s="19" t="n"/>
      <c r="AA494" s="19" t="n"/>
      <c r="AB494" s="19" t="n"/>
      <c r="AC494" s="19" t="n"/>
      <c r="AD494" s="21" t="n"/>
      <c r="AE494" s="22">
        <f>IF(N494="","",N494*AD494)</f>
        <v/>
      </c>
      <c r="AF494" s="19" t="n"/>
      <c r="AG494" s="19" t="n"/>
      <c r="AH494" s="19" t="n"/>
      <c r="AI494" s="19" t="n"/>
      <c r="AJ494" s="19" t="n"/>
      <c r="AK494" s="19" t="n"/>
      <c r="AL494" s="18" t="inlineStr">
        <is>
          <t>3 Packungen zu je 10 Rollen, nur als Ganzes.</t>
        </is>
      </c>
      <c r="AM494" s="23" t="inlineStr">
        <is>
          <t>OFFEN: Preis ist mein Vorschlag, noch nicht bestätigt. Zweite Ansicht F-629 (Etikett).</t>
        </is>
      </c>
    </row>
    <row r="495" ht="98.8" customHeight="1">
      <c r="A495" s="16" t="n"/>
      <c r="B495" s="16" t="inlineStr">
        <is>
          <t>BA08-41</t>
        </is>
      </c>
      <c r="C495" s="16" t="inlineStr">
        <is>
          <t>BA08</t>
        </is>
      </c>
      <c r="D495" s="16" t="inlineStr">
        <is>
          <t>Atelier</t>
        </is>
      </c>
      <c r="E495" s="16" t="inlineStr">
        <is>
          <t>Fein-Krepp gelb, 57 Rollen (folia)</t>
        </is>
      </c>
      <c r="F495" s="17" t="n">
        <v>1</v>
      </c>
      <c r="G495" s="18" t="inlineStr">
        <is>
          <t>Krepppapier 50 × 250 cm in Rollen, für Bastelarbeiten und Dekoration. folia Fein-Krepp gelb, 3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25</v>
      </c>
      <c r="T495" s="19" t="inlineStr">
        <is>
          <t>Fix</t>
        </is>
      </c>
      <c r="U495" s="22">
        <f>O495*S495</f>
        <v/>
      </c>
      <c r="V495" s="16" t="inlineStr">
        <is>
          <t>nur Abholung</t>
        </is>
      </c>
      <c r="W495" s="16" t="inlineStr">
        <is>
          <t>F-631</t>
        </is>
      </c>
      <c r="X495" s="19" t="inlineStr">
        <is>
          <t>ja</t>
        </is>
      </c>
      <c r="Y495" s="19" t="inlineStr">
        <is>
          <t>verfügbar</t>
        </is>
      </c>
      <c r="Z495" s="19" t="n"/>
      <c r="AA495" s="19" t="n"/>
      <c r="AB495" s="19" t="n"/>
      <c r="AC495" s="19" t="n"/>
      <c r="AD495" s="21" t="n"/>
      <c r="AE495" s="22">
        <f>IF(N495="","",N495*AD495)</f>
        <v/>
      </c>
      <c r="AF495" s="19" t="n"/>
      <c r="AG495" s="19" t="n"/>
      <c r="AH495" s="19" t="n"/>
      <c r="AI495" s="19" t="n"/>
      <c r="AJ495" s="19" t="n"/>
      <c r="AK495" s="19" t="n"/>
      <c r="AL495" s="18" t="inlineStr">
        <is>
          <t>57 Rollen: 3 Packungen zu je 10 und 27 einzelne, nur als Ganzes.</t>
        </is>
      </c>
      <c r="AM495" s="23" t="inlineStr">
        <is>
          <t>OFFEN: Preis ist mein Vorschlag, noch nicht bestätigt.</t>
        </is>
      </c>
    </row>
    <row r="496" ht="98.8" customHeight="1">
      <c r="A496" s="16" t="n"/>
      <c r="B496" s="16" t="inlineStr">
        <is>
          <t>BA08-42</t>
        </is>
      </c>
      <c r="C496" s="16" t="inlineStr">
        <is>
          <t>BA08</t>
        </is>
      </c>
      <c r="D496" s="16" t="inlineStr">
        <is>
          <t>Atelier</t>
        </is>
      </c>
      <c r="E496" s="16" t="inlineStr">
        <is>
          <t>Feinkrepp glutrot, 30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15</v>
      </c>
      <c r="T496" s="19" t="inlineStr">
        <is>
          <t>Fix</t>
        </is>
      </c>
      <c r="U496" s="22">
        <f>O496*S496</f>
        <v/>
      </c>
      <c r="V496" s="16" t="inlineStr">
        <is>
          <t>nur Abholung</t>
        </is>
      </c>
      <c r="W496" s="16" t="inlineStr">
        <is>
          <t>F-632</t>
        </is>
      </c>
      <c r="X496" s="19" t="inlineStr">
        <is>
          <t>ja</t>
        </is>
      </c>
      <c r="Y496" s="19" t="inlineStr">
        <is>
          <t>verfügbar</t>
        </is>
      </c>
      <c r="Z496" s="19" t="n"/>
      <c r="AA496" s="19" t="n"/>
      <c r="AB496" s="19" t="n"/>
      <c r="AC496" s="19" t="n"/>
      <c r="AD496" s="21" t="n"/>
      <c r="AE496" s="22">
        <f>IF(N496="","",N496*AD496)</f>
        <v/>
      </c>
      <c r="AF496" s="19" t="n"/>
      <c r="AG496" s="19" t="n"/>
      <c r="AH496" s="19" t="n"/>
      <c r="AI496" s="19" t="n"/>
      <c r="AJ496" s="19" t="n"/>
      <c r="AK496" s="19" t="n"/>
      <c r="AL496" s="18" t="inlineStr">
        <is>
          <t>30 Rollen, nur als Ganzes.</t>
        </is>
      </c>
      <c r="AM496" s="23" t="inlineStr">
        <is>
          <t>OFFEN: Preis ist mein Vorschlag, noch nicht bestätigt.</t>
        </is>
      </c>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5</v>
      </c>
      <c r="T497" s="19" t="inlineStr">
        <is>
          <t>Fix</t>
        </is>
      </c>
      <c r="U497" s="22">
        <f>O497*S497</f>
        <v/>
      </c>
      <c r="V497" s="16" t="inlineStr">
        <is>
          <t>nur Abholung</t>
        </is>
      </c>
      <c r="W497" s="16" t="inlineStr">
        <is>
          <t>F-633</t>
        </is>
      </c>
      <c r="X497" s="19" t="inlineStr">
        <is>
          <t>ja</t>
        </is>
      </c>
      <c r="Y497" s="19" t="inlineStr">
        <is>
          <t>verfügbar</t>
        </is>
      </c>
      <c r="Z497" s="19" t="n"/>
      <c r="AA497" s="19" t="n"/>
      <c r="AB497" s="19" t="n"/>
      <c r="AC497" s="19" t="n"/>
      <c r="AD497" s="21" t="n"/>
      <c r="AE497" s="22">
        <f>IF(N497="","",N497*AD497)</f>
        <v/>
      </c>
      <c r="AF497" s="19" t="n"/>
      <c r="AG497" s="19" t="n"/>
      <c r="AH497" s="19" t="n"/>
      <c r="AI497" s="19" t="n"/>
      <c r="AJ497" s="19" t="n"/>
      <c r="AK497" s="19" t="n"/>
      <c r="AL497" s="18" t="inlineStr">
        <is>
          <t>9 Rollen, nur als Ganzes.</t>
        </is>
      </c>
      <c r="AM497" s="23" t="inlineStr">
        <is>
          <t>OFFEN: Preis ist mein Vorschlag, noch nicht bestätigt.</t>
        </is>
      </c>
    </row>
    <row r="498" ht="98.8" customHeight="1">
      <c r="A498" s="16" t="n"/>
      <c r="B498" s="16" t="inlineStr">
        <is>
          <t>BA08-44</t>
        </is>
      </c>
      <c r="C498" s="16" t="inlineStr">
        <is>
          <t>BA08</t>
        </is>
      </c>
      <c r="D498" s="16" t="inlineStr">
        <is>
          <t>Atelier</t>
        </is>
      </c>
      <c r="E498" s="16" t="inlineStr">
        <is>
          <t>Feinkrepp grün und blau, 5 Rollen (Marpa Jansen)</t>
        </is>
      </c>
      <c r="F498" s="17" t="n">
        <v>1</v>
      </c>
      <c r="G498" s="18" t="inlineStr">
        <is>
          <t>Krepppapier 50 × 250 cm in Rollen, für Bastelarbeiten und Dekoration. Marpa Jansen Feinkrepp in Grün und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3</v>
      </c>
      <c r="T498" s="19" t="inlineStr">
        <is>
          <t>Fix</t>
        </is>
      </c>
      <c r="U498" s="22">
        <f>O498*S498</f>
        <v/>
      </c>
      <c r="V498" s="16" t="inlineStr">
        <is>
          <t>nur Abholung</t>
        </is>
      </c>
      <c r="W498" s="16" t="inlineStr">
        <is>
          <t>F-634</t>
        </is>
      </c>
      <c r="X498" s="19" t="inlineStr">
        <is>
          <t>ja</t>
        </is>
      </c>
      <c r="Y498" s="19" t="inlineStr">
        <is>
          <t>verfügbar</t>
        </is>
      </c>
      <c r="Z498" s="19" t="n"/>
      <c r="AA498" s="19" t="n"/>
      <c r="AB498" s="19" t="n"/>
      <c r="AC498" s="19" t="n"/>
      <c r="AD498" s="21" t="n"/>
      <c r="AE498" s="22">
        <f>IF(N498="","",N498*AD498)</f>
        <v/>
      </c>
      <c r="AF498" s="19" t="n"/>
      <c r="AG498" s="19" t="n"/>
      <c r="AH498" s="19" t="n"/>
      <c r="AI498" s="19" t="n"/>
      <c r="AJ498" s="19" t="n"/>
      <c r="AK498" s="19" t="n"/>
      <c r="AL498" s="18" t="inlineStr">
        <is>
          <t>5 Rollen insgesamt, grün und blau gemischt, nur als Ganzes.</t>
        </is>
      </c>
      <c r="AM498" s="23" t="inlineStr">
        <is>
          <t>OFFEN: Preis ist mein Vorschlag, noch nicht bestätigt.</t>
        </is>
      </c>
    </row>
    <row r="499" ht="98.8" customHeight="1">
      <c r="A499" s="16" t="n"/>
      <c r="B499" s="16" t="inlineStr">
        <is>
          <t>BA08-45</t>
        </is>
      </c>
      <c r="C499" s="16" t="inlineStr">
        <is>
          <t>BA08</t>
        </is>
      </c>
      <c r="D499" s="16" t="inlineStr">
        <is>
          <t>Atelier</t>
        </is>
      </c>
      <c r="E499" s="16" t="inlineStr">
        <is>
          <t>Krepppapier gelb, 20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10</v>
      </c>
      <c r="T499" s="19" t="inlineStr">
        <is>
          <t>Fix</t>
        </is>
      </c>
      <c r="U499" s="22">
        <f>O499*S499</f>
        <v/>
      </c>
      <c r="V499" s="16" t="inlineStr">
        <is>
          <t>nur Abholung</t>
        </is>
      </c>
      <c r="W499" s="16" t="inlineStr">
        <is>
          <t>F-635</t>
        </is>
      </c>
      <c r="X499" s="19" t="inlineStr">
        <is>
          <t>ja</t>
        </is>
      </c>
      <c r="Y499" s="19" t="inlineStr">
        <is>
          <t>verfügbar</t>
        </is>
      </c>
      <c r="Z499" s="19" t="n"/>
      <c r="AA499" s="19" t="n"/>
      <c r="AB499" s="19" t="n"/>
      <c r="AC499" s="19" t="n"/>
      <c r="AD499" s="21" t="n"/>
      <c r="AE499" s="22">
        <f>IF(N499="","",N499*AD499)</f>
        <v/>
      </c>
      <c r="AF499" s="19" t="n"/>
      <c r="AG499" s="19" t="n"/>
      <c r="AH499" s="19" t="n"/>
      <c r="AI499" s="19" t="n"/>
      <c r="AJ499" s="19" t="n"/>
      <c r="AK499" s="19" t="n"/>
      <c r="AL499" s="18" t="inlineStr">
        <is>
          <t>20 Rollen, nur als Ganzes.</t>
        </is>
      </c>
      <c r="AM499" s="23" t="inlineStr">
        <is>
          <t>OFFEN: Preis ist mein Vorschlag, noch nicht bestätigt.</t>
        </is>
      </c>
    </row>
  </sheetData>
  <sheetProtection selectLockedCells="0" selectUnlockedCells="0" sheet="1" objects="0" insertRows="1" insertHyperlinks="1" autoFilter="0" scenarios="0" formatColumns="0" deleteColumns="1" insertColumns="1" pivotTables="1" deleteRows="1" formatCells="0" formatRows="0" sort="1"/>
  <autoFilter ref="A2:AM499"/>
  <mergeCells count="7">
    <mergeCell ref="AH1:AK1"/>
    <mergeCell ref="S1:U1"/>
    <mergeCell ref="Q1:R1"/>
    <mergeCell ref="A1:P1"/>
    <mergeCell ref="V1:AC1"/>
    <mergeCell ref="AL1:AM1"/>
    <mergeCell ref="AD1:AG1"/>
  </mergeCells>
  <conditionalFormatting sqref="Y3:Y49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99">
    <cfRule type="cellIs" priority="4" operator="equal" dxfId="3">
      <formula>"A"</formula>
    </cfRule>
  </conditionalFormatting>
  <conditionalFormatting sqref="P3:P499">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COUNTA(Artikelstamm!$B$3:$B$499)</f>
        <v/>
      </c>
    </row>
    <row r="6">
      <c r="A6" s="27" t="inlineStr">
        <is>
          <t>davon verfügbar</t>
        </is>
      </c>
      <c r="B6" s="28">
        <f>COUNTIF(Artikelstamm!$Y$3:$Y$499,"verfügbar")</f>
        <v/>
      </c>
    </row>
    <row r="7">
      <c r="A7" s="27" t="inlineStr">
        <is>
          <t>davon reserviert</t>
        </is>
      </c>
      <c r="B7" s="28">
        <f>COUNTIF(Artikelstamm!$Y$3:$Y$499,"reserviert")</f>
        <v/>
      </c>
    </row>
    <row r="8">
      <c r="A8" s="27" t="inlineStr">
        <is>
          <t>davon teilverkauft</t>
        </is>
      </c>
      <c r="B8" s="28">
        <f>COUNTIF(Artikelstamm!$Y$3:$Y$499,"teilverkauft")</f>
        <v/>
      </c>
    </row>
    <row r="9">
      <c r="A9" s="27" t="inlineStr">
        <is>
          <t>davon verkauft</t>
        </is>
      </c>
      <c r="B9" s="28">
        <f>COUNTIF(Artikelstamm!$Y$3:$Y$499,"verkauft")</f>
        <v/>
      </c>
    </row>
    <row r="10">
      <c r="A10" s="27" t="inlineStr">
        <is>
          <t>Einheiten noch im Bestand</t>
        </is>
      </c>
      <c r="B10" s="28">
        <f>SUM(Artikelstamm!$O$3:$O$499)</f>
        <v/>
      </c>
    </row>
    <row r="11">
      <c r="A11" s="29" t="inlineStr">
        <is>
          <t>Restbestand zu Wunschpreisen (netto)</t>
        </is>
      </c>
      <c r="B11" s="30">
        <f>SUM(Artikelstamm!$U$3:$U$499)</f>
        <v/>
      </c>
    </row>
    <row r="12">
      <c r="A12" s="26" t="inlineStr">
        <is>
          <t>Erlöse</t>
        </is>
      </c>
    </row>
    <row r="13">
      <c r="A13" s="27" t="inlineStr">
        <is>
          <t>Verkaufte Einheiten</t>
        </is>
      </c>
      <c r="B13" s="28">
        <f>SUM(Artikelstamm!$N$3:$N$499)</f>
        <v/>
      </c>
    </row>
    <row r="14">
      <c r="A14" s="27" t="inlineStr">
        <is>
          <t>Umsatz netto</t>
        </is>
      </c>
      <c r="B14" s="31">
        <f>SUMPRODUCT(Artikelstamm!$N$3:$N$499,Artikelstamm!$AD$3:$AD$499)</f>
        <v/>
      </c>
    </row>
    <row r="15">
      <c r="A15" s="27" t="inlineStr">
        <is>
          <t>zzgl. Umsatzsteuer 19 %</t>
        </is>
      </c>
      <c r="B15" s="31">
        <f>B14*0.19</f>
        <v/>
      </c>
    </row>
    <row r="16">
      <c r="A16" s="29" t="inlineStr">
        <is>
          <t>Umsatz brutto</t>
        </is>
      </c>
      <c r="B16" s="30">
        <f>B14+B15</f>
        <v/>
      </c>
    </row>
    <row r="17">
      <c r="A17" s="27" t="inlineStr">
        <is>
          <t>davon bereits bezahlt (netto)</t>
        </is>
      </c>
      <c r="B17" s="31">
        <f>SUMPRODUCT((Artikelstamm!$AI$3:$AI$499="bezahlt")*Artikelstamm!$N$3:$N$499*Artikelstamm!$AD$3:$AD$499)</f>
        <v/>
      </c>
    </row>
    <row r="18">
      <c r="A18" s="27" t="inlineStr">
        <is>
          <t>noch offen (netto)</t>
        </is>
      </c>
      <c r="B18" s="31">
        <f>B14-B17</f>
        <v/>
      </c>
    </row>
    <row r="20">
      <c r="A20" s="26" t="inlineStr">
        <is>
          <t>To-do</t>
        </is>
      </c>
    </row>
    <row r="21">
      <c r="A21" s="29" t="inlineStr">
        <is>
          <t>Rechnungen noch zu schreiben</t>
        </is>
      </c>
      <c r="B21" s="32">
        <f>COUNTIFS(Artikelstamm!$Y$3:$Y$499,"*verkauft",Artikelstamm!$AH$3:$AH$499,"")</f>
        <v/>
      </c>
    </row>
    <row r="22">
      <c r="A22" s="29" t="inlineStr">
        <is>
          <t>Rechnungen offen (unbezahlt)</t>
        </is>
      </c>
      <c r="B22" s="32">
        <f>COUNTIFS(Artikelstamm!$Y$3:$Y$499,"*verkauft",Artikelstamm!$AI$3:$AI$499,"offen")</f>
        <v/>
      </c>
    </row>
    <row r="23">
      <c r="A23" s="27" t="inlineStr">
        <is>
          <t>Reservierungen ohne Abholtermin</t>
        </is>
      </c>
      <c r="B23" s="28">
        <f>COUNTIFS(Artikelstamm!$Y$3:$Y$499,"reserviert",Artikelstamm!$AK$3:$AK$499,"")</f>
        <v/>
      </c>
    </row>
    <row r="24">
      <c r="A24" s="27" t="inlineStr">
        <is>
          <t>Artikel ohne Preis</t>
        </is>
      </c>
      <c r="B24" s="28">
        <f>COUNTIFS(Artikelstamm!$S$3:$S$499,"")</f>
        <v/>
      </c>
    </row>
    <row r="25">
      <c r="A25" s="27" t="inlineStr">
        <is>
          <t>Artikel ohne Maßangabe</t>
        </is>
      </c>
      <c r="B25" s="28">
        <f>COUNTIFS(Artikelstamm!$L$3:$L$499,"")</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COUNTIF(Artikelstamm!$J$3:$J$499,$A30)</f>
        <v/>
      </c>
      <c r="C30" s="35">
        <f>SUMPRODUCT((Artikelstamm!$J$3:$J$499=$A30)*Artikelstamm!$N$3:$N$499*Artikelstamm!$AD$3:$AD$499)</f>
        <v/>
      </c>
      <c r="D30" s="35">
        <f>SUMIF(Artikelstamm!$J$3:$J$499,$A30,Artikelstamm!$U$3:$U$499)</f>
        <v/>
      </c>
    </row>
    <row r="31">
      <c r="A31" s="27" t="inlineStr">
        <is>
          <t>B</t>
        </is>
      </c>
      <c r="B31" s="34">
        <f>COUNTIF(Artikelstamm!$J$3:$J$499,$A31)</f>
        <v/>
      </c>
      <c r="C31" s="35">
        <f>SUMPRODUCT((Artikelstamm!$J$3:$J$499=$A31)*Artikelstamm!$N$3:$N$499*Artikelstamm!$AD$3:$AD$499)</f>
        <v/>
      </c>
      <c r="D31" s="35">
        <f>SUMIF(Artikelstamm!$J$3:$J$499,$A31,Artikelstamm!$U$3:$U$499)</f>
        <v/>
      </c>
    </row>
    <row r="32">
      <c r="A32" s="27" t="inlineStr">
        <is>
          <t>C</t>
        </is>
      </c>
      <c r="B32" s="34">
        <f>COUNTIF(Artikelstamm!$J$3:$J$499,$A32)</f>
        <v/>
      </c>
      <c r="C32" s="35">
        <f>SUMPRODUCT((Artikelstamm!$J$3:$J$499=$A32)*Artikelstamm!$N$3:$N$499*Artikelstamm!$AD$3:$AD$499)</f>
        <v/>
      </c>
      <c r="D32" s="35">
        <f>SUMIF(Artikelstamm!$J$3:$J$499,$A32,Artikelstamm!$U$3:$U$499)</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COUNTIF(Artikelstamm!$H$3:$H$499,$A37)</f>
        <v/>
      </c>
      <c r="C37" s="35">
        <f>SUMPRODUCT((Artikelstamm!$H$3:$H$499=$A37)*Artikelstamm!$N$3:$N$499*Artikelstamm!$AD$3:$AD$499)</f>
        <v/>
      </c>
      <c r="D37" s="35">
        <f>SUMIF(Artikelstamm!$H$3:$H$499,$A37,Artikelstamm!$U$3:$U$499)</f>
        <v/>
      </c>
    </row>
    <row r="38">
      <c r="A38" s="27" t="inlineStr">
        <is>
          <t>Deko</t>
        </is>
      </c>
      <c r="B38" s="34">
        <f>COUNTIF(Artikelstamm!$H$3:$H$499,$A38)</f>
        <v/>
      </c>
      <c r="C38" s="35">
        <f>SUMPRODUCT((Artikelstamm!$H$3:$H$499=$A38)*Artikelstamm!$N$3:$N$499*Artikelstamm!$AD$3:$AD$499)</f>
        <v/>
      </c>
      <c r="D38" s="35">
        <f>SUMIF(Artikelstamm!$H$3:$H$499,$A38,Artikelstamm!$U$3:$U$499)</f>
        <v/>
      </c>
    </row>
    <row r="39">
      <c r="A39" s="27" t="inlineStr">
        <is>
          <t>Garten</t>
        </is>
      </c>
      <c r="B39" s="34">
        <f>COUNTIF(Artikelstamm!$H$3:$H$499,$A39)</f>
        <v/>
      </c>
      <c r="C39" s="35">
        <f>SUMPRODUCT((Artikelstamm!$H$3:$H$499=$A39)*Artikelstamm!$N$3:$N$499*Artikelstamm!$AD$3:$AD$499)</f>
        <v/>
      </c>
      <c r="D39" s="35">
        <f>SUMIF(Artikelstamm!$H$3:$H$499,$A39,Artikelstamm!$U$3:$U$499)</f>
        <v/>
      </c>
    </row>
    <row r="40">
      <c r="A40" s="27" t="inlineStr">
        <is>
          <t>Kita-Ausstattung</t>
        </is>
      </c>
      <c r="B40" s="34">
        <f>COUNTIF(Artikelstamm!$H$3:$H$499,$A40)</f>
        <v/>
      </c>
      <c r="C40" s="35">
        <f>SUMPRODUCT((Artikelstamm!$H$3:$H$499=$A40)*Artikelstamm!$N$3:$N$499*Artikelstamm!$AD$3:$AD$499)</f>
        <v/>
      </c>
      <c r="D40" s="35">
        <f>SUMIF(Artikelstamm!$H$3:$H$499,$A40,Artikelstamm!$U$3:$U$499)</f>
        <v/>
      </c>
    </row>
    <row r="41">
      <c r="A41" s="27" t="inlineStr">
        <is>
          <t>Kunst</t>
        </is>
      </c>
      <c r="B41" s="34">
        <f>COUNTIF(Artikelstamm!$H$3:$H$499,$A41)</f>
        <v/>
      </c>
      <c r="C41" s="35">
        <f>SUMPRODUCT((Artikelstamm!$H$3:$H$499=$A41)*Artikelstamm!$N$3:$N$499*Artikelstamm!$AD$3:$AD$499)</f>
        <v/>
      </c>
      <c r="D41" s="35">
        <f>SUMIF(Artikelstamm!$H$3:$H$499,$A41,Artikelstamm!$U$3:$U$499)</f>
        <v/>
      </c>
    </row>
    <row r="42">
      <c r="A42" s="27" t="inlineStr">
        <is>
          <t>Küchentechnik</t>
        </is>
      </c>
      <c r="B42" s="34">
        <f>COUNTIF(Artikelstamm!$H$3:$H$499,$A42)</f>
        <v/>
      </c>
      <c r="C42" s="35">
        <f>SUMPRODUCT((Artikelstamm!$H$3:$H$499=$A42)*Artikelstamm!$N$3:$N$499*Artikelstamm!$AD$3:$AD$499)</f>
        <v/>
      </c>
      <c r="D42" s="35">
        <f>SUMIF(Artikelstamm!$H$3:$H$499,$A42,Artikelstamm!$U$3:$U$499)</f>
        <v/>
      </c>
    </row>
    <row r="43">
      <c r="A43" s="27" t="inlineStr">
        <is>
          <t>Leuchten</t>
        </is>
      </c>
      <c r="B43" s="34">
        <f>COUNTIF(Artikelstamm!$H$3:$H$499,$A43)</f>
        <v/>
      </c>
      <c r="C43" s="35">
        <f>SUMPRODUCT((Artikelstamm!$H$3:$H$499=$A43)*Artikelstamm!$N$3:$N$499*Artikelstamm!$AD$3:$AD$499)</f>
        <v/>
      </c>
      <c r="D43" s="35">
        <f>SUMIF(Artikelstamm!$H$3:$H$499,$A43,Artikelstamm!$U$3:$U$499)</f>
        <v/>
      </c>
    </row>
    <row r="44">
      <c r="A44" s="27" t="inlineStr">
        <is>
          <t>Möbel</t>
        </is>
      </c>
      <c r="B44" s="34">
        <f>COUNTIF(Artikelstamm!$H$3:$H$499,$A44)</f>
        <v/>
      </c>
      <c r="C44" s="35">
        <f>SUMPRODUCT((Artikelstamm!$H$3:$H$499=$A44)*Artikelstamm!$N$3:$N$499*Artikelstamm!$AD$3:$AD$499)</f>
        <v/>
      </c>
      <c r="D44" s="35">
        <f>SUMIF(Artikelstamm!$H$3:$H$499,$A44,Artikelstamm!$U$3:$U$499)</f>
        <v/>
      </c>
    </row>
    <row r="45">
      <c r="A45" s="27" t="inlineStr">
        <is>
          <t>Pflanzen</t>
        </is>
      </c>
      <c r="B45" s="34">
        <f>COUNTIF(Artikelstamm!$H$3:$H$499,$A45)</f>
        <v/>
      </c>
      <c r="C45" s="35">
        <f>SUMPRODUCT((Artikelstamm!$H$3:$H$499=$A45)*Artikelstamm!$N$3:$N$499*Artikelstamm!$AD$3:$AD$499)</f>
        <v/>
      </c>
      <c r="D45" s="35">
        <f>SUMIF(Artikelstamm!$H$3:$H$499,$A45,Artikelstamm!$U$3:$U$499)</f>
        <v/>
      </c>
    </row>
    <row r="46">
      <c r="A46" s="27" t="inlineStr">
        <is>
          <t>Sonstiges</t>
        </is>
      </c>
      <c r="B46" s="34">
        <f>COUNTIF(Artikelstamm!$H$3:$H$499,$A46)</f>
        <v/>
      </c>
      <c r="C46" s="35">
        <f>SUMPRODUCT((Artikelstamm!$H$3:$H$499=$A46)*Artikelstamm!$N$3:$N$499*Artikelstamm!$AD$3:$AD$499)</f>
        <v/>
      </c>
      <c r="D46" s="35">
        <f>SUMIF(Artikelstamm!$H$3:$H$499,$A46,Artikelstamm!$U$3:$U$499)</f>
        <v/>
      </c>
    </row>
    <row r="47">
      <c r="A47" s="27" t="inlineStr">
        <is>
          <t>Technik</t>
        </is>
      </c>
      <c r="B47" s="34">
        <f>COUNTIF(Artikelstamm!$H$3:$H$499,$A47)</f>
        <v/>
      </c>
      <c r="C47" s="35">
        <f>SUMPRODUCT((Artikelstamm!$H$3:$H$499=$A47)*Artikelstamm!$N$3:$N$499*Artikelstamm!$AD$3:$AD$499)</f>
        <v/>
      </c>
      <c r="D47" s="35">
        <f>SUMIF(Artikelstamm!$H$3:$H$499,$A47,Artikelstamm!$U$3:$U$499)</f>
        <v/>
      </c>
    </row>
    <row r="48">
      <c r="A48" s="27" t="inlineStr">
        <is>
          <t>Textilien</t>
        </is>
      </c>
      <c r="B48" s="34">
        <f>COUNTIF(Artikelstamm!$H$3:$H$499,$A48)</f>
        <v/>
      </c>
      <c r="C48" s="35">
        <f>SUMPRODUCT((Artikelstamm!$H$3:$H$499=$A48)*Artikelstamm!$N$3:$N$499*Artikelstamm!$AD$3:$AD$499)</f>
        <v/>
      </c>
      <c r="D48" s="35">
        <f>SUMIF(Artikelstamm!$H$3:$H$499,$A48,Artikelstamm!$U$3:$U$499)</f>
        <v/>
      </c>
    </row>
    <row r="49">
      <c r="A49" s="27" t="inlineStr">
        <is>
          <t>Uhren</t>
        </is>
      </c>
      <c r="B49" s="34">
        <f>COUNTIF(Artikelstamm!$H$3:$H$499,$A49)</f>
        <v/>
      </c>
      <c r="C49" s="35">
        <f>SUMPRODUCT((Artikelstamm!$H$3:$H$499=$A49)*Artikelstamm!$N$3:$N$499*Artikelstamm!$AD$3:$AD$499)</f>
        <v/>
      </c>
      <c r="D49" s="35">
        <f>SUMIF(Artikelstamm!$H$3:$H$499,$A49,Artikelstamm!$U$3:$U$499)</f>
        <v/>
      </c>
    </row>
    <row r="50">
      <c r="A50" s="27" t="inlineStr">
        <is>
          <t>Verbrauchsmaterial</t>
        </is>
      </c>
      <c r="B50" s="34">
        <f>COUNTIF(Artikelstamm!$H$3:$H$499,$A50)</f>
        <v/>
      </c>
      <c r="C50" s="35">
        <f>SUMPRODUCT((Artikelstamm!$H$3:$H$499=$A50)*Artikelstamm!$N$3:$N$499*Artikelstamm!$AD$3:$AD$499)</f>
        <v/>
      </c>
      <c r="D50" s="35">
        <f>SUMIF(Artikelstamm!$H$3:$H$499,$A50,Artikelstamm!$U$3:$U$499)</f>
        <v/>
      </c>
    </row>
    <row r="51">
      <c r="A51" s="29" t="inlineStr">
        <is>
          <t>Summe</t>
        </is>
      </c>
      <c r="B51" s="36">
        <f>SUM(B37:B50)</f>
        <v/>
      </c>
      <c r="C51" s="37">
        <f>SUM(C37:C50)</f>
        <v/>
      </c>
      <c r="D51" s="37">
        <f>SUM(D37:D50)</f>
        <v/>
      </c>
    </row>
    <row r="53">
      <c r="A53" s="26" t="inlineStr">
        <is>
          <t>Nach Raum</t>
        </is>
      </c>
    </row>
    <row r="54">
      <c r="A54" s="33" t="inlineStr">
        <is>
          <t>Raum</t>
        </is>
      </c>
      <c r="B54" s="33" t="inlineStr">
        <is>
          <t>Positionen</t>
        </is>
      </c>
      <c r="C54" s="33" t="inlineStr">
        <is>
          <t>Umsatz netto</t>
        </is>
      </c>
      <c r="D54" s="33" t="inlineStr">
        <is>
          <t>Restwert netto</t>
        </is>
      </c>
    </row>
    <row r="55">
      <c r="A55" s="27" t="inlineStr">
        <is>
          <t>Abstellraum</t>
        </is>
      </c>
      <c r="B55" s="34">
        <f>COUNTIF(Artikelstamm!$D$3:$D$499,$A55)</f>
        <v/>
      </c>
      <c r="C55" s="35">
        <f>SUMPRODUCT((Artikelstamm!$D$3:$D$499=$A55)*Artikelstamm!$N$3:$N$499*Artikelstamm!$AD$3:$AD$499)</f>
        <v/>
      </c>
      <c r="D55" s="35">
        <f>SUMIF(Artikelstamm!$D$3:$D$499,$A55,Artikelstamm!$U$3:$U$499)</f>
        <v/>
      </c>
    </row>
    <row r="56">
      <c r="A56" s="27" t="inlineStr">
        <is>
          <t>Atelier</t>
        </is>
      </c>
      <c r="B56" s="34">
        <f>COUNTIF(Artikelstamm!$D$3:$D$499,$A56)</f>
        <v/>
      </c>
      <c r="C56" s="35">
        <f>SUMPRODUCT((Artikelstamm!$D$3:$D$499=$A56)*Artikelstamm!$N$3:$N$499*Artikelstamm!$AD$3:$AD$499)</f>
        <v/>
      </c>
      <c r="D56" s="35">
        <f>SUMIF(Artikelstamm!$D$3:$D$499,$A56,Artikelstamm!$U$3:$U$499)</f>
        <v/>
      </c>
    </row>
    <row r="57">
      <c r="A57" s="27" t="inlineStr">
        <is>
          <t>Büro</t>
        </is>
      </c>
      <c r="B57" s="34">
        <f>COUNTIF(Artikelstamm!$D$3:$D$499,$A57)</f>
        <v/>
      </c>
      <c r="C57" s="35">
        <f>SUMPRODUCT((Artikelstamm!$D$3:$D$499=$A57)*Artikelstamm!$N$3:$N$499*Artikelstamm!$AD$3:$AD$499)</f>
        <v/>
      </c>
      <c r="D57" s="35">
        <f>SUMIF(Artikelstamm!$D$3:$D$499,$A57,Artikelstamm!$U$3:$U$499)</f>
        <v/>
      </c>
    </row>
    <row r="58">
      <c r="A58" s="27" t="inlineStr">
        <is>
          <t>Büro und Besprechung</t>
        </is>
      </c>
      <c r="B58" s="34">
        <f>COUNTIF(Artikelstamm!$D$3:$D$499,$A58)</f>
        <v/>
      </c>
      <c r="C58" s="35">
        <f>SUMPRODUCT((Artikelstamm!$D$3:$D$499=$A58)*Artikelstamm!$N$3:$N$499*Artikelstamm!$AD$3:$AD$499)</f>
        <v/>
      </c>
      <c r="D58" s="35">
        <f>SUMIF(Artikelstamm!$D$3:$D$499,$A58,Artikelstamm!$U$3:$U$499)</f>
        <v/>
      </c>
    </row>
    <row r="59">
      <c r="A59" s="27" t="inlineStr">
        <is>
          <t>Dachterrasse</t>
        </is>
      </c>
      <c r="B59" s="34">
        <f>COUNTIF(Artikelstamm!$D$3:$D$499,$A59)</f>
        <v/>
      </c>
      <c r="C59" s="35">
        <f>SUMPRODUCT((Artikelstamm!$D$3:$D$499=$A59)*Artikelstamm!$N$3:$N$499*Artikelstamm!$AD$3:$AD$499)</f>
        <v/>
      </c>
      <c r="D59" s="35">
        <f>SUMIF(Artikelstamm!$D$3:$D$499,$A59,Artikelstamm!$U$3:$U$499)</f>
        <v/>
      </c>
    </row>
    <row r="60">
      <c r="A60" s="27" t="inlineStr">
        <is>
          <t>Eingang und Elternlounge</t>
        </is>
      </c>
      <c r="B60" s="34">
        <f>COUNTIF(Artikelstamm!$D$3:$D$499,$A60)</f>
        <v/>
      </c>
      <c r="C60" s="35">
        <f>SUMPRODUCT((Artikelstamm!$D$3:$D$499=$A60)*Artikelstamm!$N$3:$N$499*Artikelstamm!$AD$3:$AD$499)</f>
        <v/>
      </c>
      <c r="D60" s="35">
        <f>SUMIF(Artikelstamm!$D$3:$D$499,$A60,Artikelstamm!$U$3:$U$499)</f>
        <v/>
      </c>
    </row>
    <row r="61">
      <c r="A61" s="27" t="inlineStr">
        <is>
          <t>Flur</t>
        </is>
      </c>
      <c r="B61" s="34">
        <f>COUNTIF(Artikelstamm!$D$3:$D$499,$A61)</f>
        <v/>
      </c>
      <c r="C61" s="35">
        <f>SUMPRODUCT((Artikelstamm!$D$3:$D$499=$A61)*Artikelstamm!$N$3:$N$499*Artikelstamm!$AD$3:$AD$499)</f>
        <v/>
      </c>
      <c r="D61" s="35">
        <f>SUMIF(Artikelstamm!$D$3:$D$499,$A61,Artikelstamm!$U$3:$U$499)</f>
        <v/>
      </c>
    </row>
    <row r="62">
      <c r="A62" s="27" t="inlineStr">
        <is>
          <t>Galerie</t>
        </is>
      </c>
      <c r="B62" s="34">
        <f>COUNTIF(Artikelstamm!$D$3:$D$499,$A62)</f>
        <v/>
      </c>
      <c r="C62" s="35">
        <f>SUMPRODUCT((Artikelstamm!$D$3:$D$499=$A62)*Artikelstamm!$N$3:$N$499*Artikelstamm!$AD$3:$AD$499)</f>
        <v/>
      </c>
      <c r="D62" s="35">
        <f>SUMIF(Artikelstamm!$D$3:$D$499,$A62,Artikelstamm!$U$3:$U$499)</f>
        <v/>
      </c>
    </row>
    <row r="63">
      <c r="A63" s="27" t="inlineStr">
        <is>
          <t>Garderobenflur</t>
        </is>
      </c>
      <c r="B63" s="34">
        <f>COUNTIF(Artikelstamm!$D$3:$D$499,$A63)</f>
        <v/>
      </c>
      <c r="C63" s="35">
        <f>SUMPRODUCT((Artikelstamm!$D$3:$D$499=$A63)*Artikelstamm!$N$3:$N$499*Artikelstamm!$AD$3:$AD$499)</f>
        <v/>
      </c>
      <c r="D63" s="35">
        <f>SUMIF(Artikelstamm!$D$3:$D$499,$A63,Artikelstamm!$U$3:$U$499)</f>
        <v/>
      </c>
    </row>
    <row r="64">
      <c r="A64" s="27" t="inlineStr">
        <is>
          <t>Garten</t>
        </is>
      </c>
      <c r="B64" s="34">
        <f>COUNTIF(Artikelstamm!$D$3:$D$499,$A64)</f>
        <v/>
      </c>
      <c r="C64" s="35">
        <f>SUMPRODUCT((Artikelstamm!$D$3:$D$499=$A64)*Artikelstamm!$N$3:$N$499*Artikelstamm!$AD$3:$AD$499)</f>
        <v/>
      </c>
      <c r="D64" s="35">
        <f>SUMIF(Artikelstamm!$D$3:$D$499,$A64,Artikelstamm!$U$3:$U$499)</f>
        <v/>
      </c>
    </row>
    <row r="65">
      <c r="A65" s="27" t="inlineStr">
        <is>
          <t>Gruppenraum</t>
        </is>
      </c>
      <c r="B65" s="34">
        <f>COUNTIF(Artikelstamm!$D$3:$D$499,$A65)</f>
        <v/>
      </c>
      <c r="C65" s="35">
        <f>SUMPRODUCT((Artikelstamm!$D$3:$D$499=$A65)*Artikelstamm!$N$3:$N$499*Artikelstamm!$AD$3:$AD$499)</f>
        <v/>
      </c>
      <c r="D65" s="35">
        <f>SUMIF(Artikelstamm!$D$3:$D$499,$A65,Artikelstamm!$U$3:$U$499)</f>
        <v/>
      </c>
    </row>
    <row r="66">
      <c r="A66" s="27" t="inlineStr">
        <is>
          <t>Heizung</t>
        </is>
      </c>
      <c r="B66" s="34">
        <f>COUNTIF(Artikelstamm!$D$3:$D$499,$A66)</f>
        <v/>
      </c>
      <c r="C66" s="35">
        <f>SUMPRODUCT((Artikelstamm!$D$3:$D$499=$A66)*Artikelstamm!$N$3:$N$499*Artikelstamm!$AD$3:$AD$499)</f>
        <v/>
      </c>
      <c r="D66" s="35">
        <f>SUMIF(Artikelstamm!$D$3:$D$499,$A66,Artikelstamm!$U$3:$U$499)</f>
        <v/>
      </c>
    </row>
    <row r="67">
      <c r="A67" s="27" t="inlineStr">
        <is>
          <t>Krippenschlafraum</t>
        </is>
      </c>
      <c r="B67" s="34">
        <f>COUNTIF(Artikelstamm!$D$3:$D$499,$A67)</f>
        <v/>
      </c>
      <c r="C67" s="35">
        <f>SUMPRODUCT((Artikelstamm!$D$3:$D$499=$A67)*Artikelstamm!$N$3:$N$499*Artikelstamm!$AD$3:$AD$499)</f>
        <v/>
      </c>
      <c r="D67" s="35">
        <f>SUMIF(Artikelstamm!$D$3:$D$499,$A67,Artikelstamm!$U$3:$U$499)</f>
        <v/>
      </c>
    </row>
    <row r="68">
      <c r="A68" s="27" t="inlineStr">
        <is>
          <t>Küche</t>
        </is>
      </c>
      <c r="B68" s="34">
        <f>COUNTIF(Artikelstamm!$D$3:$D$499,$A68)</f>
        <v/>
      </c>
      <c r="C68" s="35">
        <f>SUMPRODUCT((Artikelstamm!$D$3:$D$499=$A68)*Artikelstamm!$N$3:$N$499*Artikelstamm!$AD$3:$AD$499)</f>
        <v/>
      </c>
      <c r="D68" s="35">
        <f>SUMIF(Artikelstamm!$D$3:$D$499,$A68,Artikelstamm!$U$3:$U$499)</f>
        <v/>
      </c>
    </row>
    <row r="69">
      <c r="A69" s="27" t="inlineStr">
        <is>
          <t>Küche und Essbereich</t>
        </is>
      </c>
      <c r="B69" s="34">
        <f>COUNTIF(Artikelstamm!$D$3:$D$499,$A69)</f>
        <v/>
      </c>
      <c r="C69" s="35">
        <f>SUMPRODUCT((Artikelstamm!$D$3:$D$499=$A69)*Artikelstamm!$N$3:$N$499*Artikelstamm!$AD$3:$AD$499)</f>
        <v/>
      </c>
      <c r="D69" s="35">
        <f>SUMIF(Artikelstamm!$D$3:$D$499,$A69,Artikelstamm!$U$3:$U$499)</f>
        <v/>
      </c>
    </row>
    <row r="70">
      <c r="A70" s="27" t="inlineStr">
        <is>
          <t>Lernraum</t>
        </is>
      </c>
      <c r="B70" s="34">
        <f>COUNTIF(Artikelstamm!$D$3:$D$499,$A70)</f>
        <v/>
      </c>
      <c r="C70" s="35">
        <f>SUMPRODUCT((Artikelstamm!$D$3:$D$499=$A70)*Artikelstamm!$N$3:$N$499*Artikelstamm!$AD$3:$AD$499)</f>
        <v/>
      </c>
      <c r="D70" s="35">
        <f>SUMIF(Artikelstamm!$D$3:$D$499,$A70,Artikelstamm!$U$3:$U$499)</f>
        <v/>
      </c>
    </row>
    <row r="71">
      <c r="A71" s="27" t="inlineStr">
        <is>
          <t>Material</t>
        </is>
      </c>
      <c r="B71" s="34">
        <f>COUNTIF(Artikelstamm!$D$3:$D$499,$A71)</f>
        <v/>
      </c>
      <c r="C71" s="35">
        <f>SUMPRODUCT((Artikelstamm!$D$3:$D$499=$A71)*Artikelstamm!$N$3:$N$499*Artikelstamm!$AD$3:$AD$499)</f>
        <v/>
      </c>
      <c r="D71" s="35">
        <f>SUMIF(Artikelstamm!$D$3:$D$499,$A71,Artikelstamm!$U$3:$U$499)</f>
        <v/>
      </c>
    </row>
    <row r="72">
      <c r="A72" s="27" t="inlineStr">
        <is>
          <t>Materialraum</t>
        </is>
      </c>
      <c r="B72" s="34">
        <f>COUNTIF(Artikelstamm!$D$3:$D$499,$A72)</f>
        <v/>
      </c>
      <c r="C72" s="35">
        <f>SUMPRODUCT((Artikelstamm!$D$3:$D$499=$A72)*Artikelstamm!$N$3:$N$499*Artikelstamm!$AD$3:$AD$499)</f>
        <v/>
      </c>
      <c r="D72" s="35">
        <f>SUMIF(Artikelstamm!$D$3:$D$499,$A72,Artikelstamm!$U$3:$U$499)</f>
        <v/>
      </c>
    </row>
    <row r="73">
      <c r="A73" s="27" t="inlineStr">
        <is>
          <t>Matschraum</t>
        </is>
      </c>
      <c r="B73" s="34">
        <f>COUNTIF(Artikelstamm!$D$3:$D$499,$A73)</f>
        <v/>
      </c>
      <c r="C73" s="35">
        <f>SUMPRODUCT((Artikelstamm!$D$3:$D$499=$A73)*Artikelstamm!$N$3:$N$499*Artikelstamm!$AD$3:$AD$499)</f>
        <v/>
      </c>
      <c r="D73" s="35">
        <f>SUMIF(Artikelstamm!$D$3:$D$499,$A73,Artikelstamm!$U$3:$U$499)</f>
        <v/>
      </c>
    </row>
    <row r="74">
      <c r="A74" s="27" t="inlineStr">
        <is>
          <t>Personal-WC</t>
        </is>
      </c>
      <c r="B74" s="34">
        <f>COUNTIF(Artikelstamm!$D$3:$D$499,$A74)</f>
        <v/>
      </c>
      <c r="C74" s="35">
        <f>SUMPRODUCT((Artikelstamm!$D$3:$D$499=$A74)*Artikelstamm!$N$3:$N$499*Artikelstamm!$AD$3:$AD$499)</f>
        <v/>
      </c>
      <c r="D74" s="35">
        <f>SUMIF(Artikelstamm!$D$3:$D$499,$A74,Artikelstamm!$U$3:$U$499)</f>
        <v/>
      </c>
    </row>
    <row r="75">
      <c r="A75" s="27" t="inlineStr">
        <is>
          <t>Personalraum</t>
        </is>
      </c>
      <c r="B75" s="34">
        <f>COUNTIF(Artikelstamm!$D$3:$D$499,$A75)</f>
        <v/>
      </c>
      <c r="C75" s="35">
        <f>SUMPRODUCT((Artikelstamm!$D$3:$D$499=$A75)*Artikelstamm!$N$3:$N$499*Artikelstamm!$AD$3:$AD$499)</f>
        <v/>
      </c>
      <c r="D75" s="35">
        <f>SUMIF(Artikelstamm!$D$3:$D$499,$A75,Artikelstamm!$U$3:$U$499)</f>
        <v/>
      </c>
    </row>
    <row r="76">
      <c r="A76" s="27" t="inlineStr">
        <is>
          <t>Ruheraum</t>
        </is>
      </c>
      <c r="B76" s="34">
        <f>COUNTIF(Artikelstamm!$D$3:$D$499,$A76)</f>
        <v/>
      </c>
      <c r="C76" s="35">
        <f>SUMPRODUCT((Artikelstamm!$D$3:$D$499=$A76)*Artikelstamm!$N$3:$N$499*Artikelstamm!$AD$3:$AD$499)</f>
        <v/>
      </c>
      <c r="D76" s="35">
        <f>SUMIF(Artikelstamm!$D$3:$D$499,$A76,Artikelstamm!$U$3:$U$499)</f>
        <v/>
      </c>
    </row>
    <row r="77">
      <c r="A77" s="27" t="inlineStr">
        <is>
          <t>Schlafraum</t>
        </is>
      </c>
      <c r="B77" s="34">
        <f>COUNTIF(Artikelstamm!$D$3:$D$499,$A77)</f>
        <v/>
      </c>
      <c r="C77" s="35">
        <f>SUMPRODUCT((Artikelstamm!$D$3:$D$499=$A77)*Artikelstamm!$N$3:$N$499*Artikelstamm!$AD$3:$AD$499)</f>
        <v/>
      </c>
      <c r="D77" s="35">
        <f>SUMIF(Artikelstamm!$D$3:$D$499,$A77,Artikelstamm!$U$3:$U$499)</f>
        <v/>
      </c>
    </row>
    <row r="78">
      <c r="A78" s="27" t="inlineStr">
        <is>
          <t>Speisesaal</t>
        </is>
      </c>
      <c r="B78" s="34">
        <f>COUNTIF(Artikelstamm!$D$3:$D$499,$A78)</f>
        <v/>
      </c>
      <c r="C78" s="35">
        <f>SUMPRODUCT((Artikelstamm!$D$3:$D$499=$A78)*Artikelstamm!$N$3:$N$499*Artikelstamm!$AD$3:$AD$499)</f>
        <v/>
      </c>
      <c r="D78" s="35">
        <f>SUMIF(Artikelstamm!$D$3:$D$499,$A78,Artikelstamm!$U$3:$U$499)</f>
        <v/>
      </c>
    </row>
    <row r="79">
      <c r="A79" s="27" t="inlineStr">
        <is>
          <t>Terrasse</t>
        </is>
      </c>
      <c r="B79" s="34">
        <f>COUNTIF(Artikelstamm!$D$3:$D$499,$A79)</f>
        <v/>
      </c>
      <c r="C79" s="35">
        <f>SUMPRODUCT((Artikelstamm!$D$3:$D$499=$A79)*Artikelstamm!$N$3:$N$499*Artikelstamm!$AD$3:$AD$499)</f>
        <v/>
      </c>
      <c r="D79" s="35">
        <f>SUMIF(Artikelstamm!$D$3:$D$499,$A79,Artikelstamm!$U$3:$U$499)</f>
        <v/>
      </c>
    </row>
    <row r="80">
      <c r="A80" s="27" t="inlineStr">
        <is>
          <t>Treppenaufgang</t>
        </is>
      </c>
      <c r="B80" s="34">
        <f>COUNTIF(Artikelstamm!$D$3:$D$499,$A80)</f>
        <v/>
      </c>
      <c r="C80" s="35">
        <f>SUMPRODUCT((Artikelstamm!$D$3:$D$499=$A80)*Artikelstamm!$N$3:$N$499*Artikelstamm!$AD$3:$AD$499)</f>
        <v/>
      </c>
      <c r="D80" s="35">
        <f>SUMIF(Artikelstamm!$D$3:$D$499,$A80,Artikelstamm!$U$3:$U$499)</f>
        <v/>
      </c>
    </row>
    <row r="81">
      <c r="A81" s="27" t="inlineStr">
        <is>
          <t>Turnraum</t>
        </is>
      </c>
      <c r="B81" s="34">
        <f>COUNTIF(Artikelstamm!$D$3:$D$499,$A81)</f>
        <v/>
      </c>
      <c r="C81" s="35">
        <f>SUMPRODUCT((Artikelstamm!$D$3:$D$499=$A81)*Artikelstamm!$N$3:$N$499*Artikelstamm!$AD$3:$AD$499)</f>
        <v/>
      </c>
      <c r="D81" s="35">
        <f>SUMIF(Artikelstamm!$D$3:$D$499,$A81,Artikelstamm!$U$3:$U$499)</f>
        <v/>
      </c>
    </row>
    <row r="82">
      <c r="A82" s="27" t="inlineStr">
        <is>
          <t>Werkraum</t>
        </is>
      </c>
      <c r="B82" s="34">
        <f>COUNTIF(Artikelstamm!$D$3:$D$499,$A82)</f>
        <v/>
      </c>
      <c r="C82" s="35">
        <f>SUMPRODUCT((Artikelstamm!$D$3:$D$499=$A82)*Artikelstamm!$N$3:$N$499*Artikelstamm!$AD$3:$AD$499)</f>
        <v/>
      </c>
      <c r="D82" s="35">
        <f>SUMIF(Artikelstamm!$D$3:$D$499,$A82,Artikelstamm!$U$3:$U$499)</f>
        <v/>
      </c>
    </row>
    <row r="83">
      <c r="A83" s="29" t="inlineStr">
        <is>
          <t>Summe</t>
        </is>
      </c>
      <c r="B83" s="36">
        <f>SUM(B55:B82)</f>
        <v/>
      </c>
      <c r="C83" s="37">
        <f>SUM(C55:C82)</f>
        <v/>
      </c>
      <c r="D83" s="37">
        <f>SUM(D55:D82)</f>
        <v/>
      </c>
    </row>
    <row r="85">
      <c r="A85" s="26" t="inlineStr">
        <is>
          <t>Nach Verkaufskanal</t>
        </is>
      </c>
    </row>
    <row r="86">
      <c r="A86" s="33" t="inlineStr">
        <is>
          <t>Verkaufskanal</t>
        </is>
      </c>
      <c r="B86" s="33" t="inlineStr">
        <is>
          <t>Positionen</t>
        </is>
      </c>
      <c r="C86" s="33" t="inlineStr">
        <is>
          <t>Umsatz netto</t>
        </is>
      </c>
    </row>
    <row r="87">
      <c r="A87" s="27" t="inlineStr">
        <is>
          <t>Webkatalog</t>
        </is>
      </c>
      <c r="B87" s="34">
        <f>COUNTIF(Artikelstamm!$AB$3:$AB$499,$A87)</f>
        <v/>
      </c>
      <c r="C87" s="35">
        <f>SUMPRODUCT((Artikelstamm!$AB$3:$AB$499=$A87)*Artikelstamm!$N$3:$N$499*Artikelstamm!$AD$3:$AD$499)</f>
        <v/>
      </c>
    </row>
    <row r="88">
      <c r="A88" s="27" t="inlineStr">
        <is>
          <t>Kleinanzeigen</t>
        </is>
      </c>
      <c r="B88" s="34">
        <f>COUNTIF(Artikelstamm!$AB$3:$AB$499,$A88)</f>
        <v/>
      </c>
      <c r="C88" s="35">
        <f>SUMPRODUCT((Artikelstamm!$AB$3:$AB$499=$A88)*Artikelstamm!$N$3:$N$499*Artikelstamm!$AD$3:$AD$499)</f>
        <v/>
      </c>
    </row>
    <row r="89">
      <c r="A89" s="27" t="inlineStr">
        <is>
          <t>eBay</t>
        </is>
      </c>
      <c r="B89" s="34">
        <f>COUNTIF(Artikelstamm!$AB$3:$AB$499,$A89)</f>
        <v/>
      </c>
      <c r="C89" s="35">
        <f>SUMPRODUCT((Artikelstamm!$AB$3:$AB$499=$A89)*Artikelstamm!$N$3:$N$499*Artikelstamm!$AD$3:$AD$499)</f>
        <v/>
      </c>
    </row>
    <row r="90">
      <c r="A90" s="27" t="inlineStr">
        <is>
          <t>Direkt</t>
        </is>
      </c>
      <c r="B90" s="34">
        <f>COUNTIF(Artikelstamm!$AB$3:$AB$499,$A90)</f>
        <v/>
      </c>
      <c r="C90" s="35">
        <f>SUMPRODUCT((Artikelstamm!$AB$3:$AB$499=$A90)*Artikelstamm!$N$3:$N$499*Artikelstamm!$AD$3:$AD$499)</f>
        <v/>
      </c>
    </row>
    <row r="91">
      <c r="A91" s="27" t="inlineStr">
        <is>
          <t>Händler</t>
        </is>
      </c>
      <c r="B91" s="34">
        <f>COUNTIF(Artikelstamm!$AB$3:$AB$499,$A91)</f>
        <v/>
      </c>
      <c r="C91" s="35">
        <f>SUMPRODUCT((Artikelstamm!$AB$3:$AB$499=$A91)*Artikelstamm!$N$3:$N$499*Artikelstamm!$AD$3:$AD$499)</f>
        <v/>
      </c>
    </row>
    <row r="92">
      <c r="A92" s="27" t="inlineStr">
        <is>
          <t>Verkaufstag</t>
        </is>
      </c>
      <c r="B92" s="34">
        <f>COUNTIF(Artikelstamm!$AB$3:$AB$499,$A92)</f>
        <v/>
      </c>
      <c r="C92" s="35">
        <f>SUMPRODUCT((Artikelstamm!$AB$3:$AB$499=$A92)*Artikelstamm!$N$3:$N$499*Artikelstamm!$AD$3:$AD$499)</f>
        <v/>
      </c>
    </row>
    <row r="93">
      <c r="A93" s="29" t="inlineStr">
        <is>
          <t>Summe</t>
        </is>
      </c>
      <c r="B93" s="36">
        <f>SUM(B87:B92)</f>
        <v/>
      </c>
      <c r="C93" s="37">
        <f>SUM(C87:C92)</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Netto</t>
        </is>
      </c>
      <c r="G4" s="40" t="inlineStr">
        <is>
          <t>USt 19 %</t>
        </is>
      </c>
      <c r="H4" s="40" t="inlineStr">
        <is>
          <t>Brutto</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IF(F5="","",F5*0.19)</f>
        <v/>
      </c>
      <c r="H5" s="44">
        <f>IF(F5="","",F5+G5)</f>
        <v/>
      </c>
      <c r="I5" s="42" t="n"/>
      <c r="J5" s="42" t="n"/>
      <c r="K5" s="42" t="n"/>
      <c r="L5" s="42" t="n"/>
    </row>
    <row r="6">
      <c r="A6" s="41" t="n">
        <v>2</v>
      </c>
      <c r="B6" s="42" t="n"/>
      <c r="C6" s="42" t="n"/>
      <c r="D6" s="42" t="n"/>
      <c r="E6" s="42" t="n"/>
      <c r="F6" s="43" t="n"/>
      <c r="G6" s="44">
        <f>IF(F6="","",F6*0.19)</f>
        <v/>
      </c>
      <c r="H6" s="44">
        <f>IF(F6="","",F6+G6)</f>
        <v/>
      </c>
      <c r="I6" s="42" t="n"/>
      <c r="J6" s="42" t="n"/>
      <c r="K6" s="42" t="n"/>
      <c r="L6" s="42" t="n"/>
    </row>
    <row r="7">
      <c r="A7" s="41" t="n">
        <v>3</v>
      </c>
      <c r="B7" s="42" t="n"/>
      <c r="C7" s="42" t="n"/>
      <c r="D7" s="42" t="n"/>
      <c r="E7" s="42" t="n"/>
      <c r="F7" s="43" t="n"/>
      <c r="G7" s="44">
        <f>IF(F7="","",F7*0.19)</f>
        <v/>
      </c>
      <c r="H7" s="44">
        <f>IF(F7="","",F7+G7)</f>
        <v/>
      </c>
      <c r="I7" s="42" t="n"/>
      <c r="J7" s="42" t="n"/>
      <c r="K7" s="42" t="n"/>
      <c r="L7" s="42" t="n"/>
    </row>
    <row r="8">
      <c r="A8" s="41" t="n">
        <v>4</v>
      </c>
      <c r="B8" s="42" t="n"/>
      <c r="C8" s="42" t="n"/>
      <c r="D8" s="42" t="n"/>
      <c r="E8" s="42" t="n"/>
      <c r="F8" s="43" t="n"/>
      <c r="G8" s="44">
        <f>IF(F8="","",F8*0.19)</f>
        <v/>
      </c>
      <c r="H8" s="44">
        <f>IF(F8="","",F8+G8)</f>
        <v/>
      </c>
      <c r="I8" s="42" t="n"/>
      <c r="J8" s="42" t="n"/>
      <c r="K8" s="42" t="n"/>
      <c r="L8" s="42" t="n"/>
    </row>
    <row r="9">
      <c r="A9" s="41" t="n">
        <v>5</v>
      </c>
      <c r="B9" s="42" t="n"/>
      <c r="C9" s="42" t="n"/>
      <c r="D9" s="42" t="n"/>
      <c r="E9" s="42" t="n"/>
      <c r="F9" s="43" t="n"/>
      <c r="G9" s="44">
        <f>IF(F9="","",F9*0.19)</f>
        <v/>
      </c>
      <c r="H9" s="44">
        <f>IF(F9="","",F9+G9)</f>
        <v/>
      </c>
      <c r="I9" s="42" t="n"/>
      <c r="J9" s="42" t="n"/>
      <c r="K9" s="42" t="n"/>
      <c r="L9" s="42" t="n"/>
    </row>
    <row r="10">
      <c r="A10" s="41" t="n">
        <v>6</v>
      </c>
      <c r="B10" s="42" t="n"/>
      <c r="C10" s="42" t="n"/>
      <c r="D10" s="42" t="n"/>
      <c r="E10" s="42" t="n"/>
      <c r="F10" s="43" t="n"/>
      <c r="G10" s="44">
        <f>IF(F10="","",F10*0.19)</f>
        <v/>
      </c>
      <c r="H10" s="44">
        <f>IF(F10="","",F10+G10)</f>
        <v/>
      </c>
      <c r="I10" s="42" t="n"/>
      <c r="J10" s="42" t="n"/>
      <c r="K10" s="42" t="n"/>
      <c r="L10" s="42" t="n"/>
    </row>
    <row r="11">
      <c r="A11" s="41" t="n">
        <v>7</v>
      </c>
      <c r="B11" s="42" t="n"/>
      <c r="C11" s="42" t="n"/>
      <c r="D11" s="42" t="n"/>
      <c r="E11" s="42" t="n"/>
      <c r="F11" s="43" t="n"/>
      <c r="G11" s="44">
        <f>IF(F11="","",F11*0.19)</f>
        <v/>
      </c>
      <c r="H11" s="44">
        <f>IF(F11="","",F11+G11)</f>
        <v/>
      </c>
      <c r="I11" s="42" t="n"/>
      <c r="J11" s="42" t="n"/>
      <c r="K11" s="42" t="n"/>
      <c r="L11" s="42" t="n"/>
    </row>
    <row r="12">
      <c r="A12" s="41" t="n">
        <v>8</v>
      </c>
      <c r="B12" s="42" t="n"/>
      <c r="C12" s="42" t="n"/>
      <c r="D12" s="42" t="n"/>
      <c r="E12" s="42" t="n"/>
      <c r="F12" s="43" t="n"/>
      <c r="G12" s="44">
        <f>IF(F12="","",F12*0.19)</f>
        <v/>
      </c>
      <c r="H12" s="44">
        <f>IF(F12="","",F12+G12)</f>
        <v/>
      </c>
      <c r="I12" s="42" t="n"/>
      <c r="J12" s="42" t="n"/>
      <c r="K12" s="42" t="n"/>
      <c r="L12" s="42" t="n"/>
    </row>
    <row r="13">
      <c r="A13" s="41" t="n">
        <v>9</v>
      </c>
      <c r="B13" s="42" t="n"/>
      <c r="C13" s="42" t="n"/>
      <c r="D13" s="42" t="n"/>
      <c r="E13" s="42" t="n"/>
      <c r="F13" s="43" t="n"/>
      <c r="G13" s="44">
        <f>IF(F13="","",F13*0.19)</f>
        <v/>
      </c>
      <c r="H13" s="44">
        <f>IF(F13="","",F13+G13)</f>
        <v/>
      </c>
      <c r="I13" s="42" t="n"/>
      <c r="J13" s="42" t="n"/>
      <c r="K13" s="42" t="n"/>
      <c r="L13" s="42" t="n"/>
    </row>
    <row r="14">
      <c r="A14" s="41" t="n">
        <v>10</v>
      </c>
      <c r="B14" s="42" t="n"/>
      <c r="C14" s="42" t="n"/>
      <c r="D14" s="42" t="n"/>
      <c r="E14" s="42" t="n"/>
      <c r="F14" s="43" t="n"/>
      <c r="G14" s="44">
        <f>IF(F14="","",F14*0.19)</f>
        <v/>
      </c>
      <c r="H14" s="44">
        <f>IF(F14="","",F14+G14)</f>
        <v/>
      </c>
      <c r="I14" s="42" t="n"/>
      <c r="J14" s="42" t="n"/>
      <c r="K14" s="42" t="n"/>
      <c r="L14" s="42" t="n"/>
    </row>
    <row r="15">
      <c r="A15" s="41" t="n">
        <v>11</v>
      </c>
      <c r="B15" s="42" t="n"/>
      <c r="C15" s="42" t="n"/>
      <c r="D15" s="42" t="n"/>
      <c r="E15" s="42" t="n"/>
      <c r="F15" s="43" t="n"/>
      <c r="G15" s="44">
        <f>IF(F15="","",F15*0.19)</f>
        <v/>
      </c>
      <c r="H15" s="44">
        <f>IF(F15="","",F15+G15)</f>
        <v/>
      </c>
      <c r="I15" s="42" t="n"/>
      <c r="J15" s="42" t="n"/>
      <c r="K15" s="42" t="n"/>
      <c r="L15" s="42" t="n"/>
    </row>
    <row r="16">
      <c r="A16" s="41" t="n">
        <v>12</v>
      </c>
      <c r="B16" s="42" t="n"/>
      <c r="C16" s="42" t="n"/>
      <c r="D16" s="42" t="n"/>
      <c r="E16" s="42" t="n"/>
      <c r="F16" s="43" t="n"/>
      <c r="G16" s="44">
        <f>IF(F16="","",F16*0.19)</f>
        <v/>
      </c>
      <c r="H16" s="44">
        <f>IF(F16="","",F16+G16)</f>
        <v/>
      </c>
      <c r="I16" s="42" t="n"/>
      <c r="J16" s="42" t="n"/>
      <c r="K16" s="42" t="n"/>
      <c r="L16" s="42" t="n"/>
    </row>
    <row r="17">
      <c r="A17" s="41" t="n">
        <v>13</v>
      </c>
      <c r="B17" s="42" t="n"/>
      <c r="C17" s="42" t="n"/>
      <c r="D17" s="42" t="n"/>
      <c r="E17" s="42" t="n"/>
      <c r="F17" s="43" t="n"/>
      <c r="G17" s="44">
        <f>IF(F17="","",F17*0.19)</f>
        <v/>
      </c>
      <c r="H17" s="44">
        <f>IF(F17="","",F17+G17)</f>
        <v/>
      </c>
      <c r="I17" s="42" t="n"/>
      <c r="J17" s="42" t="n"/>
      <c r="K17" s="42" t="n"/>
      <c r="L17" s="42" t="n"/>
    </row>
    <row r="18">
      <c r="A18" s="41" t="n">
        <v>14</v>
      </c>
      <c r="B18" s="42" t="n"/>
      <c r="C18" s="42" t="n"/>
      <c r="D18" s="42" t="n"/>
      <c r="E18" s="42" t="n"/>
      <c r="F18" s="43" t="n"/>
      <c r="G18" s="44">
        <f>IF(F18="","",F18*0.19)</f>
        <v/>
      </c>
      <c r="H18" s="44">
        <f>IF(F18="","",F18+G18)</f>
        <v/>
      </c>
      <c r="I18" s="42" t="n"/>
      <c r="J18" s="42" t="n"/>
      <c r="K18" s="42" t="n"/>
      <c r="L18" s="42" t="n"/>
    </row>
    <row r="19">
      <c r="A19" s="41" t="n">
        <v>15</v>
      </c>
      <c r="B19" s="42" t="n"/>
      <c r="C19" s="42" t="n"/>
      <c r="D19" s="42" t="n"/>
      <c r="E19" s="42" t="n"/>
      <c r="F19" s="43" t="n"/>
      <c r="G19" s="44">
        <f>IF(F19="","",F19*0.19)</f>
        <v/>
      </c>
      <c r="H19" s="44">
        <f>IF(F19="","",F19+G19)</f>
        <v/>
      </c>
      <c r="I19" s="42" t="n"/>
      <c r="J19" s="42" t="n"/>
      <c r="K19" s="42" t="n"/>
      <c r="L19" s="42" t="n"/>
    </row>
    <row r="20">
      <c r="A20" s="41" t="n">
        <v>16</v>
      </c>
      <c r="B20" s="42" t="n"/>
      <c r="C20" s="42" t="n"/>
      <c r="D20" s="42" t="n"/>
      <c r="E20" s="42" t="n"/>
      <c r="F20" s="43" t="n"/>
      <c r="G20" s="44">
        <f>IF(F20="","",F20*0.19)</f>
        <v/>
      </c>
      <c r="H20" s="44">
        <f>IF(F20="","",F20+G20)</f>
        <v/>
      </c>
      <c r="I20" s="42" t="n"/>
      <c r="J20" s="42" t="n"/>
      <c r="K20" s="42" t="n"/>
      <c r="L20" s="42" t="n"/>
    </row>
    <row r="21">
      <c r="A21" s="41" t="n">
        <v>17</v>
      </c>
      <c r="B21" s="42" t="n"/>
      <c r="C21" s="42" t="n"/>
      <c r="D21" s="42" t="n"/>
      <c r="E21" s="42" t="n"/>
      <c r="F21" s="43" t="n"/>
      <c r="G21" s="44">
        <f>IF(F21="","",F21*0.19)</f>
        <v/>
      </c>
      <c r="H21" s="44">
        <f>IF(F21="","",F21+G21)</f>
        <v/>
      </c>
      <c r="I21" s="42" t="n"/>
      <c r="J21" s="42" t="n"/>
      <c r="K21" s="42" t="n"/>
      <c r="L21" s="42" t="n"/>
    </row>
    <row r="22">
      <c r="A22" s="41" t="n">
        <v>18</v>
      </c>
      <c r="B22" s="42" t="n"/>
      <c r="C22" s="42" t="n"/>
      <c r="D22" s="42" t="n"/>
      <c r="E22" s="42" t="n"/>
      <c r="F22" s="43" t="n"/>
      <c r="G22" s="44">
        <f>IF(F22="","",F22*0.19)</f>
        <v/>
      </c>
      <c r="H22" s="44">
        <f>IF(F22="","",F22+G22)</f>
        <v/>
      </c>
      <c r="I22" s="42" t="n"/>
      <c r="J22" s="42" t="n"/>
      <c r="K22" s="42" t="n"/>
      <c r="L22" s="42" t="n"/>
    </row>
    <row r="23">
      <c r="A23" s="41" t="n">
        <v>19</v>
      </c>
      <c r="B23" s="42" t="n"/>
      <c r="C23" s="42" t="n"/>
      <c r="D23" s="42" t="n"/>
      <c r="E23" s="42" t="n"/>
      <c r="F23" s="43" t="n"/>
      <c r="G23" s="44">
        <f>IF(F23="","",F23*0.19)</f>
        <v/>
      </c>
      <c r="H23" s="44">
        <f>IF(F23="","",F23+G23)</f>
        <v/>
      </c>
      <c r="I23" s="42" t="n"/>
      <c r="J23" s="42" t="n"/>
      <c r="K23" s="42" t="n"/>
      <c r="L23" s="42" t="n"/>
    </row>
    <row r="24">
      <c r="A24" s="41" t="n">
        <v>20</v>
      </c>
      <c r="B24" s="42" t="n"/>
      <c r="C24" s="42" t="n"/>
      <c r="D24" s="42" t="n"/>
      <c r="E24" s="42" t="n"/>
      <c r="F24" s="43" t="n"/>
      <c r="G24" s="44">
        <f>IF(F24="","",F24*0.19)</f>
        <v/>
      </c>
      <c r="H24" s="44">
        <f>IF(F24="","",F24+G24)</f>
        <v/>
      </c>
      <c r="I24" s="42" t="n"/>
      <c r="J24" s="42" t="n"/>
      <c r="K24" s="42" t="n"/>
      <c r="L24" s="42" t="n"/>
    </row>
    <row r="25">
      <c r="A25" s="41" t="n">
        <v>21</v>
      </c>
      <c r="B25" s="42" t="n"/>
      <c r="C25" s="42" t="n"/>
      <c r="D25" s="42" t="n"/>
      <c r="E25" s="42" t="n"/>
      <c r="F25" s="43" t="n"/>
      <c r="G25" s="44">
        <f>IF(F25="","",F25*0.19)</f>
        <v/>
      </c>
      <c r="H25" s="44">
        <f>IF(F25="","",F25+G25)</f>
        <v/>
      </c>
      <c r="I25" s="42" t="n"/>
      <c r="J25" s="42" t="n"/>
      <c r="K25" s="42" t="n"/>
      <c r="L25" s="42" t="n"/>
    </row>
    <row r="26">
      <c r="A26" s="41" t="n">
        <v>22</v>
      </c>
      <c r="B26" s="42" t="n"/>
      <c r="C26" s="42" t="n"/>
      <c r="D26" s="42" t="n"/>
      <c r="E26" s="42" t="n"/>
      <c r="F26" s="43" t="n"/>
      <c r="G26" s="44">
        <f>IF(F26="","",F26*0.19)</f>
        <v/>
      </c>
      <c r="H26" s="44">
        <f>IF(F26="","",F26+G26)</f>
        <v/>
      </c>
      <c r="I26" s="42" t="n"/>
      <c r="J26" s="42" t="n"/>
      <c r="K26" s="42" t="n"/>
      <c r="L26" s="42" t="n"/>
    </row>
    <row r="27">
      <c r="A27" s="41" t="n">
        <v>23</v>
      </c>
      <c r="B27" s="42" t="n"/>
      <c r="C27" s="42" t="n"/>
      <c r="D27" s="42" t="n"/>
      <c r="E27" s="42" t="n"/>
      <c r="F27" s="43" t="n"/>
      <c r="G27" s="44">
        <f>IF(F27="","",F27*0.19)</f>
        <v/>
      </c>
      <c r="H27" s="44">
        <f>IF(F27="","",F27+G27)</f>
        <v/>
      </c>
      <c r="I27" s="42" t="n"/>
      <c r="J27" s="42" t="n"/>
      <c r="K27" s="42" t="n"/>
      <c r="L27" s="42" t="n"/>
    </row>
    <row r="28">
      <c r="A28" s="41" t="n">
        <v>24</v>
      </c>
      <c r="B28" s="42" t="n"/>
      <c r="C28" s="42" t="n"/>
      <c r="D28" s="42" t="n"/>
      <c r="E28" s="42" t="n"/>
      <c r="F28" s="43" t="n"/>
      <c r="G28" s="44">
        <f>IF(F28="","",F28*0.19)</f>
        <v/>
      </c>
      <c r="H28" s="44">
        <f>IF(F28="","",F28+G28)</f>
        <v/>
      </c>
      <c r="I28" s="42" t="n"/>
      <c r="J28" s="42" t="n"/>
      <c r="K28" s="42" t="n"/>
      <c r="L28" s="42" t="n"/>
    </row>
    <row r="29">
      <c r="A29" s="41" t="n">
        <v>25</v>
      </c>
      <c r="B29" s="42" t="n"/>
      <c r="C29" s="42" t="n"/>
      <c r="D29" s="42" t="n"/>
      <c r="E29" s="42" t="n"/>
      <c r="F29" s="43" t="n"/>
      <c r="G29" s="44">
        <f>IF(F29="","",F29*0.19)</f>
        <v/>
      </c>
      <c r="H29" s="44">
        <f>IF(F29="","",F29+G29)</f>
        <v/>
      </c>
      <c r="I29" s="42" t="n"/>
      <c r="J29" s="42" t="n"/>
      <c r="K29" s="42" t="n"/>
      <c r="L29" s="42" t="n"/>
    </row>
    <row r="30">
      <c r="A30" s="41" t="n">
        <v>26</v>
      </c>
      <c r="B30" s="42" t="n"/>
      <c r="C30" s="42" t="n"/>
      <c r="D30" s="42" t="n"/>
      <c r="E30" s="42" t="n"/>
      <c r="F30" s="43" t="n"/>
      <c r="G30" s="44">
        <f>IF(F30="","",F30*0.19)</f>
        <v/>
      </c>
      <c r="H30" s="44">
        <f>IF(F30="","",F30+G30)</f>
        <v/>
      </c>
      <c r="I30" s="42" t="n"/>
      <c r="J30" s="42" t="n"/>
      <c r="K30" s="42" t="n"/>
      <c r="L30" s="42" t="n"/>
    </row>
    <row r="31">
      <c r="A31" s="41" t="n">
        <v>27</v>
      </c>
      <c r="B31" s="42" t="n"/>
      <c r="C31" s="42" t="n"/>
      <c r="D31" s="42" t="n"/>
      <c r="E31" s="42" t="n"/>
      <c r="F31" s="43" t="n"/>
      <c r="G31" s="44">
        <f>IF(F31="","",F31*0.19)</f>
        <v/>
      </c>
      <c r="H31" s="44">
        <f>IF(F31="","",F31+G31)</f>
        <v/>
      </c>
      <c r="I31" s="42" t="n"/>
      <c r="J31" s="42" t="n"/>
      <c r="K31" s="42" t="n"/>
      <c r="L31" s="42" t="n"/>
    </row>
    <row r="32">
      <c r="A32" s="41" t="n">
        <v>28</v>
      </c>
      <c r="B32" s="42" t="n"/>
      <c r="C32" s="42" t="n"/>
      <c r="D32" s="42" t="n"/>
      <c r="E32" s="42" t="n"/>
      <c r="F32" s="43" t="n"/>
      <c r="G32" s="44">
        <f>IF(F32="","",F32*0.19)</f>
        <v/>
      </c>
      <c r="H32" s="44">
        <f>IF(F32="","",F32+G32)</f>
        <v/>
      </c>
      <c r="I32" s="42" t="n"/>
      <c r="J32" s="42" t="n"/>
      <c r="K32" s="42" t="n"/>
      <c r="L32" s="42" t="n"/>
    </row>
    <row r="33">
      <c r="A33" s="41" t="n">
        <v>29</v>
      </c>
      <c r="B33" s="42" t="n"/>
      <c r="C33" s="42" t="n"/>
      <c r="D33" s="42" t="n"/>
      <c r="E33" s="42" t="n"/>
      <c r="F33" s="43" t="n"/>
      <c r="G33" s="44">
        <f>IF(F33="","",F33*0.19)</f>
        <v/>
      </c>
      <c r="H33" s="44">
        <f>IF(F33="","",F33+G33)</f>
        <v/>
      </c>
      <c r="I33" s="42" t="n"/>
      <c r="J33" s="42" t="n"/>
      <c r="K33" s="42" t="n"/>
      <c r="L33" s="42" t="n"/>
    </row>
    <row r="34">
      <c r="A34" s="41" t="n">
        <v>30</v>
      </c>
      <c r="B34" s="42" t="n"/>
      <c r="C34" s="42" t="n"/>
      <c r="D34" s="42" t="n"/>
      <c r="E34" s="42" t="n"/>
      <c r="F34" s="43" t="n"/>
      <c r="G34" s="44">
        <f>IF(F34="","",F34*0.19)</f>
        <v/>
      </c>
      <c r="H34" s="44">
        <f>IF(F34="","",F34+G34)</f>
        <v/>
      </c>
      <c r="I34" s="42" t="n"/>
      <c r="J34" s="42" t="n"/>
      <c r="K34" s="42" t="n"/>
      <c r="L34" s="42" t="n"/>
    </row>
    <row r="35">
      <c r="A35" s="41" t="n">
        <v>31</v>
      </c>
      <c r="B35" s="42" t="n"/>
      <c r="C35" s="42" t="n"/>
      <c r="D35" s="42" t="n"/>
      <c r="E35" s="42" t="n"/>
      <c r="F35" s="43" t="n"/>
      <c r="G35" s="44">
        <f>IF(F35="","",F35*0.19)</f>
        <v/>
      </c>
      <c r="H35" s="44">
        <f>IF(F35="","",F35+G35)</f>
        <v/>
      </c>
      <c r="I35" s="42" t="n"/>
      <c r="J35" s="42" t="n"/>
      <c r="K35" s="42" t="n"/>
      <c r="L35" s="42" t="n"/>
    </row>
    <row r="36">
      <c r="A36" s="41" t="n">
        <v>32</v>
      </c>
      <c r="B36" s="42" t="n"/>
      <c r="C36" s="42" t="n"/>
      <c r="D36" s="42" t="n"/>
      <c r="E36" s="42" t="n"/>
      <c r="F36" s="43" t="n"/>
      <c r="G36" s="44">
        <f>IF(F36="","",F36*0.19)</f>
        <v/>
      </c>
      <c r="H36" s="44">
        <f>IF(F36="","",F36+G36)</f>
        <v/>
      </c>
      <c r="I36" s="42" t="n"/>
      <c r="J36" s="42" t="n"/>
      <c r="K36" s="42" t="n"/>
      <c r="L36" s="42" t="n"/>
    </row>
    <row r="37">
      <c r="A37" s="41" t="n">
        <v>33</v>
      </c>
      <c r="B37" s="42" t="n"/>
      <c r="C37" s="42" t="n"/>
      <c r="D37" s="42" t="n"/>
      <c r="E37" s="42" t="n"/>
      <c r="F37" s="43" t="n"/>
      <c r="G37" s="44">
        <f>IF(F37="","",F37*0.19)</f>
        <v/>
      </c>
      <c r="H37" s="44">
        <f>IF(F37="","",F37+G37)</f>
        <v/>
      </c>
      <c r="I37" s="42" t="n"/>
      <c r="J37" s="42" t="n"/>
      <c r="K37" s="42" t="n"/>
      <c r="L37" s="42" t="n"/>
    </row>
    <row r="38">
      <c r="A38" s="41" t="n">
        <v>34</v>
      </c>
      <c r="B38" s="42" t="n"/>
      <c r="C38" s="42" t="n"/>
      <c r="D38" s="42" t="n"/>
      <c r="E38" s="42" t="n"/>
      <c r="F38" s="43" t="n"/>
      <c r="G38" s="44">
        <f>IF(F38="","",F38*0.19)</f>
        <v/>
      </c>
      <c r="H38" s="44">
        <f>IF(F38="","",F38+G38)</f>
        <v/>
      </c>
      <c r="I38" s="42" t="n"/>
      <c r="J38" s="42" t="n"/>
      <c r="K38" s="42" t="n"/>
      <c r="L38" s="42" t="n"/>
    </row>
    <row r="39">
      <c r="A39" s="41" t="n">
        <v>35</v>
      </c>
      <c r="B39" s="42" t="n"/>
      <c r="C39" s="42" t="n"/>
      <c r="D39" s="42" t="n"/>
      <c r="E39" s="42" t="n"/>
      <c r="F39" s="43" t="n"/>
      <c r="G39" s="44">
        <f>IF(F39="","",F39*0.19)</f>
        <v/>
      </c>
      <c r="H39" s="44">
        <f>IF(F39="","",F39+G39)</f>
        <v/>
      </c>
      <c r="I39" s="42" t="n"/>
      <c r="J39" s="42" t="n"/>
      <c r="K39" s="42" t="n"/>
      <c r="L39" s="42" t="n"/>
    </row>
    <row r="40">
      <c r="A40" s="41" t="n">
        <v>36</v>
      </c>
      <c r="B40" s="42" t="n"/>
      <c r="C40" s="42" t="n"/>
      <c r="D40" s="42" t="n"/>
      <c r="E40" s="42" t="n"/>
      <c r="F40" s="43" t="n"/>
      <c r="G40" s="44">
        <f>IF(F40="","",F40*0.19)</f>
        <v/>
      </c>
      <c r="H40" s="44">
        <f>IF(F40="","",F40+G40)</f>
        <v/>
      </c>
      <c r="I40" s="42" t="n"/>
      <c r="J40" s="42" t="n"/>
      <c r="K40" s="42" t="n"/>
      <c r="L40" s="42" t="n"/>
    </row>
    <row r="41">
      <c r="A41" s="41" t="n">
        <v>37</v>
      </c>
      <c r="B41" s="42" t="n"/>
      <c r="C41" s="42" t="n"/>
      <c r="D41" s="42" t="n"/>
      <c r="E41" s="42" t="n"/>
      <c r="F41" s="43" t="n"/>
      <c r="G41" s="44">
        <f>IF(F41="","",F41*0.19)</f>
        <v/>
      </c>
      <c r="H41" s="44">
        <f>IF(F41="","",F41+G41)</f>
        <v/>
      </c>
      <c r="I41" s="42" t="n"/>
      <c r="J41" s="42" t="n"/>
      <c r="K41" s="42" t="n"/>
      <c r="L41" s="42" t="n"/>
    </row>
    <row r="42">
      <c r="A42" s="41" t="n">
        <v>38</v>
      </c>
      <c r="B42" s="42" t="n"/>
      <c r="C42" s="42" t="n"/>
      <c r="D42" s="42" t="n"/>
      <c r="E42" s="42" t="n"/>
      <c r="F42" s="43" t="n"/>
      <c r="G42" s="44">
        <f>IF(F42="","",F42*0.19)</f>
        <v/>
      </c>
      <c r="H42" s="44">
        <f>IF(F42="","",F42+G42)</f>
        <v/>
      </c>
      <c r="I42" s="42" t="n"/>
      <c r="J42" s="42" t="n"/>
      <c r="K42" s="42" t="n"/>
      <c r="L42" s="42" t="n"/>
    </row>
    <row r="43">
      <c r="A43" s="41" t="n">
        <v>39</v>
      </c>
      <c r="B43" s="42" t="n"/>
      <c r="C43" s="42" t="n"/>
      <c r="D43" s="42" t="n"/>
      <c r="E43" s="42" t="n"/>
      <c r="F43" s="43" t="n"/>
      <c r="G43" s="44">
        <f>IF(F43="","",F43*0.19)</f>
        <v/>
      </c>
      <c r="H43" s="44">
        <f>IF(F43="","",F43+G43)</f>
        <v/>
      </c>
      <c r="I43" s="42" t="n"/>
      <c r="J43" s="42" t="n"/>
      <c r="K43" s="42" t="n"/>
      <c r="L43" s="42" t="n"/>
    </row>
    <row r="44">
      <c r="A44" s="41" t="n">
        <v>40</v>
      </c>
      <c r="B44" s="42" t="n"/>
      <c r="C44" s="42" t="n"/>
      <c r="D44" s="42" t="n"/>
      <c r="E44" s="42" t="n"/>
      <c r="F44" s="43" t="n"/>
      <c r="G44" s="44">
        <f>IF(F44="","",F44*0.19)</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 brutto</t>
        </is>
      </c>
      <c r="E4" s="40" t="inlineStr">
        <is>
          <t>davon USt 19 %</t>
        </is>
      </c>
      <c r="F4" s="40" t="inlineStr">
        <is>
          <t>netto</t>
        </is>
      </c>
      <c r="G4" s="40" t="inlineStr">
        <is>
          <t>Ausgabe brutto</t>
        </is>
      </c>
      <c r="H4" s="40" t="inlineStr">
        <is>
          <t>Kassenbestand</t>
        </is>
      </c>
    </row>
    <row r="5">
      <c r="C5" t="inlineStr">
        <is>
          <t>Anfangsbestand Kasse</t>
        </is>
      </c>
      <c r="H5" s="47" t="n">
        <v>0</v>
      </c>
    </row>
    <row r="6">
      <c r="A6" s="42" t="n"/>
      <c r="B6" s="42" t="n"/>
      <c r="C6" s="42" t="n"/>
      <c r="D6" s="43" t="n"/>
      <c r="E6" s="44">
        <f>IF(D6="","",D6-D6/1.19)</f>
        <v/>
      </c>
      <c r="F6" s="44">
        <f>IF(D6="","",D6/1.19)</f>
        <v/>
      </c>
      <c r="G6" s="43" t="n"/>
      <c r="H6" s="44">
        <f>H5+IF(D6="",0,D6)-IF(G6="",0,G6)</f>
        <v/>
      </c>
    </row>
    <row r="7">
      <c r="A7" s="42" t="n"/>
      <c r="B7" s="42" t="n"/>
      <c r="C7" s="42" t="n"/>
      <c r="D7" s="43" t="n"/>
      <c r="E7" s="44">
        <f>IF(D7="","",D7-D7/1.19)</f>
        <v/>
      </c>
      <c r="F7" s="44">
        <f>IF(D7="","",D7/1.19)</f>
        <v/>
      </c>
      <c r="G7" s="43" t="n"/>
      <c r="H7" s="44">
        <f>H6+IF(D7="",0,D7)-IF(G7="",0,G7)</f>
        <v/>
      </c>
    </row>
    <row r="8">
      <c r="A8" s="42" t="n"/>
      <c r="B8" s="42" t="n"/>
      <c r="C8" s="42" t="n"/>
      <c r="D8" s="43" t="n"/>
      <c r="E8" s="44">
        <f>IF(D8="","",D8-D8/1.19)</f>
        <v/>
      </c>
      <c r="F8" s="44">
        <f>IF(D8="","",D8/1.19)</f>
        <v/>
      </c>
      <c r="G8" s="43" t="n"/>
      <c r="H8" s="44">
        <f>H7+IF(D8="",0,D8)-IF(G8="",0,G8)</f>
        <v/>
      </c>
    </row>
    <row r="9">
      <c r="A9" s="42" t="n"/>
      <c r="B9" s="42" t="n"/>
      <c r="C9" s="42" t="n"/>
      <c r="D9" s="43" t="n"/>
      <c r="E9" s="44">
        <f>IF(D9="","",D9-D9/1.19)</f>
        <v/>
      </c>
      <c r="F9" s="44">
        <f>IF(D9="","",D9/1.19)</f>
        <v/>
      </c>
      <c r="G9" s="43" t="n"/>
      <c r="H9" s="44">
        <f>H8+IF(D9="",0,D9)-IF(G9="",0,G9)</f>
        <v/>
      </c>
    </row>
    <row r="10">
      <c r="A10" s="42" t="n"/>
      <c r="B10" s="42" t="n"/>
      <c r="C10" s="42" t="n"/>
      <c r="D10" s="43" t="n"/>
      <c r="E10" s="44">
        <f>IF(D10="","",D10-D10/1.19)</f>
        <v/>
      </c>
      <c r="F10" s="44">
        <f>IF(D10="","",D10/1.19)</f>
        <v/>
      </c>
      <c r="G10" s="43" t="n"/>
      <c r="H10" s="44">
        <f>H9+IF(D10="",0,D10)-IF(G10="",0,G10)</f>
        <v/>
      </c>
    </row>
    <row r="11">
      <c r="A11" s="42" t="n"/>
      <c r="B11" s="42" t="n"/>
      <c r="C11" s="42" t="n"/>
      <c r="D11" s="43" t="n"/>
      <c r="E11" s="44">
        <f>IF(D11="","",D11-D11/1.19)</f>
        <v/>
      </c>
      <c r="F11" s="44">
        <f>IF(D11="","",D11/1.19)</f>
        <v/>
      </c>
      <c r="G11" s="43" t="n"/>
      <c r="H11" s="44">
        <f>H10+IF(D11="",0,D11)-IF(G11="",0,G11)</f>
        <v/>
      </c>
    </row>
    <row r="12">
      <c r="A12" s="42" t="n"/>
      <c r="B12" s="42" t="n"/>
      <c r="C12" s="42" t="n"/>
      <c r="D12" s="43" t="n"/>
      <c r="E12" s="44">
        <f>IF(D12="","",D12-D12/1.19)</f>
        <v/>
      </c>
      <c r="F12" s="44">
        <f>IF(D12="","",D12/1.19)</f>
        <v/>
      </c>
      <c r="G12" s="43" t="n"/>
      <c r="H12" s="44">
        <f>H11+IF(D12="",0,D12)-IF(G12="",0,G12)</f>
        <v/>
      </c>
    </row>
    <row r="13">
      <c r="A13" s="42" t="n"/>
      <c r="B13" s="42" t="n"/>
      <c r="C13" s="42" t="n"/>
      <c r="D13" s="43" t="n"/>
      <c r="E13" s="44">
        <f>IF(D13="","",D13-D13/1.19)</f>
        <v/>
      </c>
      <c r="F13" s="44">
        <f>IF(D13="","",D13/1.19)</f>
        <v/>
      </c>
      <c r="G13" s="43" t="n"/>
      <c r="H13" s="44">
        <f>H12+IF(D13="",0,D13)-IF(G13="",0,G13)</f>
        <v/>
      </c>
    </row>
    <row r="14">
      <c r="A14" s="42" t="n"/>
      <c r="B14" s="42" t="n"/>
      <c r="C14" s="42" t="n"/>
      <c r="D14" s="43" t="n"/>
      <c r="E14" s="44">
        <f>IF(D14="","",D14-D14/1.19)</f>
        <v/>
      </c>
      <c r="F14" s="44">
        <f>IF(D14="","",D14/1.19)</f>
        <v/>
      </c>
      <c r="G14" s="43" t="n"/>
      <c r="H14" s="44">
        <f>H13+IF(D14="",0,D14)-IF(G14="",0,G14)</f>
        <v/>
      </c>
    </row>
    <row r="15">
      <c r="A15" s="42" t="n"/>
      <c r="B15" s="42" t="n"/>
      <c r="C15" s="42" t="n"/>
      <c r="D15" s="43" t="n"/>
      <c r="E15" s="44">
        <f>IF(D15="","",D15-D15/1.19)</f>
        <v/>
      </c>
      <c r="F15" s="44">
        <f>IF(D15="","",D15/1.19)</f>
        <v/>
      </c>
      <c r="G15" s="43" t="n"/>
      <c r="H15" s="44">
        <f>H14+IF(D15="",0,D15)-IF(G15="",0,G15)</f>
        <v/>
      </c>
    </row>
    <row r="16">
      <c r="A16" s="42" t="n"/>
      <c r="B16" s="42" t="n"/>
      <c r="C16" s="42" t="n"/>
      <c r="D16" s="43" t="n"/>
      <c r="E16" s="44">
        <f>IF(D16="","",D16-D16/1.19)</f>
        <v/>
      </c>
      <c r="F16" s="44">
        <f>IF(D16="","",D16/1.19)</f>
        <v/>
      </c>
      <c r="G16" s="43" t="n"/>
      <c r="H16" s="44">
        <f>H15+IF(D16="",0,D16)-IF(G16="",0,G16)</f>
        <v/>
      </c>
    </row>
    <row r="17">
      <c r="A17" s="42" t="n"/>
      <c r="B17" s="42" t="n"/>
      <c r="C17" s="42" t="n"/>
      <c r="D17" s="43" t="n"/>
      <c r="E17" s="44">
        <f>IF(D17="","",D17-D17/1.19)</f>
        <v/>
      </c>
      <c r="F17" s="44">
        <f>IF(D17="","",D17/1.19)</f>
        <v/>
      </c>
      <c r="G17" s="43" t="n"/>
      <c r="H17" s="44">
        <f>H16+IF(D17="",0,D17)-IF(G17="",0,G17)</f>
        <v/>
      </c>
    </row>
    <row r="18">
      <c r="A18" s="42" t="n"/>
      <c r="B18" s="42" t="n"/>
      <c r="C18" s="42" t="n"/>
      <c r="D18" s="43" t="n"/>
      <c r="E18" s="44">
        <f>IF(D18="","",D18-D18/1.19)</f>
        <v/>
      </c>
      <c r="F18" s="44">
        <f>IF(D18="","",D18/1.19)</f>
        <v/>
      </c>
      <c r="G18" s="43" t="n"/>
      <c r="H18" s="44">
        <f>H17+IF(D18="",0,D18)-IF(G18="",0,G18)</f>
        <v/>
      </c>
    </row>
    <row r="19">
      <c r="A19" s="42" t="n"/>
      <c r="B19" s="42" t="n"/>
      <c r="C19" s="42" t="n"/>
      <c r="D19" s="43" t="n"/>
      <c r="E19" s="44">
        <f>IF(D19="","",D19-D19/1.19)</f>
        <v/>
      </c>
      <c r="F19" s="44">
        <f>IF(D19="","",D19/1.19)</f>
        <v/>
      </c>
      <c r="G19" s="43" t="n"/>
      <c r="H19" s="44">
        <f>H18+IF(D19="",0,D19)-IF(G19="",0,G19)</f>
        <v/>
      </c>
    </row>
    <row r="20">
      <c r="A20" s="42" t="n"/>
      <c r="B20" s="42" t="n"/>
      <c r="C20" s="42" t="n"/>
      <c r="D20" s="43" t="n"/>
      <c r="E20" s="44">
        <f>IF(D20="","",D20-D20/1.19)</f>
        <v/>
      </c>
      <c r="F20" s="44">
        <f>IF(D20="","",D20/1.19)</f>
        <v/>
      </c>
      <c r="G20" s="43" t="n"/>
      <c r="H20" s="44">
        <f>H19+IF(D20="",0,D20)-IF(G20="",0,G20)</f>
        <v/>
      </c>
    </row>
    <row r="21">
      <c r="A21" s="42" t="n"/>
      <c r="B21" s="42" t="n"/>
      <c r="C21" s="42" t="n"/>
      <c r="D21" s="43" t="n"/>
      <c r="E21" s="44">
        <f>IF(D21="","",D21-D21/1.19)</f>
        <v/>
      </c>
      <c r="F21" s="44">
        <f>IF(D21="","",D21/1.19)</f>
        <v/>
      </c>
      <c r="G21" s="43" t="n"/>
      <c r="H21" s="44">
        <f>H20+IF(D21="",0,D21)-IF(G21="",0,G21)</f>
        <v/>
      </c>
    </row>
    <row r="22">
      <c r="A22" s="42" t="n"/>
      <c r="B22" s="42" t="n"/>
      <c r="C22" s="42" t="n"/>
      <c r="D22" s="43" t="n"/>
      <c r="E22" s="44">
        <f>IF(D22="","",D22-D22/1.19)</f>
        <v/>
      </c>
      <c r="F22" s="44">
        <f>IF(D22="","",D22/1.19)</f>
        <v/>
      </c>
      <c r="G22" s="43" t="n"/>
      <c r="H22" s="44">
        <f>H21+IF(D22="",0,D22)-IF(G22="",0,G22)</f>
        <v/>
      </c>
    </row>
    <row r="23">
      <c r="A23" s="42" t="n"/>
      <c r="B23" s="42" t="n"/>
      <c r="C23" s="42" t="n"/>
      <c r="D23" s="43" t="n"/>
      <c r="E23" s="44">
        <f>IF(D23="","",D23-D23/1.19)</f>
        <v/>
      </c>
      <c r="F23" s="44">
        <f>IF(D23="","",D23/1.19)</f>
        <v/>
      </c>
      <c r="G23" s="43" t="n"/>
      <c r="H23" s="44">
        <f>H22+IF(D23="",0,D23)-IF(G23="",0,G23)</f>
        <v/>
      </c>
    </row>
    <row r="24">
      <c r="A24" s="42" t="n"/>
      <c r="B24" s="42" t="n"/>
      <c r="C24" s="42" t="n"/>
      <c r="D24" s="43" t="n"/>
      <c r="E24" s="44">
        <f>IF(D24="","",D24-D24/1.19)</f>
        <v/>
      </c>
      <c r="F24" s="44">
        <f>IF(D24="","",D24/1.19)</f>
        <v/>
      </c>
      <c r="G24" s="43" t="n"/>
      <c r="H24" s="44">
        <f>H23+IF(D24="",0,D24)-IF(G24="",0,G24)</f>
        <v/>
      </c>
    </row>
    <row r="25">
      <c r="A25" s="42" t="n"/>
      <c r="B25" s="42" t="n"/>
      <c r="C25" s="42" t="n"/>
      <c r="D25" s="43" t="n"/>
      <c r="E25" s="44">
        <f>IF(D25="","",D25-D25/1.19)</f>
        <v/>
      </c>
      <c r="F25" s="44">
        <f>IF(D25="","",D25/1.19)</f>
        <v/>
      </c>
      <c r="G25" s="43" t="n"/>
      <c r="H25" s="44">
        <f>H24+IF(D25="",0,D25)-IF(G25="",0,G25)</f>
        <v/>
      </c>
    </row>
    <row r="26">
      <c r="A26" s="42" t="n"/>
      <c r="B26" s="42" t="n"/>
      <c r="C26" s="42" t="n"/>
      <c r="D26" s="43" t="n"/>
      <c r="E26" s="44">
        <f>IF(D26="","",D26-D26/1.19)</f>
        <v/>
      </c>
      <c r="F26" s="44">
        <f>IF(D26="","",D26/1.19)</f>
        <v/>
      </c>
      <c r="G26" s="43" t="n"/>
      <c r="H26" s="44">
        <f>H25+IF(D26="",0,D26)-IF(G26="",0,G26)</f>
        <v/>
      </c>
    </row>
    <row r="27">
      <c r="A27" s="42" t="n"/>
      <c r="B27" s="42" t="n"/>
      <c r="C27" s="42" t="n"/>
      <c r="D27" s="43" t="n"/>
      <c r="E27" s="44">
        <f>IF(D27="","",D27-D27/1.19)</f>
        <v/>
      </c>
      <c r="F27" s="44">
        <f>IF(D27="","",D27/1.19)</f>
        <v/>
      </c>
      <c r="G27" s="43" t="n"/>
      <c r="H27" s="44">
        <f>H26+IF(D27="",0,D27)-IF(G27="",0,G27)</f>
        <v/>
      </c>
    </row>
    <row r="28">
      <c r="A28" s="42" t="n"/>
      <c r="B28" s="42" t="n"/>
      <c r="C28" s="42" t="n"/>
      <c r="D28" s="43" t="n"/>
      <c r="E28" s="44">
        <f>IF(D28="","",D28-D28/1.19)</f>
        <v/>
      </c>
      <c r="F28" s="44">
        <f>IF(D28="","",D28/1.19)</f>
        <v/>
      </c>
      <c r="G28" s="43" t="n"/>
      <c r="H28" s="44">
        <f>H27+IF(D28="",0,D28)-IF(G28="",0,G28)</f>
        <v/>
      </c>
    </row>
    <row r="29">
      <c r="A29" s="42" t="n"/>
      <c r="B29" s="42" t="n"/>
      <c r="C29" s="42" t="n"/>
      <c r="D29" s="43" t="n"/>
      <c r="E29" s="44">
        <f>IF(D29="","",D29-D29/1.19)</f>
        <v/>
      </c>
      <c r="F29" s="44">
        <f>IF(D29="","",D29/1.19)</f>
        <v/>
      </c>
      <c r="G29" s="43" t="n"/>
      <c r="H29" s="44">
        <f>H28+IF(D29="",0,D29)-IF(G29="",0,G29)</f>
        <v/>
      </c>
    </row>
    <row r="30">
      <c r="A30" s="42" t="n"/>
      <c r="B30" s="42" t="n"/>
      <c r="C30" s="42" t="n"/>
      <c r="D30" s="43" t="n"/>
      <c r="E30" s="44">
        <f>IF(D30="","",D30-D30/1.19)</f>
        <v/>
      </c>
      <c r="F30" s="44">
        <f>IF(D30="","",D30/1.19)</f>
        <v/>
      </c>
      <c r="G30" s="43" t="n"/>
      <c r="H30" s="44">
        <f>H29+IF(D30="",0,D30)-IF(G30="",0,G30)</f>
        <v/>
      </c>
    </row>
    <row r="31">
      <c r="A31" s="42" t="n"/>
      <c r="B31" s="42" t="n"/>
      <c r="C31" s="42" t="n"/>
      <c r="D31" s="43" t="n"/>
      <c r="E31" s="44">
        <f>IF(D31="","",D31-D31/1.19)</f>
        <v/>
      </c>
      <c r="F31" s="44">
        <f>IF(D31="","",D31/1.19)</f>
        <v/>
      </c>
      <c r="G31" s="43" t="n"/>
      <c r="H31" s="44">
        <f>H30+IF(D31="",0,D31)-IF(G31="",0,G31)</f>
        <v/>
      </c>
    </row>
    <row r="32">
      <c r="A32" s="42" t="n"/>
      <c r="B32" s="42" t="n"/>
      <c r="C32" s="42" t="n"/>
      <c r="D32" s="43" t="n"/>
      <c r="E32" s="44">
        <f>IF(D32="","",D32-D32/1.19)</f>
        <v/>
      </c>
      <c r="F32" s="44">
        <f>IF(D32="","",D32/1.19)</f>
        <v/>
      </c>
      <c r="G32" s="43" t="n"/>
      <c r="H32" s="44">
        <f>H31+IF(D32="",0,D32)-IF(G32="",0,G32)</f>
        <v/>
      </c>
    </row>
    <row r="33">
      <c r="A33" s="42" t="n"/>
      <c r="B33" s="42" t="n"/>
      <c r="C33" s="42" t="n"/>
      <c r="D33" s="43" t="n"/>
      <c r="E33" s="44">
        <f>IF(D33="","",D33-D33/1.19)</f>
        <v/>
      </c>
      <c r="F33" s="44">
        <f>IF(D33="","",D33/1.19)</f>
        <v/>
      </c>
      <c r="G33" s="43" t="n"/>
      <c r="H33" s="44">
        <f>H32+IF(D33="",0,D33)-IF(G33="",0,G33)</f>
        <v/>
      </c>
    </row>
    <row r="34">
      <c r="A34" s="42" t="n"/>
      <c r="B34" s="42" t="n"/>
      <c r="C34" s="42" t="n"/>
      <c r="D34" s="43" t="n"/>
      <c r="E34" s="44">
        <f>IF(D34="","",D34-D34/1.19)</f>
        <v/>
      </c>
      <c r="F34" s="44">
        <f>IF(D34="","",D34/1.19)</f>
        <v/>
      </c>
      <c r="G34" s="43" t="n"/>
      <c r="H34" s="44">
        <f>H33+IF(D34="",0,D34)-IF(G34="",0,G34)</f>
        <v/>
      </c>
    </row>
    <row r="35">
      <c r="A35" s="42" t="n"/>
      <c r="B35" s="42" t="n"/>
      <c r="C35" s="42" t="n"/>
      <c r="D35" s="43" t="n"/>
      <c r="E35" s="44">
        <f>IF(D35="","",D35-D35/1.19)</f>
        <v/>
      </c>
      <c r="F35" s="44">
        <f>IF(D35="","",D35/1.19)</f>
        <v/>
      </c>
      <c r="G35" s="43" t="n"/>
      <c r="H35" s="44">
        <f>H34+IF(D35="",0,D35)-IF(G35="",0,G35)</f>
        <v/>
      </c>
    </row>
    <row r="36">
      <c r="A36" s="42" t="n"/>
      <c r="B36" s="42" t="n"/>
      <c r="C36" s="42" t="n"/>
      <c r="D36" s="43" t="n"/>
      <c r="E36" s="44">
        <f>IF(D36="","",D36-D36/1.19)</f>
        <v/>
      </c>
      <c r="F36" s="44">
        <f>IF(D36="","",D36/1.19)</f>
        <v/>
      </c>
      <c r="G36" s="43" t="n"/>
      <c r="H36" s="44">
        <f>H35+IF(D36="",0,D36)-IF(G36="",0,G36)</f>
        <v/>
      </c>
    </row>
    <row r="37">
      <c r="A37" s="42" t="n"/>
      <c r="B37" s="42" t="n"/>
      <c r="C37" s="42" t="n"/>
      <c r="D37" s="43" t="n"/>
      <c r="E37" s="44">
        <f>IF(D37="","",D37-D37/1.19)</f>
        <v/>
      </c>
      <c r="F37" s="44">
        <f>IF(D37="","",D37/1.19)</f>
        <v/>
      </c>
      <c r="G37" s="43" t="n"/>
      <c r="H37" s="44">
        <f>H36+IF(D37="",0,D37)-IF(G37="",0,G37)</f>
        <v/>
      </c>
    </row>
    <row r="38">
      <c r="A38" s="42" t="n"/>
      <c r="B38" s="42" t="n"/>
      <c r="C38" s="42" t="n"/>
      <c r="D38" s="43" t="n"/>
      <c r="E38" s="44">
        <f>IF(D38="","",D38-D38/1.19)</f>
        <v/>
      </c>
      <c r="F38" s="44">
        <f>IF(D38="","",D38/1.19)</f>
        <v/>
      </c>
      <c r="G38" s="43" t="n"/>
      <c r="H38" s="44">
        <f>H37+IF(D38="",0,D38)-IF(G38="",0,G38)</f>
        <v/>
      </c>
    </row>
    <row r="39">
      <c r="A39" s="42" t="n"/>
      <c r="B39" s="42" t="n"/>
      <c r="C39" s="42" t="n"/>
      <c r="D39" s="43" t="n"/>
      <c r="E39" s="44">
        <f>IF(D39="","",D39-D39/1.19)</f>
        <v/>
      </c>
      <c r="F39" s="44">
        <f>IF(D39="","",D39/1.19)</f>
        <v/>
      </c>
      <c r="G39" s="43" t="n"/>
      <c r="H39" s="44">
        <f>H38+IF(D39="",0,D39)-IF(G39="",0,G39)</f>
        <v/>
      </c>
    </row>
    <row r="40">
      <c r="A40" s="42" t="n"/>
      <c r="B40" s="42" t="n"/>
      <c r="C40" s="42" t="n"/>
      <c r="D40" s="43" t="n"/>
      <c r="E40" s="44">
        <f>IF(D40="","",D40-D40/1.19)</f>
        <v/>
      </c>
      <c r="F40" s="44">
        <f>IF(D40="","",D40/1.19)</f>
        <v/>
      </c>
      <c r="G40" s="43" t="n"/>
      <c r="H40" s="44">
        <f>H39+IF(D40="",0,D40)-IF(G40="",0,G40)</f>
        <v/>
      </c>
    </row>
    <row r="41">
      <c r="A41" s="42" t="n"/>
      <c r="B41" s="42" t="n"/>
      <c r="C41" s="42" t="n"/>
      <c r="D41" s="43" t="n"/>
      <c r="E41" s="44">
        <f>IF(D41="","",D41-D41/1.19)</f>
        <v/>
      </c>
      <c r="F41" s="44">
        <f>IF(D41="","",D41/1.19)</f>
        <v/>
      </c>
      <c r="G41" s="43" t="n"/>
      <c r="H41" s="44">
        <f>H40+IF(D41="",0,D41)-IF(G41="",0,G41)</f>
        <v/>
      </c>
    </row>
    <row r="42">
      <c r="A42" s="42" t="n"/>
      <c r="B42" s="42" t="n"/>
      <c r="C42" s="42" t="n"/>
      <c r="D42" s="43" t="n"/>
      <c r="E42" s="44">
        <f>IF(D42="","",D42-D42/1.19)</f>
        <v/>
      </c>
      <c r="F42" s="44">
        <f>IF(D42="","",D42/1.19)</f>
        <v/>
      </c>
      <c r="G42" s="43" t="n"/>
      <c r="H42" s="44">
        <f>H41+IF(D42="",0,D42)-IF(G42="",0,G42)</f>
        <v/>
      </c>
    </row>
    <row r="43">
      <c r="A43" s="42" t="n"/>
      <c r="B43" s="42" t="n"/>
      <c r="C43" s="42" t="n"/>
      <c r="D43" s="43" t="n"/>
      <c r="E43" s="44">
        <f>IF(D43="","",D43-D43/1.19)</f>
        <v/>
      </c>
      <c r="F43" s="44">
        <f>IF(D43="","",D43/1.19)</f>
        <v/>
      </c>
      <c r="G43" s="43" t="n"/>
      <c r="H43" s="44">
        <f>H42+IF(D43="",0,D43)-IF(G43="",0,G43)</f>
        <v/>
      </c>
    </row>
    <row r="44">
      <c r="A44" s="42" t="n"/>
      <c r="B44" s="42" t="n"/>
      <c r="C44" s="42" t="n"/>
      <c r="D44" s="43" t="n"/>
      <c r="E44" s="44">
        <f>IF(D44="","",D44-D44/1.19)</f>
        <v/>
      </c>
      <c r="F44" s="44">
        <f>IF(D44="","",D44/1.19)</f>
        <v/>
      </c>
      <c r="G44" s="43" t="n"/>
      <c r="H44" s="44">
        <f>H43+IF(D44="",0,D44)-IF(G44="",0,G44)</f>
        <v/>
      </c>
    </row>
    <row r="45">
      <c r="A45" s="42" t="n"/>
      <c r="B45" s="42" t="n"/>
      <c r="C45" s="42" t="n"/>
      <c r="D45" s="43" t="n"/>
      <c r="E45" s="44">
        <f>IF(D45="","",D45-D45/1.19)</f>
        <v/>
      </c>
      <c r="F45" s="44">
        <f>IF(D45="","",D45/1.19)</f>
        <v/>
      </c>
      <c r="G45" s="43" t="n"/>
      <c r="H45" s="44">
        <f>H44+IF(D45="",0,D45)-IF(G45="",0,G45)</f>
        <v/>
      </c>
    </row>
    <row r="46">
      <c r="A46" s="42" t="n"/>
      <c r="B46" s="42" t="n"/>
      <c r="C46" s="42" t="n"/>
      <c r="D46" s="43" t="n"/>
      <c r="E46" s="44">
        <f>IF(D46="","",D46-D46/1.19)</f>
        <v/>
      </c>
      <c r="F46" s="44">
        <f>IF(D46="","",D46/1.19)</f>
        <v/>
      </c>
      <c r="G46" s="43" t="n"/>
      <c r="H46" s="44">
        <f>H45+IF(D46="",0,D46)-IF(G46="",0,G46)</f>
        <v/>
      </c>
    </row>
    <row r="47">
      <c r="A47" s="42" t="n"/>
      <c r="B47" s="42" t="n"/>
      <c r="C47" s="42" t="n"/>
      <c r="D47" s="43" t="n"/>
      <c r="E47" s="44">
        <f>IF(D47="","",D47-D47/1.19)</f>
        <v/>
      </c>
      <c r="F47" s="44">
        <f>IF(D47="","",D47/1.19)</f>
        <v/>
      </c>
      <c r="G47" s="43" t="n"/>
      <c r="H47" s="44">
        <f>H46+IF(D47="",0,D47)-IF(G47="",0,G47)</f>
        <v/>
      </c>
    </row>
    <row r="48">
      <c r="A48" s="42" t="n"/>
      <c r="B48" s="42" t="n"/>
      <c r="C48" s="42" t="n"/>
      <c r="D48" s="43" t="n"/>
      <c r="E48" s="44">
        <f>IF(D48="","",D48-D48/1.19)</f>
        <v/>
      </c>
      <c r="F48" s="44">
        <f>IF(D48="","",D48/1.19)</f>
        <v/>
      </c>
      <c r="G48" s="43" t="n"/>
      <c r="H48" s="44">
        <f>H47+IF(D48="",0,D48)-IF(G48="",0,G48)</f>
        <v/>
      </c>
    </row>
    <row r="49">
      <c r="A49" s="42" t="n"/>
      <c r="B49" s="42" t="n"/>
      <c r="C49" s="42" t="n"/>
      <c r="D49" s="43" t="n"/>
      <c r="E49" s="44">
        <f>IF(D49="","",D49-D49/1.19)</f>
        <v/>
      </c>
      <c r="F49" s="44">
        <f>IF(D49="","",D49/1.19)</f>
        <v/>
      </c>
      <c r="G49" s="43" t="n"/>
      <c r="H49" s="44">
        <f>H48+IF(D49="",0,D49)-IF(G49="",0,G49)</f>
        <v/>
      </c>
    </row>
    <row r="50">
      <c r="A50" s="42" t="n"/>
      <c r="B50" s="42" t="n"/>
      <c r="C50" s="42" t="n"/>
      <c r="D50" s="43" t="n"/>
      <c r="E50" s="44">
        <f>IF(D50="","",D50-D50/1.19)</f>
        <v/>
      </c>
      <c r="F50" s="44">
        <f>IF(D50="","",D50/1.19)</f>
        <v/>
      </c>
      <c r="G50" s="43" t="n"/>
      <c r="H50" s="44">
        <f>H49+IF(D50="",0,D50)-IF(G50="",0,G50)</f>
        <v/>
      </c>
    </row>
    <row r="51">
      <c r="A51" s="42" t="n"/>
      <c r="B51" s="42" t="n"/>
      <c r="C51" s="42" t="n"/>
      <c r="D51" s="43" t="n"/>
      <c r="E51" s="44">
        <f>IF(D51="","",D51-D51/1.19)</f>
        <v/>
      </c>
      <c r="F51" s="44">
        <f>IF(D51="","",D51/1.19)</f>
        <v/>
      </c>
      <c r="G51" s="43" t="n"/>
      <c r="H51" s="44">
        <f>H50+IF(D51="",0,D51)-IF(G51="",0,G51)</f>
        <v/>
      </c>
    </row>
    <row r="52">
      <c r="A52" s="42" t="n"/>
      <c r="B52" s="42" t="n"/>
      <c r="C52" s="42" t="n"/>
      <c r="D52" s="43" t="n"/>
      <c r="E52" s="44">
        <f>IF(D52="","",D52-D52/1.19)</f>
        <v/>
      </c>
      <c r="F52" s="44">
        <f>IF(D52="","",D52/1.19)</f>
        <v/>
      </c>
      <c r="G52" s="43" t="n"/>
      <c r="H52" s="44">
        <f>H51+IF(D52="",0,D52)-IF(G52="",0,G52)</f>
        <v/>
      </c>
    </row>
    <row r="53">
      <c r="A53" s="42" t="n"/>
      <c r="B53" s="42" t="n"/>
      <c r="C53" s="42" t="n"/>
      <c r="D53" s="43" t="n"/>
      <c r="E53" s="44">
        <f>IF(D53="","",D53-D53/1.19)</f>
        <v/>
      </c>
      <c r="F53" s="44">
        <f>IF(D53="","",D53/1.19)</f>
        <v/>
      </c>
      <c r="G53" s="43" t="n"/>
      <c r="H53" s="44">
        <f>H52+IF(D53="",0,D53)-IF(G53="",0,G53)</f>
        <v/>
      </c>
    </row>
    <row r="54">
      <c r="A54" s="42" t="n"/>
      <c r="B54" s="42" t="n"/>
      <c r="C54" s="42" t="n"/>
      <c r="D54" s="43" t="n"/>
      <c r="E54" s="44">
        <f>IF(D54="","",D54-D54/1.19)</f>
        <v/>
      </c>
      <c r="F54" s="44">
        <f>IF(D54="","",D54/1.19)</f>
        <v/>
      </c>
      <c r="G54" s="43" t="n"/>
      <c r="H54" s="44">
        <f>H53+IF(D54="",0,D54)-IF(G54="",0,G54)</f>
        <v/>
      </c>
    </row>
    <row r="55">
      <c r="A55" s="42" t="n"/>
      <c r="B55" s="42" t="n"/>
      <c r="C55" s="42" t="n"/>
      <c r="D55" s="43" t="n"/>
      <c r="E55" s="44">
        <f>IF(D55="","",D55-D55/1.19)</f>
        <v/>
      </c>
      <c r="F55" s="44">
        <f>IF(D55="","",D55/1.19)</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saldi4kids@outlook.com</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19</t>
        </is>
      </c>
      <c r="C16" s="52" t="inlineStr"/>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2026-10-05T14:33:45Z</dcterms:created>
  <dcterms:modified xmlns:dcterms="http://purl.org/dc/terms/" xmlns:xsi="http://www.w3.org/2001/XMLSchema-instance" xsi:type="dcterms:W3CDTF">2026-10-05T14:33:47Z</dcterms:modified>
</cp:coreProperties>
</file>