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49" i="1" l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M33" i="1"/>
  <c r="M32" i="1"/>
  <c r="Q31" i="1" s="1"/>
  <c r="U31" i="1" s="1"/>
  <c r="AL27" i="1" s="1"/>
  <c r="M31" i="1"/>
  <c r="M30" i="1"/>
  <c r="M29" i="1"/>
  <c r="L33" i="1"/>
  <c r="L32" i="1"/>
  <c r="L31" i="1"/>
  <c r="L30" i="1"/>
  <c r="L29" i="1"/>
  <c r="M28" i="1"/>
  <c r="L28" i="1"/>
  <c r="M27" i="1"/>
  <c r="Z27" i="1" s="1"/>
  <c r="L27" i="1"/>
  <c r="Y27" i="1" s="1"/>
  <c r="F13" i="1"/>
  <c r="G13" i="1"/>
  <c r="J13" i="1"/>
  <c r="K13" i="1"/>
  <c r="N13" i="1"/>
  <c r="O13" i="1"/>
  <c r="R13" i="1"/>
  <c r="S13" i="1"/>
  <c r="V13" i="1"/>
  <c r="V16" i="1" s="1"/>
  <c r="W13" i="1"/>
  <c r="Z13" i="1"/>
  <c r="AA13" i="1"/>
  <c r="AD13" i="1"/>
  <c r="AD16" i="1" s="1"/>
  <c r="AE13" i="1"/>
  <c r="AE16" i="1" s="1"/>
  <c r="F14" i="1"/>
  <c r="G14" i="1"/>
  <c r="J14" i="1"/>
  <c r="J15" i="1" s="1"/>
  <c r="K14" i="1"/>
  <c r="K15" i="1" s="1"/>
  <c r="K16" i="1" s="1"/>
  <c r="N14" i="1"/>
  <c r="O14" i="1"/>
  <c r="R14" i="1"/>
  <c r="R15" i="1" s="1"/>
  <c r="S14" i="1"/>
  <c r="S15" i="1" s="1"/>
  <c r="S16" i="1" s="1"/>
  <c r="V14" i="1"/>
  <c r="W14" i="1"/>
  <c r="Z14" i="1"/>
  <c r="Z15" i="1" s="1"/>
  <c r="Z16" i="1" s="1"/>
  <c r="AA14" i="1"/>
  <c r="AA15" i="1" s="1"/>
  <c r="AA16" i="1" s="1"/>
  <c r="AD14" i="1"/>
  <c r="AE14" i="1"/>
  <c r="F15" i="1"/>
  <c r="G15" i="1"/>
  <c r="N15" i="1"/>
  <c r="O15" i="1"/>
  <c r="V15" i="1"/>
  <c r="W15" i="1"/>
  <c r="AD15" i="1"/>
  <c r="AE15" i="1"/>
  <c r="C14" i="1"/>
  <c r="C15" i="1" s="1"/>
  <c r="C16" i="1" s="1"/>
  <c r="B14" i="1"/>
  <c r="B15" i="1" s="1"/>
  <c r="C13" i="1"/>
  <c r="B13" i="1"/>
  <c r="W16" i="1" l="1"/>
  <c r="G16" i="1"/>
  <c r="F16" i="1"/>
  <c r="B16" i="1"/>
  <c r="B51" i="1"/>
  <c r="J16" i="1"/>
  <c r="C52" i="1"/>
  <c r="C53" i="1" s="1"/>
  <c r="C55" i="1" s="1"/>
  <c r="C54" i="1"/>
  <c r="R16" i="1"/>
  <c r="P28" i="1"/>
  <c r="T28" i="1" s="1"/>
  <c r="AC27" i="1" s="1"/>
  <c r="B52" i="1"/>
  <c r="B54" i="1" s="1"/>
  <c r="P32" i="1"/>
  <c r="T32" i="1" s="1"/>
  <c r="AG27" i="1" s="1"/>
  <c r="C51" i="1"/>
  <c r="Q28" i="1"/>
  <c r="U28" i="1" s="1"/>
  <c r="AI27" i="1" s="1"/>
  <c r="P27" i="1"/>
  <c r="T27" i="1" s="1"/>
  <c r="AB27" i="1" s="1"/>
  <c r="Q29" i="1"/>
  <c r="U29" i="1" s="1"/>
  <c r="AJ27" i="1" s="1"/>
  <c r="P29" i="1"/>
  <c r="T29" i="1" s="1"/>
  <c r="AD27" i="1" s="1"/>
  <c r="O16" i="1"/>
  <c r="P31" i="1"/>
  <c r="T31" i="1" s="1"/>
  <c r="AF27" i="1" s="1"/>
  <c r="N16" i="1"/>
  <c r="Q32" i="1"/>
  <c r="U32" i="1" s="1"/>
  <c r="AM27" i="1" s="1"/>
  <c r="P30" i="1"/>
  <c r="T30" i="1" s="1"/>
  <c r="AE27" i="1" s="1"/>
  <c r="Q27" i="1"/>
  <c r="U27" i="1" s="1"/>
  <c r="AH27" i="1" s="1"/>
  <c r="Q30" i="1"/>
  <c r="U30" i="1" s="1"/>
  <c r="AK27" i="1" s="1"/>
  <c r="B56" i="1" l="1"/>
  <c r="B53" i="1"/>
  <c r="B55" i="1" s="1"/>
  <c r="C56" i="1"/>
</calcChain>
</file>

<file path=xl/sharedStrings.xml><?xml version="1.0" encoding="utf-8"?>
<sst xmlns="http://schemas.openxmlformats.org/spreadsheetml/2006/main" count="86" uniqueCount="31">
  <si>
    <t>BROW</t>
  </si>
  <si>
    <t>BROW_DF</t>
  </si>
  <si>
    <t>CHEEK_DF</t>
  </si>
  <si>
    <t>Cmt Text</t>
  </si>
  <si>
    <t>RMS</t>
  </si>
  <si>
    <t xml:space="preserve"> </t>
  </si>
  <si>
    <t>µV</t>
  </si>
  <si>
    <t>Trial 3</t>
  </si>
  <si>
    <t>Trial 4</t>
  </si>
  <si>
    <t>Trial 5</t>
  </si>
  <si>
    <t>Trial 6</t>
  </si>
  <si>
    <t>Trial2</t>
  </si>
  <si>
    <t>Trial 7</t>
  </si>
  <si>
    <t>Trial 8</t>
  </si>
  <si>
    <t>Mean</t>
  </si>
  <si>
    <t>SD</t>
  </si>
  <si>
    <t>2SD</t>
  </si>
  <si>
    <t>M+2SD</t>
  </si>
  <si>
    <t>Averages</t>
  </si>
  <si>
    <t>Brow</t>
  </si>
  <si>
    <t>Cheek</t>
  </si>
  <si>
    <t>BL</t>
  </si>
  <si>
    <t>Diffs</t>
  </si>
  <si>
    <t>percent change</t>
  </si>
  <si>
    <t>SPSS entry</t>
  </si>
  <si>
    <t>Brow BL</t>
  </si>
  <si>
    <t>Cheek BL</t>
  </si>
  <si>
    <t>Baseline Screen</t>
  </si>
  <si>
    <t>M</t>
  </si>
  <si>
    <t>1.5SD</t>
  </si>
  <si>
    <t>M+1.5SD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</si>
</sst>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56"/>
  <sheetViews>
    <sheetView tabSelected="1" zoomScale="60" zoomScaleNormal="60" workbookViewId="0">
      <selection activeCell="W10" sqref="V10:W10"/>
    </sheetView>
  </sheetViews>
  <sheetFormatPr defaultRowHeight="15" x14ac:dyDescent="0.25"/>
  <sheetData>
    <row r="2" spans="1:31" x14ac:dyDescent="0.25">
      <c r="A2" t="s">
        <v>0</v>
      </c>
      <c r="B2" t="s">
        <v>1</v>
      </c>
      <c r="C2" t="s">
        <v>2</v>
      </c>
      <c r="F2" t="s">
        <v>11</v>
      </c>
      <c r="J2" t="s">
        <v>7</v>
      </c>
      <c r="N2" t="s">
        <v>8</v>
      </c>
      <c r="R2" t="s">
        <v>9</v>
      </c>
      <c r="V2" t="s">
        <v>10</v>
      </c>
      <c r="Z2" t="s">
        <v>12</v>
      </c>
      <c r="AD2" t="s">
        <v>13</v>
      </c>
    </row>
    <row r="3" spans="1:31" x14ac:dyDescent="0.25">
      <c r="A3" t="s">
        <v>3</v>
      </c>
      <c r="B3" t="s">
        <v>4</v>
      </c>
      <c r="C3" t="s">
        <v>4</v>
      </c>
    </row>
    <row r="4" spans="1:31" x14ac:dyDescent="0.25">
      <c r="A4" t="s">
        <v>5</v>
      </c>
      <c r="B4" t="s">
        <v>6</v>
      </c>
      <c r="C4" t="s">
        <v>6</v>
      </c>
      <c r="F4" t="s">
        <v>1</v>
      </c>
      <c r="G4" t="s">
        <v>2</v>
      </c>
      <c r="J4" t="s">
        <v>1</v>
      </c>
      <c r="K4" t="s">
        <v>2</v>
      </c>
      <c r="N4" t="s">
        <v>1</v>
      </c>
      <c r="O4" t="s">
        <v>2</v>
      </c>
      <c r="R4" t="s">
        <v>1</v>
      </c>
      <c r="S4" t="s">
        <v>2</v>
      </c>
      <c r="V4" t="s">
        <v>1</v>
      </c>
      <c r="W4" t="s">
        <v>2</v>
      </c>
      <c r="Z4" t="s">
        <v>1</v>
      </c>
      <c r="AA4" t="s">
        <v>2</v>
      </c>
      <c r="AD4" t="s">
        <v>1</v>
      </c>
      <c r="AE4" t="s">
        <v>2</v>
      </c>
    </row>
    <row r="5" spans="1:31" x14ac:dyDescent="0.25">
      <c r="A5">
        <v>929</v>
      </c>
      <c r="B5">
        <v>10.63</v>
      </c>
      <c r="C5">
        <v>5.8433000000000002</v>
      </c>
      <c r="E5">
        <v>929</v>
      </c>
      <c r="F5">
        <v>8.8074999999999992</v>
      </c>
      <c r="G5">
        <v>6.2074999999999996</v>
      </c>
      <c r="I5">
        <v>929</v>
      </c>
      <c r="M5">
        <v>929</v>
      </c>
      <c r="Q5">
        <v>929</v>
      </c>
      <c r="U5">
        <v>929</v>
      </c>
      <c r="V5">
        <v>17.434999999999999</v>
      </c>
      <c r="W5">
        <v>6.3079000000000001</v>
      </c>
      <c r="Y5">
        <v>929</v>
      </c>
      <c r="Z5">
        <v>15.5343</v>
      </c>
      <c r="AA5">
        <v>9.5245999999999995</v>
      </c>
      <c r="AC5">
        <v>929</v>
      </c>
      <c r="AD5">
        <v>14.3695</v>
      </c>
      <c r="AE5">
        <v>8.9301999999999992</v>
      </c>
    </row>
    <row r="6" spans="1:31" x14ac:dyDescent="0.25">
      <c r="A6">
        <v>0.5</v>
      </c>
      <c r="B6">
        <v>11.3909</v>
      </c>
      <c r="C6">
        <v>5.7998000000000003</v>
      </c>
      <c r="E6">
        <v>0.5</v>
      </c>
      <c r="F6">
        <v>10.5291</v>
      </c>
      <c r="G6">
        <v>5.0918999999999999</v>
      </c>
      <c r="I6">
        <v>0.5</v>
      </c>
      <c r="M6">
        <v>0.5</v>
      </c>
      <c r="Q6">
        <v>0.5</v>
      </c>
      <c r="U6">
        <v>0.5</v>
      </c>
      <c r="V6">
        <v>17.8156</v>
      </c>
      <c r="W6">
        <v>4.8819999999999997</v>
      </c>
      <c r="Y6">
        <v>0.5</v>
      </c>
      <c r="Z6">
        <v>15.4397</v>
      </c>
      <c r="AA6">
        <v>11.6313</v>
      </c>
      <c r="AC6">
        <v>0.5</v>
      </c>
      <c r="AD6">
        <v>13.117900000000001</v>
      </c>
      <c r="AE6">
        <v>6.8733000000000004</v>
      </c>
    </row>
    <row r="7" spans="1:31" x14ac:dyDescent="0.25">
      <c r="A7">
        <v>1.5</v>
      </c>
      <c r="B7">
        <v>10.6273</v>
      </c>
      <c r="C7">
        <v>5.0678999999999998</v>
      </c>
      <c r="E7">
        <v>1.5</v>
      </c>
      <c r="F7">
        <v>9.2096</v>
      </c>
      <c r="G7">
        <v>5.3548999999999998</v>
      </c>
      <c r="I7">
        <v>1.5</v>
      </c>
      <c r="M7">
        <v>1.5</v>
      </c>
      <c r="Q7">
        <v>1.5</v>
      </c>
      <c r="U7">
        <v>1.5</v>
      </c>
      <c r="V7">
        <v>13.953900000000001</v>
      </c>
      <c r="W7">
        <v>17.366700000000002</v>
      </c>
      <c r="Y7">
        <v>1.5</v>
      </c>
      <c r="Z7">
        <v>17.2134</v>
      </c>
      <c r="AA7">
        <v>10.447800000000001</v>
      </c>
      <c r="AC7">
        <v>1.5</v>
      </c>
      <c r="AD7">
        <v>13.6975</v>
      </c>
      <c r="AE7">
        <v>21.0793</v>
      </c>
    </row>
    <row r="8" spans="1:31" x14ac:dyDescent="0.25">
      <c r="A8">
        <v>2.5</v>
      </c>
      <c r="B8">
        <v>12.2921</v>
      </c>
      <c r="C8">
        <v>5.1722999999999999</v>
      </c>
      <c r="E8">
        <v>2.5</v>
      </c>
      <c r="F8">
        <v>8.9824999999999999</v>
      </c>
      <c r="G8">
        <v>5.6071</v>
      </c>
      <c r="I8">
        <v>2.5</v>
      </c>
      <c r="M8">
        <v>2.5</v>
      </c>
      <c r="Q8">
        <v>2.5</v>
      </c>
      <c r="U8">
        <v>2.5</v>
      </c>
      <c r="V8">
        <v>13.2926</v>
      </c>
      <c r="W8">
        <v>19.114599999999999</v>
      </c>
      <c r="Y8">
        <v>2.5</v>
      </c>
      <c r="Z8">
        <v>16.7422</v>
      </c>
      <c r="AA8">
        <v>8.4507999999999992</v>
      </c>
      <c r="AC8">
        <v>2.5</v>
      </c>
      <c r="AD8">
        <v>15.827400000000001</v>
      </c>
      <c r="AE8">
        <v>19.130600000000001</v>
      </c>
    </row>
    <row r="9" spans="1:31" x14ac:dyDescent="0.25">
      <c r="A9">
        <v>3.5</v>
      </c>
      <c r="B9">
        <v>10.9848</v>
      </c>
      <c r="C9">
        <v>7.2991999999999999</v>
      </c>
      <c r="E9">
        <v>3.5</v>
      </c>
      <c r="F9">
        <v>8.1667000000000005</v>
      </c>
      <c r="G9">
        <v>7.6696</v>
      </c>
      <c r="I9">
        <v>3.5</v>
      </c>
      <c r="M9">
        <v>3.5</v>
      </c>
      <c r="Q9">
        <v>3.5</v>
      </c>
      <c r="U9">
        <v>3.5</v>
      </c>
      <c r="V9">
        <v>14.363899999999999</v>
      </c>
      <c r="W9">
        <v>13.915100000000001</v>
      </c>
      <c r="Y9">
        <v>3.5</v>
      </c>
      <c r="Z9">
        <v>14.247999999999999</v>
      </c>
      <c r="AA9">
        <v>19.834499999999998</v>
      </c>
      <c r="AC9">
        <v>3.5</v>
      </c>
      <c r="AD9">
        <v>12.757999999999999</v>
      </c>
      <c r="AE9">
        <v>13.899800000000001</v>
      </c>
    </row>
    <row r="10" spans="1:31" x14ac:dyDescent="0.25">
      <c r="A10">
        <v>4.5</v>
      </c>
      <c r="E10">
        <v>4.5</v>
      </c>
      <c r="F10">
        <v>12.8933</v>
      </c>
      <c r="G10">
        <v>19.7576</v>
      </c>
      <c r="I10">
        <v>4.5</v>
      </c>
      <c r="M10">
        <v>4.5</v>
      </c>
      <c r="Q10">
        <v>4.5</v>
      </c>
      <c r="U10">
        <v>4.5</v>
      </c>
      <c r="Y10">
        <v>4.5</v>
      </c>
      <c r="Z10">
        <v>14.0252</v>
      </c>
      <c r="AA10">
        <v>13.3612</v>
      </c>
      <c r="AC10">
        <v>4.5</v>
      </c>
      <c r="AD10">
        <v>15.97</v>
      </c>
      <c r="AE10">
        <v>10.7997</v>
      </c>
    </row>
    <row r="11" spans="1:31" x14ac:dyDescent="0.25">
      <c r="A11">
        <v>5.5</v>
      </c>
      <c r="E11">
        <v>5.5</v>
      </c>
      <c r="I11">
        <v>5.5</v>
      </c>
      <c r="M11">
        <v>5.5</v>
      </c>
      <c r="Q11">
        <v>5.5</v>
      </c>
      <c r="U11">
        <v>5.5</v>
      </c>
      <c r="V11">
        <v>23.8553</v>
      </c>
      <c r="W11">
        <v>13.308</v>
      </c>
      <c r="Y11">
        <v>5.5</v>
      </c>
      <c r="Z11">
        <v>14.716900000000001</v>
      </c>
      <c r="AA11">
        <v>8.9263999999999992</v>
      </c>
      <c r="AC11">
        <v>5.5</v>
      </c>
      <c r="AD11">
        <v>19.651900000000001</v>
      </c>
      <c r="AE11">
        <v>9.0891000000000002</v>
      </c>
    </row>
    <row r="13" spans="1:31" x14ac:dyDescent="0.25">
      <c r="A13" t="s">
        <v>14</v>
      </c>
      <c r="B13">
        <f>AVERAGE(B6:B11)</f>
        <v>11.323774999999999</v>
      </c>
      <c r="C13">
        <f>AVERAGE(C6:C11)</f>
        <v>5.8347999999999995</v>
      </c>
      <c r="E13" t="s">
        <v>14</v>
      </c>
      <c r="F13">
        <f t="shared" ref="F13:AE13" si="0">AVERAGE(F6:F11)</f>
        <v>9.9562399999999993</v>
      </c>
      <c r="G13">
        <f t="shared" si="0"/>
        <v>8.6962200000000003</v>
      </c>
      <c r="I13" t="s">
        <v>14</v>
      </c>
      <c r="J13" t="e">
        <f t="shared" si="0"/>
        <v>#DIV/0!</v>
      </c>
      <c r="K13" t="e">
        <f t="shared" si="0"/>
        <v>#DIV/0!</v>
      </c>
      <c r="M13" t="s">
        <v>14</v>
      </c>
      <c r="N13" t="e">
        <f t="shared" si="0"/>
        <v>#DIV/0!</v>
      </c>
      <c r="O13" t="e">
        <f t="shared" si="0"/>
        <v>#DIV/0!</v>
      </c>
      <c r="Q13" t="s">
        <v>14</v>
      </c>
      <c r="R13" t="e">
        <f t="shared" si="0"/>
        <v>#DIV/0!</v>
      </c>
      <c r="S13" t="e">
        <f t="shared" si="0"/>
        <v>#DIV/0!</v>
      </c>
      <c r="U13" t="s">
        <v>14</v>
      </c>
      <c r="V13">
        <f t="shared" si="0"/>
        <v>16.65626</v>
      </c>
      <c r="W13">
        <f t="shared" si="0"/>
        <v>13.717279999999999</v>
      </c>
      <c r="Y13" t="s">
        <v>14</v>
      </c>
      <c r="Z13">
        <f t="shared" si="0"/>
        <v>15.397566666666668</v>
      </c>
      <c r="AA13">
        <f t="shared" si="0"/>
        <v>12.108666666666666</v>
      </c>
      <c r="AC13" t="s">
        <v>14</v>
      </c>
      <c r="AD13">
        <f t="shared" si="0"/>
        <v>15.170450000000001</v>
      </c>
      <c r="AE13">
        <f t="shared" si="0"/>
        <v>13.478633333333335</v>
      </c>
    </row>
    <row r="14" spans="1:31" x14ac:dyDescent="0.25">
      <c r="A14" t="s">
        <v>15</v>
      </c>
      <c r="B14">
        <f>_xlfn.STDEV.P(B6:B11)</f>
        <v>0.62091475813915054</v>
      </c>
      <c r="C14">
        <f>_xlfn.STDEV.P(C6:C11)</f>
        <v>0.89060853072492285</v>
      </c>
      <c r="E14" t="s">
        <v>15</v>
      </c>
      <c r="F14">
        <f t="shared" ref="F14:AE14" si="1">_xlfn.STDEV.P(F6:F11)</f>
        <v>1.6530326259333199</v>
      </c>
      <c r="G14">
        <f t="shared" si="1"/>
        <v>5.6054666265708883</v>
      </c>
      <c r="I14" t="s">
        <v>15</v>
      </c>
      <c r="J14" t="e">
        <f t="shared" si="1"/>
        <v>#DIV/0!</v>
      </c>
      <c r="K14" t="e">
        <f t="shared" si="1"/>
        <v>#DIV/0!</v>
      </c>
      <c r="M14" t="s">
        <v>15</v>
      </c>
      <c r="N14" t="e">
        <f t="shared" si="1"/>
        <v>#DIV/0!</v>
      </c>
      <c r="O14" t="e">
        <f t="shared" si="1"/>
        <v>#DIV/0!</v>
      </c>
      <c r="Q14" t="s">
        <v>15</v>
      </c>
      <c r="R14" t="e">
        <f t="shared" si="1"/>
        <v>#DIV/0!</v>
      </c>
      <c r="S14" t="e">
        <f t="shared" si="1"/>
        <v>#DIV/0!</v>
      </c>
      <c r="U14" t="s">
        <v>15</v>
      </c>
      <c r="V14">
        <f t="shared" si="1"/>
        <v>3.9253565109936215</v>
      </c>
      <c r="W14">
        <f t="shared" si="1"/>
        <v>4.9136166938010133</v>
      </c>
      <c r="Y14" t="s">
        <v>15</v>
      </c>
      <c r="Z14">
        <f t="shared" si="1"/>
        <v>1.2093569650392266</v>
      </c>
      <c r="AA14">
        <f t="shared" si="1"/>
        <v>3.8242756863954668</v>
      </c>
      <c r="AC14" t="s">
        <v>15</v>
      </c>
      <c r="AD14">
        <f t="shared" si="1"/>
        <v>2.3578491545969116</v>
      </c>
      <c r="AE14">
        <f t="shared" si="1"/>
        <v>5.1634510015643125</v>
      </c>
    </row>
    <row r="15" spans="1:31" x14ac:dyDescent="0.25">
      <c r="A15" t="s">
        <v>16</v>
      </c>
      <c r="B15">
        <f>B14*2</f>
        <v>1.2418295162783011</v>
      </c>
      <c r="C15">
        <f>C14*2</f>
        <v>1.7812170614498457</v>
      </c>
      <c r="E15" t="s">
        <v>16</v>
      </c>
      <c r="F15">
        <f t="shared" ref="F15:AE15" si="2">F14*2</f>
        <v>3.3060652518666398</v>
      </c>
      <c r="G15">
        <f t="shared" si="2"/>
        <v>11.210933253141777</v>
      </c>
      <c r="I15" t="s">
        <v>16</v>
      </c>
      <c r="J15" t="e">
        <f t="shared" si="2"/>
        <v>#DIV/0!</v>
      </c>
      <c r="K15" t="e">
        <f t="shared" si="2"/>
        <v>#DIV/0!</v>
      </c>
      <c r="M15" t="s">
        <v>16</v>
      </c>
      <c r="N15" t="e">
        <f t="shared" si="2"/>
        <v>#DIV/0!</v>
      </c>
      <c r="O15" t="e">
        <f t="shared" si="2"/>
        <v>#DIV/0!</v>
      </c>
      <c r="Q15" t="s">
        <v>16</v>
      </c>
      <c r="R15" t="e">
        <f t="shared" si="2"/>
        <v>#DIV/0!</v>
      </c>
      <c r="S15" t="e">
        <f t="shared" si="2"/>
        <v>#DIV/0!</v>
      </c>
      <c r="U15" t="s">
        <v>16</v>
      </c>
      <c r="V15">
        <f t="shared" si="2"/>
        <v>7.850713021987243</v>
      </c>
      <c r="W15">
        <f t="shared" si="2"/>
        <v>9.8272333876020266</v>
      </c>
      <c r="Y15" t="s">
        <v>16</v>
      </c>
      <c r="Z15">
        <f t="shared" si="2"/>
        <v>2.4187139300784533</v>
      </c>
      <c r="AA15">
        <f t="shared" si="2"/>
        <v>7.6485513727909336</v>
      </c>
      <c r="AC15" t="s">
        <v>16</v>
      </c>
      <c r="AD15">
        <f t="shared" si="2"/>
        <v>4.7156983091938232</v>
      </c>
      <c r="AE15">
        <f t="shared" si="2"/>
        <v>10.326902003128625</v>
      </c>
    </row>
    <row r="16" spans="1:31" x14ac:dyDescent="0.25">
      <c r="A16" t="s">
        <v>17</v>
      </c>
      <c r="B16">
        <f>B13+B15</f>
        <v>12.565604516278301</v>
      </c>
      <c r="C16">
        <f>C13+C15</f>
        <v>7.6160170614498455</v>
      </c>
      <c r="E16" t="s">
        <v>17</v>
      </c>
      <c r="F16">
        <f t="shared" ref="F16:AE16" si="3">F13+F15</f>
        <v>13.262305251866639</v>
      </c>
      <c r="G16">
        <f t="shared" si="3"/>
        <v>19.907153253141779</v>
      </c>
      <c r="I16" t="s">
        <v>17</v>
      </c>
      <c r="J16" t="e">
        <f t="shared" si="3"/>
        <v>#DIV/0!</v>
      </c>
      <c r="K16" t="e">
        <f t="shared" si="3"/>
        <v>#DIV/0!</v>
      </c>
      <c r="M16" t="s">
        <v>17</v>
      </c>
      <c r="N16" t="e">
        <f t="shared" si="3"/>
        <v>#DIV/0!</v>
      </c>
      <c r="O16" t="e">
        <f t="shared" si="3"/>
        <v>#DIV/0!</v>
      </c>
      <c r="Q16" t="s">
        <v>17</v>
      </c>
      <c r="R16" t="e">
        <f t="shared" si="3"/>
        <v>#DIV/0!</v>
      </c>
      <c r="S16" t="e">
        <f t="shared" si="3"/>
        <v>#DIV/0!</v>
      </c>
      <c r="U16" t="s">
        <v>17</v>
      </c>
      <c r="V16">
        <f t="shared" si="3"/>
        <v>24.506973021987243</v>
      </c>
      <c r="W16">
        <f t="shared" si="3"/>
        <v>23.544513387602024</v>
      </c>
      <c r="Y16" t="s">
        <v>17</v>
      </c>
      <c r="Z16">
        <f t="shared" si="3"/>
        <v>17.81628059674512</v>
      </c>
      <c r="AA16">
        <f t="shared" si="3"/>
        <v>19.757218039457598</v>
      </c>
      <c r="AC16" t="s">
        <v>17</v>
      </c>
      <c r="AD16">
        <f t="shared" si="3"/>
        <v>19.886148309193825</v>
      </c>
      <c r="AE16">
        <f t="shared" si="3"/>
        <v>23.805535336461958</v>
      </c>
    </row>
    <row r="24" spans="11:39" x14ac:dyDescent="0.25">
      <c r="L24" t="s">
        <v>18</v>
      </c>
      <c r="P24" t="s">
        <v>22</v>
      </c>
      <c r="T24" t="s">
        <v>23</v>
      </c>
      <c r="Y24" t="s">
        <v>24</v>
      </c>
    </row>
    <row r="25" spans="11:39" x14ac:dyDescent="0.25">
      <c r="AB25" t="s">
        <v>19</v>
      </c>
      <c r="AH25" t="s">
        <v>20</v>
      </c>
    </row>
    <row r="26" spans="11:39" x14ac:dyDescent="0.25">
      <c r="L26" t="s">
        <v>19</v>
      </c>
      <c r="M26" t="s">
        <v>20</v>
      </c>
      <c r="P26" t="s">
        <v>19</v>
      </c>
      <c r="Q26" t="s">
        <v>20</v>
      </c>
      <c r="T26" t="s">
        <v>19</v>
      </c>
      <c r="U26" t="s">
        <v>20</v>
      </c>
      <c r="Y26" t="s">
        <v>25</v>
      </c>
      <c r="Z26" t="s">
        <v>26</v>
      </c>
      <c r="AB26">
        <v>0.5</v>
      </c>
      <c r="AC26">
        <v>1.5</v>
      </c>
      <c r="AD26">
        <v>2.5</v>
      </c>
      <c r="AE26">
        <v>3.5</v>
      </c>
      <c r="AF26">
        <v>4.5</v>
      </c>
      <c r="AG26">
        <v>5.5</v>
      </c>
      <c r="AH26">
        <v>0.5</v>
      </c>
      <c r="AI26">
        <v>1.5</v>
      </c>
      <c r="AJ26">
        <v>2.5</v>
      </c>
      <c r="AK26">
        <v>3.5</v>
      </c>
      <c r="AL26">
        <v>4.5</v>
      </c>
      <c r="AM26">
        <v>5.5</v>
      </c>
    </row>
    <row r="27" spans="11:39" x14ac:dyDescent="0.25">
      <c r="K27" t="s">
        <v>21</v>
      </c>
      <c r="L27">
        <f t="shared" ref="L27:M33" si="4">AVERAGE(B5,F5,J5,N5,R5,V5,Z5,AD5)</f>
        <v>13.355260000000001</v>
      </c>
      <c r="M27">
        <f t="shared" si="4"/>
        <v>7.3626999999999994</v>
      </c>
      <c r="P27">
        <f>L28-L27</f>
        <v>0.30338000000000065</v>
      </c>
      <c r="Q27">
        <f>M28-M27</f>
        <v>-0.50703999999999905</v>
      </c>
      <c r="S27">
        <v>0.5</v>
      </c>
      <c r="T27">
        <f>P27/L27*100</f>
        <v>2.2716143302339349</v>
      </c>
      <c r="U27">
        <f>Q27/M27*100</f>
        <v>-6.8866040990397419</v>
      </c>
      <c r="Y27">
        <f>L27</f>
        <v>13.355260000000001</v>
      </c>
      <c r="Z27">
        <f>M27</f>
        <v>7.3626999999999994</v>
      </c>
      <c r="AB27">
        <f>T27</f>
        <v>2.2716143302339349</v>
      </c>
      <c r="AC27">
        <f>T28</f>
        <v>-3.1067908823939057</v>
      </c>
      <c r="AD27">
        <f>T29</f>
        <v>0.53986219661764101</v>
      </c>
      <c r="AE27">
        <f>T30</f>
        <v>-9.3669460572089349</v>
      </c>
      <c r="AF27">
        <f>T31</f>
        <v>7.0452141453379786</v>
      </c>
      <c r="AG27">
        <f>T32</f>
        <v>45.321269172845255</v>
      </c>
      <c r="AH27">
        <f>U27</f>
        <v>-6.8866040990397419</v>
      </c>
      <c r="AI27">
        <f>U28</f>
        <v>61.127303842340488</v>
      </c>
      <c r="AJ27">
        <f>U29</f>
        <v>56.125877735070027</v>
      </c>
      <c r="AK27">
        <f>U30</f>
        <v>70.095752916728941</v>
      </c>
      <c r="AL27">
        <f>U31</f>
        <v>98.833308433047677</v>
      </c>
      <c r="AM27">
        <f>U32</f>
        <v>41.811654239160475</v>
      </c>
    </row>
    <row r="28" spans="11:39" x14ac:dyDescent="0.25">
      <c r="K28">
        <v>0.5</v>
      </c>
      <c r="L28">
        <f t="shared" si="4"/>
        <v>13.658640000000002</v>
      </c>
      <c r="M28">
        <f t="shared" si="4"/>
        <v>6.8556600000000003</v>
      </c>
      <c r="P28">
        <f>L29-L27</f>
        <v>-0.4149200000000004</v>
      </c>
      <c r="Q28">
        <f>M29-M27</f>
        <v>4.5006200000000023</v>
      </c>
      <c r="S28">
        <v>1.5</v>
      </c>
      <c r="T28">
        <f>P28/L27*100</f>
        <v>-3.1067908823939057</v>
      </c>
      <c r="U28">
        <f>Q28/M27*100</f>
        <v>61.127303842340488</v>
      </c>
    </row>
    <row r="29" spans="11:39" x14ac:dyDescent="0.25">
      <c r="K29">
        <v>1.5</v>
      </c>
      <c r="L29">
        <f t="shared" si="4"/>
        <v>12.940340000000001</v>
      </c>
      <c r="M29">
        <f t="shared" si="4"/>
        <v>11.863320000000002</v>
      </c>
      <c r="P29">
        <f>L30-L27</f>
        <v>7.2099999999997166E-2</v>
      </c>
      <c r="Q29">
        <f>M30-M27</f>
        <v>4.1323800000000004</v>
      </c>
      <c r="S29">
        <v>2.5</v>
      </c>
      <c r="T29">
        <f>P29/L27*100</f>
        <v>0.53986219661764101</v>
      </c>
      <c r="U29">
        <f>Q29/M27*100</f>
        <v>56.125877735070027</v>
      </c>
    </row>
    <row r="30" spans="11:39" x14ac:dyDescent="0.25">
      <c r="K30">
        <v>2.5</v>
      </c>
      <c r="L30">
        <f t="shared" si="4"/>
        <v>13.427359999999998</v>
      </c>
      <c r="M30">
        <f t="shared" si="4"/>
        <v>11.49508</v>
      </c>
      <c r="P30">
        <f>L31-L27</f>
        <v>-1.250980000000002</v>
      </c>
      <c r="Q30">
        <f>M31-M27</f>
        <v>5.160940000000001</v>
      </c>
      <c r="S30">
        <v>3.5</v>
      </c>
      <c r="T30">
        <f>P30/L27*100</f>
        <v>-9.3669460572089349</v>
      </c>
      <c r="U30">
        <f>Q30/M27*100</f>
        <v>70.095752916728941</v>
      </c>
    </row>
    <row r="31" spans="11:39" x14ac:dyDescent="0.25">
      <c r="K31">
        <v>3.5</v>
      </c>
      <c r="L31">
        <f t="shared" si="4"/>
        <v>12.104279999999999</v>
      </c>
      <c r="M31">
        <f t="shared" si="4"/>
        <v>12.52364</v>
      </c>
      <c r="P31">
        <f>L32-L27</f>
        <v>0.940906666666665</v>
      </c>
      <c r="Q31">
        <f>M32-M27</f>
        <v>7.2768000000000006</v>
      </c>
      <c r="S31">
        <v>4.5</v>
      </c>
      <c r="T31">
        <f>P31/L27*100</f>
        <v>7.0452141453379786</v>
      </c>
      <c r="U31">
        <f>Q31/M27*100</f>
        <v>98.833308433047677</v>
      </c>
    </row>
    <row r="32" spans="11:39" x14ac:dyDescent="0.25">
      <c r="K32">
        <v>4.5</v>
      </c>
      <c r="L32">
        <f t="shared" si="4"/>
        <v>14.296166666666666</v>
      </c>
      <c r="M32">
        <f t="shared" si="4"/>
        <v>14.6395</v>
      </c>
      <c r="P32">
        <f>L33-L27</f>
        <v>6.0527733333333344</v>
      </c>
      <c r="Q32">
        <f>M33-M27</f>
        <v>3.0784666666666682</v>
      </c>
      <c r="S32">
        <v>5.5</v>
      </c>
      <c r="T32">
        <f>P32/L27*100</f>
        <v>45.321269172845255</v>
      </c>
      <c r="U32">
        <f>Q32/M27*100</f>
        <v>41.811654239160475</v>
      </c>
    </row>
    <row r="33" spans="1:13" x14ac:dyDescent="0.25">
      <c r="K33">
        <v>5.5</v>
      </c>
      <c r="L33">
        <f t="shared" si="4"/>
        <v>19.408033333333336</v>
      </c>
      <c r="M33">
        <f t="shared" si="4"/>
        <v>10.441166666666668</v>
      </c>
    </row>
    <row r="40" spans="1:13" x14ac:dyDescent="0.25">
      <c r="A40" t="s">
        <v>27</v>
      </c>
    </row>
    <row r="41" spans="1:13" x14ac:dyDescent="0.25">
      <c r="B41" t="s">
        <v>19</v>
      </c>
      <c r="C41" t="s">
        <v>20</v>
      </c>
    </row>
    <row r="42" spans="1:13" x14ac:dyDescent="0.25">
      <c r="A42" s="1">
        <v>1</v>
      </c>
      <c r="B42">
        <f>B5</f>
        <v>10.63</v>
      </c>
      <c r="C42">
        <f>C5</f>
        <v>5.8433000000000002</v>
      </c>
    </row>
    <row r="43" spans="1:13" x14ac:dyDescent="0.25">
      <c r="A43" s="1">
        <v>2</v>
      </c>
      <c r="B43">
        <f>F5</f>
        <v>8.8074999999999992</v>
      </c>
      <c r="C43">
        <f>G5</f>
        <v>6.2074999999999996</v>
      </c>
    </row>
    <row r="44" spans="1:13" x14ac:dyDescent="0.25">
      <c r="A44" s="1">
        <v>3</v>
      </c>
      <c r="B44">
        <f>J5</f>
        <v>0</v>
      </c>
      <c r="C44">
        <f>K5</f>
        <v>0</v>
      </c>
    </row>
    <row r="45" spans="1:13" x14ac:dyDescent="0.25">
      <c r="A45" s="1">
        <v>4</v>
      </c>
      <c r="B45">
        <f>N5</f>
        <v>0</v>
      </c>
      <c r="C45">
        <f>O5</f>
        <v>0</v>
      </c>
    </row>
    <row r="46" spans="1:13" x14ac:dyDescent="0.25">
      <c r="A46" s="1">
        <v>5</v>
      </c>
      <c r="B46">
        <f>R5</f>
        <v>0</v>
      </c>
      <c r="C46">
        <f>S5</f>
        <v>0</v>
      </c>
    </row>
    <row r="47" spans="1:13" x14ac:dyDescent="0.25">
      <c r="A47" s="1">
        <v>6</v>
      </c>
      <c r="B47">
        <f>V5</f>
        <v>17.434999999999999</v>
      </c>
      <c r="C47">
        <f>W5</f>
        <v>6.3079000000000001</v>
      </c>
    </row>
    <row r="48" spans="1:13" x14ac:dyDescent="0.25">
      <c r="A48" s="1">
        <v>7</v>
      </c>
      <c r="B48">
        <f>Z5</f>
        <v>15.5343</v>
      </c>
      <c r="C48">
        <f>AA5</f>
        <v>9.5245999999999995</v>
      </c>
    </row>
    <row r="49" spans="1:3" x14ac:dyDescent="0.25">
      <c r="A49" s="1">
        <v>8</v>
      </c>
      <c r="B49">
        <f>AD5</f>
        <v>14.3695</v>
      </c>
      <c r="C49">
        <f>AE5</f>
        <v>8.9301999999999992</v>
      </c>
    </row>
    <row r="51" spans="1:3" x14ac:dyDescent="0.25">
      <c r="A51" t="s">
        <v>28</v>
      </c>
      <c r="B51">
        <f>AVERAGE(B42:B49)</f>
        <v>8.3470375000000008</v>
      </c>
      <c r="C51">
        <f>AVERAGE(C42:C49)</f>
        <v>4.6016874999999997</v>
      </c>
    </row>
    <row r="52" spans="1:3" x14ac:dyDescent="0.25">
      <c r="A52" t="s">
        <v>15</v>
      </c>
      <c r="B52">
        <f>_xlfn.STDEV.P(B42:B49)</f>
        <v>6.9368662573487549</v>
      </c>
      <c r="C52">
        <f>_xlfn.STDEV.P(C42:C49)</f>
        <v>3.7671120896641432</v>
      </c>
    </row>
    <row r="53" spans="1:3" x14ac:dyDescent="0.25">
      <c r="A53" t="s">
        <v>29</v>
      </c>
      <c r="B53">
        <f>1.5*B52</f>
        <v>10.405299386023133</v>
      </c>
      <c r="C53">
        <f>1.5*C52</f>
        <v>5.6506681344962146</v>
      </c>
    </row>
    <row r="54" spans="1:3" x14ac:dyDescent="0.25">
      <c r="A54" t="s">
        <v>16</v>
      </c>
      <c r="B54">
        <f>2*B52</f>
        <v>13.87373251469751</v>
      </c>
      <c r="C54">
        <f>2*C52</f>
        <v>7.5342241793282865</v>
      </c>
    </row>
    <row r="55" spans="1:3" x14ac:dyDescent="0.25">
      <c r="A55" t="s">
        <v>30</v>
      </c>
      <c r="B55">
        <f>B51+B53</f>
        <v>18.752336886023134</v>
      </c>
      <c r="C55">
        <f>C51+C53</f>
        <v>10.252355634496215</v>
      </c>
    </row>
    <row r="56" spans="1:3" x14ac:dyDescent="0.25">
      <c r="A56" t="s">
        <v>17</v>
      </c>
      <c r="B56">
        <f>B51+B54</f>
        <v>22.220770014697511</v>
      </c>
      <c r="C56">
        <f>C51+C54</f>
        <v>12.135911679328286</v>
      </c>
    </row>
  </sheetData>
  <conditionalFormatting sqref="B6:B11">
    <cfRule type="cellIs" dxfId="19" priority="20" operator="greaterThan">
      <formula>$B$16</formula>
    </cfRule>
  </conditionalFormatting>
  <conditionalFormatting sqref="C6:C11">
    <cfRule type="cellIs" dxfId="18" priority="19" operator="greaterThan">
      <formula>$C$16</formula>
    </cfRule>
  </conditionalFormatting>
  <conditionalFormatting sqref="F6:F11">
    <cfRule type="cellIs" dxfId="17" priority="18" operator="greaterThan">
      <formula>$F$16</formula>
    </cfRule>
  </conditionalFormatting>
  <conditionalFormatting sqref="G6:G11">
    <cfRule type="cellIs" dxfId="16" priority="17" operator="greaterThan">
      <formula>$G$16</formula>
    </cfRule>
  </conditionalFormatting>
  <conditionalFormatting sqref="J6:J11">
    <cfRule type="cellIs" dxfId="15" priority="16" operator="greaterThan">
      <formula>$J$16</formula>
    </cfRule>
  </conditionalFormatting>
  <conditionalFormatting sqref="K6:K11">
    <cfRule type="cellIs" dxfId="14" priority="15" operator="greaterThan">
      <formula>$K$16</formula>
    </cfRule>
  </conditionalFormatting>
  <conditionalFormatting sqref="N6:N11">
    <cfRule type="cellIs" dxfId="13" priority="14" operator="greaterThan">
      <formula>$N$16</formula>
    </cfRule>
  </conditionalFormatting>
  <conditionalFormatting sqref="O6:O11">
    <cfRule type="cellIs" dxfId="12" priority="13" operator="greaterThan">
      <formula>$O$16</formula>
    </cfRule>
  </conditionalFormatting>
  <conditionalFormatting sqref="R6:R11">
    <cfRule type="cellIs" dxfId="11" priority="12" operator="greaterThan">
      <formula>$R$16</formula>
    </cfRule>
  </conditionalFormatting>
  <conditionalFormatting sqref="S6:S11">
    <cfRule type="cellIs" dxfId="10" priority="11" operator="greaterThan">
      <formula>$S$16</formula>
    </cfRule>
  </conditionalFormatting>
  <conditionalFormatting sqref="V6:V11">
    <cfRule type="cellIs" dxfId="9" priority="10" operator="greaterThan">
      <formula>$V$16</formula>
    </cfRule>
  </conditionalFormatting>
  <conditionalFormatting sqref="W6:W11">
    <cfRule type="cellIs" dxfId="8" priority="9" operator="greaterThan">
      <formula>$W$16</formula>
    </cfRule>
  </conditionalFormatting>
  <conditionalFormatting sqref="Z6:Z11">
    <cfRule type="cellIs" dxfId="7" priority="8" operator="greaterThan">
      <formula>$Z$16</formula>
    </cfRule>
  </conditionalFormatting>
  <conditionalFormatting sqref="AA6:AA11">
    <cfRule type="cellIs" dxfId="6" priority="7" operator="greaterThan">
      <formula>$AA$16</formula>
    </cfRule>
  </conditionalFormatting>
  <conditionalFormatting sqref="AD6:AD11">
    <cfRule type="cellIs" dxfId="5" priority="6" operator="greaterThan">
      <formula>$AD$16</formula>
    </cfRule>
  </conditionalFormatting>
  <conditionalFormatting sqref="AE6:AE11">
    <cfRule type="cellIs" dxfId="4" priority="5" operator="greaterThan">
      <formula>$AE$16</formula>
    </cfRule>
  </conditionalFormatting>
  <conditionalFormatting sqref="B42:B49">
    <cfRule type="cellIs" dxfId="3" priority="4" operator="greaterThan">
      <formula>$B$55</formula>
    </cfRule>
    <cfRule type="cellIs" dxfId="2" priority="2" operator="greaterThan">
      <formula>$B$56</formula>
    </cfRule>
  </conditionalFormatting>
  <conditionalFormatting sqref="C42:C49">
    <cfRule type="cellIs" dxfId="1" priority="3" operator="greaterThan">
      <formula>$C$55</formula>
    </cfRule>
    <cfRule type="cellIs" dxfId="0" priority="1" operator="greaterThan">
      <formula>$C$56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2015-05-18T23:38:50Z</dcterms:created>
  <dcterms:modified xsi:type="dcterms:W3CDTF">2015-08-11T00:32:27Z</dcterms:modified>
</cp:coreProperties>
</file>