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I25" i="1"/>
  <c r="AH25" i="1"/>
  <c r="AG25" i="1"/>
  <c r="AF25" i="1"/>
  <c r="AE25" i="1"/>
  <c r="AD25" i="1"/>
  <c r="AC25" i="1"/>
  <c r="AB25" i="1"/>
  <c r="AA25" i="1"/>
  <c r="Z25" i="1"/>
  <c r="Y25" i="1"/>
  <c r="X25" i="1"/>
  <c r="V25" i="1"/>
  <c r="U25" i="1"/>
  <c r="R30" i="1"/>
  <c r="R29" i="1"/>
  <c r="R28" i="1"/>
  <c r="R27" i="1"/>
  <c r="R26" i="1"/>
  <c r="R25" i="1"/>
  <c r="Q30" i="1"/>
  <c r="Q29" i="1"/>
  <c r="Q28" i="1"/>
  <c r="Q27" i="1"/>
  <c r="Q26" i="1"/>
  <c r="Q25" i="1"/>
  <c r="O30" i="1"/>
  <c r="O29" i="1"/>
  <c r="O28" i="1"/>
  <c r="O27" i="1"/>
  <c r="O26" i="1"/>
  <c r="O25" i="1"/>
  <c r="N30" i="1"/>
  <c r="N29" i="1"/>
  <c r="N28" i="1"/>
  <c r="N27" i="1"/>
  <c r="N26" i="1"/>
  <c r="N25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C16" i="1"/>
  <c r="F16" i="1"/>
  <c r="G16" i="1"/>
  <c r="J16" i="1"/>
  <c r="K16" i="1"/>
  <c r="N16" i="1"/>
  <c r="O16" i="1"/>
  <c r="R16" i="1"/>
  <c r="S16" i="1"/>
  <c r="V16" i="1"/>
  <c r="W16" i="1"/>
  <c r="Z16" i="1"/>
  <c r="AA16" i="1"/>
  <c r="AD16" i="1"/>
  <c r="AE16" i="1"/>
  <c r="C15" i="1"/>
  <c r="F15" i="1"/>
  <c r="G15" i="1"/>
  <c r="J15" i="1"/>
  <c r="K15" i="1"/>
  <c r="N15" i="1"/>
  <c r="O15" i="1"/>
  <c r="R15" i="1"/>
  <c r="S15" i="1"/>
  <c r="V15" i="1"/>
  <c r="W15" i="1"/>
  <c r="Z15" i="1"/>
  <c r="AA15" i="1"/>
  <c r="AD15" i="1"/>
  <c r="AE15" i="1"/>
  <c r="C14" i="1"/>
  <c r="F14" i="1"/>
  <c r="G14" i="1"/>
  <c r="J14" i="1"/>
  <c r="K14" i="1"/>
  <c r="N14" i="1"/>
  <c r="O14" i="1"/>
  <c r="R14" i="1"/>
  <c r="S14" i="1"/>
  <c r="V14" i="1"/>
  <c r="W14" i="1"/>
  <c r="Z14" i="1"/>
  <c r="AA14" i="1"/>
  <c r="AD14" i="1"/>
  <c r="AE14" i="1"/>
  <c r="C13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B16" i="1"/>
  <c r="B15" i="1"/>
  <c r="B14" i="1"/>
  <c r="B13" i="1"/>
</calcChain>
</file>

<file path=xl/sharedStrings.xml><?xml version="1.0" encoding="utf-8"?>
<sst xmlns="http://schemas.openxmlformats.org/spreadsheetml/2006/main" count="87" uniqueCount="34">
  <si>
    <t>BROW</t>
  </si>
  <si>
    <t>BROW_DF</t>
  </si>
  <si>
    <t>CHEEK_DF</t>
  </si>
  <si>
    <t>Cmt Text</t>
  </si>
  <si>
    <t>RMS</t>
  </si>
  <si>
    <t xml:space="preserve"> </t>
  </si>
  <si>
    <t>µV</t>
  </si>
  <si>
    <t>CHEEK</t>
  </si>
  <si>
    <t>Trial 2</t>
  </si>
  <si>
    <t>Trial 3</t>
  </si>
  <si>
    <t>Trial 4</t>
  </si>
  <si>
    <t>Trial 5</t>
  </si>
  <si>
    <t>Trial 6</t>
  </si>
  <si>
    <t>Trial 7</t>
  </si>
  <si>
    <t>Trial 8</t>
  </si>
  <si>
    <t>mean</t>
  </si>
  <si>
    <t>SD</t>
  </si>
  <si>
    <t>2SD</t>
  </si>
  <si>
    <t>M + 2SD</t>
  </si>
  <si>
    <t>Averages</t>
  </si>
  <si>
    <t>Brow</t>
  </si>
  <si>
    <t>Cheek</t>
  </si>
  <si>
    <t>BL</t>
  </si>
  <si>
    <t>Diffs</t>
  </si>
  <si>
    <t>percent change</t>
  </si>
  <si>
    <t>SPSS order</t>
  </si>
  <si>
    <t>Brow BL</t>
  </si>
  <si>
    <t>Cheek BL</t>
  </si>
  <si>
    <t>Baseline Screen</t>
  </si>
  <si>
    <t>Trial</t>
  </si>
  <si>
    <t>Mean</t>
  </si>
  <si>
    <t>1.5SD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</si>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</sst>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4"/>
  <sheetViews>
    <sheetView tabSelected="1" zoomScale="80" zoomScaleNormal="80" workbookViewId="0">
      <selection activeCell="B41" sqref="B41:B4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8</v>
      </c>
      <c r="J2" t="s">
        <v>9</v>
      </c>
      <c r="N2" t="s">
        <v>10</v>
      </c>
      <c r="R2" t="s">
        <v>11</v>
      </c>
      <c r="V2" t="s">
        <v>12</v>
      </c>
      <c r="Z2" t="s">
        <v>13</v>
      </c>
      <c r="AD2" t="s">
        <v>14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0</v>
      </c>
      <c r="G4" t="s">
        <v>7</v>
      </c>
      <c r="J4" t="s">
        <v>0</v>
      </c>
      <c r="K4" t="s">
        <v>7</v>
      </c>
      <c r="N4" t="s">
        <v>0</v>
      </c>
      <c r="O4" t="s">
        <v>7</v>
      </c>
      <c r="R4" t="s">
        <v>0</v>
      </c>
      <c r="S4" t="s">
        <v>7</v>
      </c>
      <c r="V4" t="s">
        <v>0</v>
      </c>
      <c r="W4" t="s">
        <v>7</v>
      </c>
      <c r="Z4" t="s">
        <v>0</v>
      </c>
      <c r="AA4" t="s">
        <v>7</v>
      </c>
      <c r="AD4" t="s">
        <v>0</v>
      </c>
      <c r="AE4" t="s">
        <v>7</v>
      </c>
    </row>
    <row r="5" spans="1:31" x14ac:dyDescent="0.25">
      <c r="A5">
        <v>626</v>
      </c>
      <c r="B5">
        <v>10.7942</v>
      </c>
      <c r="C5">
        <v>4.4809000000000001</v>
      </c>
      <c r="E5">
        <v>626</v>
      </c>
      <c r="F5">
        <v>8.6127000000000002</v>
      </c>
      <c r="G5">
        <v>7.3685</v>
      </c>
      <c r="I5">
        <v>626</v>
      </c>
      <c r="J5">
        <v>11.085599999999999</v>
      </c>
      <c r="K5">
        <v>5.9602000000000004</v>
      </c>
      <c r="M5">
        <v>626</v>
      </c>
      <c r="N5">
        <v>12.026300000000001</v>
      </c>
      <c r="O5">
        <v>4.7698</v>
      </c>
      <c r="Q5">
        <v>626</v>
      </c>
      <c r="R5">
        <v>11.1572</v>
      </c>
      <c r="S5">
        <v>10.0525</v>
      </c>
      <c r="U5">
        <v>626</v>
      </c>
      <c r="V5">
        <v>8.7478999999999996</v>
      </c>
      <c r="W5">
        <v>8.9206000000000003</v>
      </c>
      <c r="Y5">
        <v>626</v>
      </c>
      <c r="Z5">
        <v>9.4701000000000004</v>
      </c>
      <c r="AA5">
        <v>9.7685999999999993</v>
      </c>
      <c r="AC5">
        <v>626</v>
      </c>
      <c r="AD5">
        <v>7.2454000000000001</v>
      </c>
      <c r="AE5">
        <v>11.7263</v>
      </c>
    </row>
    <row r="6" spans="1:31" x14ac:dyDescent="0.25">
      <c r="A6">
        <v>0.5</v>
      </c>
      <c r="B6">
        <v>11.983499999999999</v>
      </c>
      <c r="C6">
        <v>4.1715999999999998</v>
      </c>
      <c r="E6">
        <v>0.5</v>
      </c>
      <c r="F6">
        <v>7.4768999999999997</v>
      </c>
      <c r="G6">
        <v>7.1547999999999998</v>
      </c>
      <c r="I6">
        <v>0.5</v>
      </c>
      <c r="J6">
        <v>10.906499999999999</v>
      </c>
      <c r="K6">
        <v>6.2079000000000004</v>
      </c>
      <c r="M6">
        <v>0.5</v>
      </c>
      <c r="N6">
        <v>11.279500000000001</v>
      </c>
      <c r="O6">
        <v>6.26</v>
      </c>
      <c r="Q6">
        <v>0.5</v>
      </c>
      <c r="R6">
        <v>9.9665999999999997</v>
      </c>
      <c r="S6">
        <v>7.1820000000000004</v>
      </c>
      <c r="U6">
        <v>0.5</v>
      </c>
      <c r="V6">
        <v>8.5327999999999999</v>
      </c>
      <c r="W6">
        <v>8.0917999999999992</v>
      </c>
      <c r="Y6">
        <v>0.5</v>
      </c>
      <c r="Z6">
        <v>12.095700000000001</v>
      </c>
      <c r="AA6">
        <v>9.3797999999999995</v>
      </c>
      <c r="AC6">
        <v>0.5</v>
      </c>
      <c r="AD6">
        <v>11.2193</v>
      </c>
      <c r="AE6">
        <v>8.1333000000000002</v>
      </c>
    </row>
    <row r="7" spans="1:31" x14ac:dyDescent="0.25">
      <c r="A7">
        <v>1.5</v>
      </c>
      <c r="B7">
        <v>12.063000000000001</v>
      </c>
      <c r="C7">
        <v>4.7836999999999996</v>
      </c>
      <c r="E7">
        <v>1.5</v>
      </c>
      <c r="F7">
        <v>9.3838000000000008</v>
      </c>
      <c r="G7">
        <v>8.2589000000000006</v>
      </c>
      <c r="I7">
        <v>1.5</v>
      </c>
      <c r="J7">
        <v>9.2826000000000004</v>
      </c>
      <c r="K7">
        <v>5.4856999999999996</v>
      </c>
      <c r="M7">
        <v>1.5</v>
      </c>
      <c r="N7">
        <v>9.2322000000000006</v>
      </c>
      <c r="O7">
        <v>5.9131999999999998</v>
      </c>
      <c r="Q7">
        <v>1.5</v>
      </c>
      <c r="R7">
        <v>8.3656000000000006</v>
      </c>
      <c r="S7">
        <v>8.9995999999999992</v>
      </c>
      <c r="U7">
        <v>1.5</v>
      </c>
      <c r="V7">
        <v>9.7588000000000008</v>
      </c>
      <c r="W7">
        <v>7.5323000000000002</v>
      </c>
      <c r="Y7">
        <v>1.5</v>
      </c>
      <c r="Z7">
        <v>8.9293999999999993</v>
      </c>
      <c r="AA7">
        <v>7.2586000000000004</v>
      </c>
      <c r="AC7">
        <v>1.5</v>
      </c>
      <c r="AD7">
        <v>10.843400000000001</v>
      </c>
      <c r="AE7">
        <v>7.4222000000000001</v>
      </c>
    </row>
    <row r="8" spans="1:31" x14ac:dyDescent="0.25">
      <c r="A8">
        <v>2.5</v>
      </c>
      <c r="B8">
        <v>8.8356999999999992</v>
      </c>
      <c r="C8">
        <v>6.8327999999999998</v>
      </c>
      <c r="E8">
        <v>2.5</v>
      </c>
      <c r="F8">
        <v>6.8933</v>
      </c>
      <c r="G8">
        <v>7.3333000000000004</v>
      </c>
      <c r="I8">
        <v>2.5</v>
      </c>
      <c r="J8">
        <v>8.3393999999999995</v>
      </c>
      <c r="K8">
        <v>5.8505000000000003</v>
      </c>
      <c r="M8">
        <v>2.5</v>
      </c>
      <c r="N8">
        <v>8.9929000000000006</v>
      </c>
      <c r="O8">
        <v>5.8550000000000004</v>
      </c>
      <c r="Q8">
        <v>2.5</v>
      </c>
      <c r="R8">
        <v>6.9832999999999998</v>
      </c>
      <c r="S8">
        <v>7.8958000000000004</v>
      </c>
      <c r="U8">
        <v>2.5</v>
      </c>
      <c r="V8">
        <v>6.7079000000000004</v>
      </c>
      <c r="W8">
        <v>7.4523999999999999</v>
      </c>
      <c r="Y8">
        <v>2.5</v>
      </c>
      <c r="Z8">
        <v>5.2267999999999999</v>
      </c>
      <c r="AA8">
        <v>9.1637000000000004</v>
      </c>
      <c r="AC8">
        <v>2.5</v>
      </c>
      <c r="AD8">
        <v>7.3723999999999998</v>
      </c>
      <c r="AE8">
        <v>7.3352000000000004</v>
      </c>
    </row>
    <row r="9" spans="1:31" x14ac:dyDescent="0.25">
      <c r="A9">
        <v>3.5</v>
      </c>
      <c r="B9">
        <v>6.3324999999999996</v>
      </c>
      <c r="C9">
        <v>9.6335999999999995</v>
      </c>
      <c r="E9">
        <v>3.5</v>
      </c>
      <c r="F9">
        <v>6.1928000000000001</v>
      </c>
      <c r="G9">
        <v>9.0540000000000003</v>
      </c>
      <c r="I9">
        <v>3.5</v>
      </c>
      <c r="J9">
        <v>9.6212</v>
      </c>
      <c r="K9">
        <v>5.3918999999999997</v>
      </c>
      <c r="M9">
        <v>3.5</v>
      </c>
      <c r="N9">
        <v>33.384099999999997</v>
      </c>
      <c r="O9">
        <v>6.1536</v>
      </c>
      <c r="Q9">
        <v>3.5</v>
      </c>
      <c r="R9">
        <v>5.9611999999999998</v>
      </c>
      <c r="S9">
        <v>7.1138000000000003</v>
      </c>
      <c r="U9">
        <v>3.5</v>
      </c>
      <c r="V9">
        <v>5.9781000000000004</v>
      </c>
      <c r="W9">
        <v>7.1218000000000004</v>
      </c>
      <c r="Y9">
        <v>3.5</v>
      </c>
      <c r="Z9">
        <v>6.1074999999999999</v>
      </c>
      <c r="AA9">
        <v>9.5604999999999993</v>
      </c>
      <c r="AC9">
        <v>3.5</v>
      </c>
      <c r="AD9">
        <v>7.5552999999999999</v>
      </c>
      <c r="AE9">
        <v>7.8575999999999997</v>
      </c>
    </row>
    <row r="10" spans="1:31" x14ac:dyDescent="0.25">
      <c r="A10">
        <v>4.5</v>
      </c>
      <c r="B10">
        <v>8.8140000000000001</v>
      </c>
      <c r="C10">
        <v>9.3691999999999993</v>
      </c>
      <c r="E10">
        <v>4.5</v>
      </c>
      <c r="F10">
        <v>8.8566000000000003</v>
      </c>
      <c r="G10">
        <v>8.1140000000000008</v>
      </c>
      <c r="I10">
        <v>4.5</v>
      </c>
      <c r="J10">
        <v>12.2699</v>
      </c>
      <c r="K10">
        <v>5.3074000000000003</v>
      </c>
      <c r="M10">
        <v>4.5</v>
      </c>
      <c r="N10">
        <v>11.7148</v>
      </c>
      <c r="O10">
        <v>6.8865999999999996</v>
      </c>
      <c r="Q10">
        <v>4.5</v>
      </c>
      <c r="R10">
        <v>6.3684000000000003</v>
      </c>
      <c r="S10">
        <v>6.9862000000000002</v>
      </c>
      <c r="U10">
        <v>4.5</v>
      </c>
      <c r="V10">
        <v>7.0475000000000003</v>
      </c>
      <c r="W10">
        <v>9.2472999999999992</v>
      </c>
      <c r="Y10">
        <v>4.5</v>
      </c>
      <c r="Z10">
        <v>6.6486999999999998</v>
      </c>
      <c r="AA10">
        <v>27.966100000000001</v>
      </c>
      <c r="AC10">
        <v>4.5</v>
      </c>
      <c r="AD10">
        <v>9.6028000000000002</v>
      </c>
      <c r="AE10">
        <v>7.6058000000000003</v>
      </c>
    </row>
    <row r="11" spans="1:31" x14ac:dyDescent="0.25">
      <c r="A11">
        <v>5.5</v>
      </c>
      <c r="B11">
        <v>8.2217000000000002</v>
      </c>
      <c r="C11">
        <v>7.0377999999999998</v>
      </c>
      <c r="E11">
        <v>5.5</v>
      </c>
      <c r="F11">
        <v>10.610900000000001</v>
      </c>
      <c r="G11">
        <v>6.8277000000000001</v>
      </c>
      <c r="I11">
        <v>5.5</v>
      </c>
      <c r="J11">
        <v>10.5106</v>
      </c>
      <c r="K11">
        <v>7.08</v>
      </c>
      <c r="M11">
        <v>5.5</v>
      </c>
      <c r="N11">
        <v>12.0084</v>
      </c>
      <c r="O11">
        <v>6.2328000000000001</v>
      </c>
      <c r="Q11">
        <v>5.5</v>
      </c>
      <c r="R11">
        <v>7.3204000000000002</v>
      </c>
      <c r="S11">
        <v>6.7159000000000004</v>
      </c>
      <c r="U11">
        <v>5.5</v>
      </c>
      <c r="V11">
        <v>8.9699000000000009</v>
      </c>
      <c r="W11">
        <v>8.1424000000000003</v>
      </c>
      <c r="Y11">
        <v>5.5</v>
      </c>
      <c r="Z11">
        <v>6.7416999999999998</v>
      </c>
      <c r="AA11">
        <v>15.9556</v>
      </c>
      <c r="AC11">
        <v>5.5</v>
      </c>
      <c r="AD11">
        <v>9.8712999999999997</v>
      </c>
      <c r="AE11">
        <v>7.5782999999999996</v>
      </c>
    </row>
    <row r="13" spans="1:31" x14ac:dyDescent="0.25">
      <c r="A13" t="s">
        <v>15</v>
      </c>
      <c r="B13">
        <f>AVERAGE(B6:B11)</f>
        <v>9.3750666666666653</v>
      </c>
      <c r="C13">
        <f t="shared" ref="C13:AE13" si="0">AVERAGE(C6:C11)</f>
        <v>6.9714499999999999</v>
      </c>
      <c r="E13" t="s">
        <v>15</v>
      </c>
      <c r="F13">
        <f t="shared" si="0"/>
        <v>8.2357166666666668</v>
      </c>
      <c r="G13">
        <f t="shared" si="0"/>
        <v>7.7904500000000008</v>
      </c>
      <c r="I13" t="s">
        <v>15</v>
      </c>
      <c r="J13">
        <f t="shared" si="0"/>
        <v>10.155033333333334</v>
      </c>
      <c r="K13">
        <f t="shared" si="0"/>
        <v>5.8872333333333335</v>
      </c>
      <c r="M13" t="s">
        <v>15</v>
      </c>
      <c r="N13">
        <f t="shared" si="0"/>
        <v>14.435316666666665</v>
      </c>
      <c r="O13">
        <f t="shared" si="0"/>
        <v>6.2168666666666654</v>
      </c>
      <c r="Q13" t="s">
        <v>15</v>
      </c>
      <c r="R13">
        <f t="shared" si="0"/>
        <v>7.4942500000000001</v>
      </c>
      <c r="S13">
        <f t="shared" si="0"/>
        <v>7.482216666666667</v>
      </c>
      <c r="U13" t="s">
        <v>15</v>
      </c>
      <c r="V13">
        <f t="shared" si="0"/>
        <v>7.8325000000000022</v>
      </c>
      <c r="W13">
        <f t="shared" si="0"/>
        <v>7.9313333333333338</v>
      </c>
      <c r="Y13" t="s">
        <v>15</v>
      </c>
      <c r="Z13">
        <f t="shared" si="0"/>
        <v>7.6249666666666664</v>
      </c>
      <c r="AA13">
        <f t="shared" si="0"/>
        <v>13.21405</v>
      </c>
      <c r="AC13" t="s">
        <v>15</v>
      </c>
      <c r="AD13">
        <f t="shared" si="0"/>
        <v>9.4107500000000002</v>
      </c>
      <c r="AE13">
        <f t="shared" si="0"/>
        <v>7.6554000000000002</v>
      </c>
    </row>
    <row r="14" spans="1:31" x14ac:dyDescent="0.25">
      <c r="A14" t="s">
        <v>16</v>
      </c>
      <c r="B14">
        <f>_xlfn.STDEV.P(B6:B11)</f>
        <v>2.0502881445191039</v>
      </c>
      <c r="C14">
        <f t="shared" ref="C14:AE14" si="1">_xlfn.STDEV.P(C6:C11)</f>
        <v>2.0609578644811402</v>
      </c>
      <c r="E14" t="s">
        <v>16</v>
      </c>
      <c r="F14">
        <f t="shared" si="1"/>
        <v>1.521867332606738</v>
      </c>
      <c r="G14">
        <f t="shared" si="1"/>
        <v>0.75945300655581505</v>
      </c>
      <c r="I14" t="s">
        <v>16</v>
      </c>
      <c r="J14">
        <f t="shared" si="1"/>
        <v>1.2587317144208596</v>
      </c>
      <c r="K14">
        <f t="shared" si="1"/>
        <v>0.61504194888551544</v>
      </c>
      <c r="M14" t="s">
        <v>16</v>
      </c>
      <c r="N14">
        <f t="shared" si="1"/>
        <v>8.553742127555763</v>
      </c>
      <c r="O14">
        <f t="shared" si="1"/>
        <v>0.33611027290988216</v>
      </c>
      <c r="Q14" t="s">
        <v>16</v>
      </c>
      <c r="R14">
        <f t="shared" si="1"/>
        <v>1.3404501479602571</v>
      </c>
      <c r="S14">
        <f t="shared" si="1"/>
        <v>0.76731545102968579</v>
      </c>
      <c r="U14" t="s">
        <v>16</v>
      </c>
      <c r="V14">
        <f t="shared" si="1"/>
        <v>1.3425398851927328</v>
      </c>
      <c r="W14">
        <f t="shared" si="1"/>
        <v>0.68872054242308978</v>
      </c>
      <c r="Y14" t="s">
        <v>16</v>
      </c>
      <c r="Z14">
        <f t="shared" si="1"/>
        <v>2.2904209188608879</v>
      </c>
      <c r="AA14">
        <f t="shared" si="1"/>
        <v>7.1304709532984791</v>
      </c>
      <c r="AC14" t="s">
        <v>16</v>
      </c>
      <c r="AD14">
        <f t="shared" si="1"/>
        <v>1.481547279873312</v>
      </c>
      <c r="AE14">
        <f t="shared" si="1"/>
        <v>0.26913073031521312</v>
      </c>
    </row>
    <row r="15" spans="1:31" x14ac:dyDescent="0.25">
      <c r="A15" t="s">
        <v>17</v>
      </c>
      <c r="B15">
        <f>2*B14</f>
        <v>4.1005762890382078</v>
      </c>
      <c r="C15">
        <f t="shared" ref="C15:AE15" si="2">2*C14</f>
        <v>4.1219157289622803</v>
      </c>
      <c r="E15" t="s">
        <v>17</v>
      </c>
      <c r="F15">
        <f t="shared" si="2"/>
        <v>3.043734665213476</v>
      </c>
      <c r="G15">
        <f t="shared" si="2"/>
        <v>1.5189060131116301</v>
      </c>
      <c r="I15" t="s">
        <v>17</v>
      </c>
      <c r="J15">
        <f t="shared" si="2"/>
        <v>2.5174634288417193</v>
      </c>
      <c r="K15">
        <f t="shared" si="2"/>
        <v>1.2300838977710309</v>
      </c>
      <c r="M15" t="s">
        <v>17</v>
      </c>
      <c r="N15">
        <f t="shared" si="2"/>
        <v>17.107484255111526</v>
      </c>
      <c r="O15">
        <f t="shared" si="2"/>
        <v>0.67222054581976431</v>
      </c>
      <c r="Q15" t="s">
        <v>17</v>
      </c>
      <c r="R15">
        <f t="shared" si="2"/>
        <v>2.6809002959205142</v>
      </c>
      <c r="S15">
        <f t="shared" si="2"/>
        <v>1.5346309020593716</v>
      </c>
      <c r="U15" t="s">
        <v>17</v>
      </c>
      <c r="V15">
        <f t="shared" si="2"/>
        <v>2.6850797703854656</v>
      </c>
      <c r="W15">
        <f t="shared" si="2"/>
        <v>1.3774410848461796</v>
      </c>
      <c r="Y15" t="s">
        <v>17</v>
      </c>
      <c r="Z15">
        <f t="shared" si="2"/>
        <v>4.5808418377217759</v>
      </c>
      <c r="AA15">
        <f t="shared" si="2"/>
        <v>14.260941906596958</v>
      </c>
      <c r="AC15" t="s">
        <v>17</v>
      </c>
      <c r="AD15">
        <f t="shared" si="2"/>
        <v>2.9630945597466241</v>
      </c>
      <c r="AE15">
        <f t="shared" si="2"/>
        <v>0.53826146063042624</v>
      </c>
    </row>
    <row r="16" spans="1:31" x14ac:dyDescent="0.25">
      <c r="A16" t="s">
        <v>18</v>
      </c>
      <c r="B16">
        <f>B13+B15</f>
        <v>13.475642955704874</v>
      </c>
      <c r="C16">
        <f t="shared" ref="C16:AE16" si="3">C13+C15</f>
        <v>11.093365728962279</v>
      </c>
      <c r="E16" t="s">
        <v>18</v>
      </c>
      <c r="F16">
        <f t="shared" si="3"/>
        <v>11.279451331880143</v>
      </c>
      <c r="G16">
        <f t="shared" si="3"/>
        <v>9.3093560131116302</v>
      </c>
      <c r="I16" t="s">
        <v>18</v>
      </c>
      <c r="J16">
        <f t="shared" si="3"/>
        <v>12.672496762175053</v>
      </c>
      <c r="K16">
        <f t="shared" si="3"/>
        <v>7.117317231104364</v>
      </c>
      <c r="M16" t="s">
        <v>18</v>
      </c>
      <c r="N16">
        <f t="shared" si="3"/>
        <v>31.542800921778191</v>
      </c>
      <c r="O16">
        <f t="shared" si="3"/>
        <v>6.8890872124864302</v>
      </c>
      <c r="Q16" t="s">
        <v>18</v>
      </c>
      <c r="R16">
        <f t="shared" si="3"/>
        <v>10.175150295920513</v>
      </c>
      <c r="S16">
        <f t="shared" si="3"/>
        <v>9.016847568726039</v>
      </c>
      <c r="U16" t="s">
        <v>18</v>
      </c>
      <c r="V16">
        <f t="shared" si="3"/>
        <v>10.517579770385467</v>
      </c>
      <c r="W16">
        <f t="shared" si="3"/>
        <v>9.3087744181795138</v>
      </c>
      <c r="Y16" t="s">
        <v>18</v>
      </c>
      <c r="Z16">
        <f t="shared" si="3"/>
        <v>12.205808504388443</v>
      </c>
      <c r="AA16">
        <f t="shared" si="3"/>
        <v>27.474991906596959</v>
      </c>
      <c r="AC16" t="s">
        <v>18</v>
      </c>
      <c r="AD16">
        <f t="shared" si="3"/>
        <v>12.373844559746624</v>
      </c>
      <c r="AE16">
        <f t="shared" si="3"/>
        <v>8.1936614606304268</v>
      </c>
    </row>
    <row r="22" spans="10:35" x14ac:dyDescent="0.25">
      <c r="K22" t="s">
        <v>19</v>
      </c>
      <c r="N22" t="s">
        <v>23</v>
      </c>
      <c r="Q22" t="s">
        <v>24</v>
      </c>
    </row>
    <row r="23" spans="10:35" x14ac:dyDescent="0.25">
      <c r="U23" t="s">
        <v>25</v>
      </c>
      <c r="X23" t="s">
        <v>20</v>
      </c>
      <c r="AD23" t="s">
        <v>21</v>
      </c>
    </row>
    <row r="24" spans="10:35" x14ac:dyDescent="0.25">
      <c r="K24" t="s">
        <v>20</v>
      </c>
      <c r="L24" t="s">
        <v>21</v>
      </c>
      <c r="N24" t="s">
        <v>20</v>
      </c>
      <c r="O24" t="s">
        <v>21</v>
      </c>
      <c r="Q24" t="s">
        <v>0</v>
      </c>
      <c r="R24" t="s">
        <v>7</v>
      </c>
      <c r="U24" t="s">
        <v>26</v>
      </c>
      <c r="V24" t="s">
        <v>27</v>
      </c>
      <c r="X24">
        <v>0.5</v>
      </c>
      <c r="Y24">
        <v>1.5</v>
      </c>
      <c r="Z24">
        <v>2.5</v>
      </c>
      <c r="AA24">
        <v>3.5</v>
      </c>
      <c r="AB24">
        <v>4.5</v>
      </c>
      <c r="AC24">
        <v>5.5</v>
      </c>
      <c r="AD24">
        <v>0.5</v>
      </c>
      <c r="AE24">
        <v>1.5</v>
      </c>
      <c r="AF24">
        <v>2.5</v>
      </c>
      <c r="AG24">
        <v>3.5</v>
      </c>
      <c r="AH24">
        <v>4.5</v>
      </c>
      <c r="AI24">
        <v>5.5</v>
      </c>
    </row>
    <row r="25" spans="10:35" x14ac:dyDescent="0.25">
      <c r="J25" t="s">
        <v>22</v>
      </c>
      <c r="K25">
        <f>AVERAGE(B5,F5,J5,N5,R5,V5,Z5,AD5)</f>
        <v>9.8924250000000011</v>
      </c>
      <c r="L25">
        <f>AVERAGE(C5,G5,K5,O5,S5,W5,AA5,AE5)</f>
        <v>7.8809250000000004</v>
      </c>
      <c r="N25">
        <f>K26-K25</f>
        <v>0.54017499999999963</v>
      </c>
      <c r="O25">
        <f>L26-L25</f>
        <v>-0.80827500000000008</v>
      </c>
      <c r="Q25">
        <f>N25/K25*100</f>
        <v>5.4604912344546417</v>
      </c>
      <c r="R25">
        <f>O25/L25*100</f>
        <v>-10.256093034764319</v>
      </c>
      <c r="U25">
        <f>K25</f>
        <v>9.8924250000000011</v>
      </c>
      <c r="V25">
        <f>L25</f>
        <v>7.8809250000000004</v>
      </c>
      <c r="X25">
        <f>Q25</f>
        <v>5.4604912344546417</v>
      </c>
      <c r="Y25">
        <f>Q26</f>
        <v>-1.6181573274500525</v>
      </c>
      <c r="Z25">
        <f>Q27</f>
        <v>-25.003601240343006</v>
      </c>
      <c r="AA25">
        <f>Q28</f>
        <v>2.5187201318180206</v>
      </c>
      <c r="AB25">
        <f>Q29</f>
        <v>-9.877128206683409</v>
      </c>
      <c r="AC25">
        <f>Q30</f>
        <v>-6.1720205106432475</v>
      </c>
      <c r="AD25">
        <f>R25</f>
        <v>-10.256093034764319</v>
      </c>
      <c r="AE25">
        <f>R26</f>
        <v>-11.726415363678756</v>
      </c>
      <c r="AF25">
        <f>R27</f>
        <v>-8.4518949235020067</v>
      </c>
      <c r="AG25">
        <f>R28</f>
        <v>-1.8408372113679696</v>
      </c>
      <c r="AH25">
        <f>R29</f>
        <v>29.240222435818108</v>
      </c>
      <c r="AI25">
        <f>R30</f>
        <v>4.0019096743085463</v>
      </c>
    </row>
    <row r="26" spans="10:35" x14ac:dyDescent="0.25">
      <c r="J26">
        <v>0.5</v>
      </c>
      <c r="K26">
        <f>AVERAGE(B6,F6,J6,N6,R6,V6,Z6,AD6)</f>
        <v>10.432600000000001</v>
      </c>
      <c r="L26">
        <f>AVERAGE(C6,G6,K6,O6,S6,W6,AA6,AE6)</f>
        <v>7.0726500000000003</v>
      </c>
      <c r="N26">
        <f>K27-K25</f>
        <v>-0.16007500000000086</v>
      </c>
      <c r="O26">
        <f>L27-L25</f>
        <v>-0.92415000000000003</v>
      </c>
      <c r="Q26">
        <f>N26/K25*100</f>
        <v>-1.6181573274500525</v>
      </c>
      <c r="R26">
        <f>O26/L25*100</f>
        <v>-11.726415363678756</v>
      </c>
    </row>
    <row r="27" spans="10:35" x14ac:dyDescent="0.25">
      <c r="J27">
        <v>1.5</v>
      </c>
      <c r="K27">
        <f>AVERAGE(B7,F7,J7,N7,R7,V7,Z7,AD7)</f>
        <v>9.7323500000000003</v>
      </c>
      <c r="L27">
        <f>AVERAGE(C7,G7,K7,O7,S7,W7,AA7,AE7)</f>
        <v>6.9567750000000004</v>
      </c>
      <c r="N27">
        <f>K28-K25</f>
        <v>-2.4734625000000019</v>
      </c>
      <c r="O27">
        <f>L28-L25</f>
        <v>-0.66608750000000061</v>
      </c>
      <c r="Q27">
        <f>N27/K25*100</f>
        <v>-25.003601240343006</v>
      </c>
      <c r="R27">
        <f>O27/L25*100</f>
        <v>-8.4518949235020067</v>
      </c>
    </row>
    <row r="28" spans="10:35" x14ac:dyDescent="0.25">
      <c r="J28">
        <v>2.5</v>
      </c>
      <c r="K28">
        <f>AVERAGE(B8,F8,J8,N8,R8,V8,Z8,AD8)</f>
        <v>7.4189624999999992</v>
      </c>
      <c r="L28">
        <f>AVERAGE(C8,G8,K8,O8,S8,W8,AA8,AE8)</f>
        <v>7.2148374999999998</v>
      </c>
      <c r="N28">
        <f>K29-K25</f>
        <v>0.24916249999999884</v>
      </c>
      <c r="O28">
        <f>L29-L25</f>
        <v>-0.14507500000000118</v>
      </c>
      <c r="Q28">
        <f>N28/K25*100</f>
        <v>2.5187201318180206</v>
      </c>
      <c r="R28">
        <f>O28/L25*100</f>
        <v>-1.8408372113679696</v>
      </c>
    </row>
    <row r="29" spans="10:35" x14ac:dyDescent="0.25">
      <c r="J29">
        <v>3.5</v>
      </c>
      <c r="K29">
        <f>AVERAGE(B9,F9,J9,N9,R9,V9,Z9,AD9)</f>
        <v>10.1415875</v>
      </c>
      <c r="L29">
        <f>AVERAGE(C9,G9,K9,O9,S9,W9,AA9,AE9)</f>
        <v>7.7358499999999992</v>
      </c>
      <c r="N29">
        <f>K30-K25</f>
        <v>-0.97708750000000144</v>
      </c>
      <c r="O29">
        <f>L30-L25</f>
        <v>2.3043999999999984</v>
      </c>
      <c r="Q29">
        <f>N29/K25*100</f>
        <v>-9.877128206683409</v>
      </c>
      <c r="R29">
        <f>O29/L25*100</f>
        <v>29.240222435818108</v>
      </c>
    </row>
    <row r="30" spans="10:35" x14ac:dyDescent="0.25">
      <c r="J30">
        <v>4.5</v>
      </c>
      <c r="K30">
        <f>AVERAGE(B10,F10,J10,N10,R10,V10,Z10,AD10)</f>
        <v>8.9153374999999997</v>
      </c>
      <c r="L30">
        <f>AVERAGE(C10,G10,K10,O10,S10,W10,AA10,AE10)</f>
        <v>10.185324999999999</v>
      </c>
      <c r="N30">
        <f>K31-K25</f>
        <v>-0.61056250000000034</v>
      </c>
      <c r="O30">
        <f>L31-L25</f>
        <v>0.31538750000000082</v>
      </c>
      <c r="Q30">
        <f>N30/K25*100</f>
        <v>-6.1720205106432475</v>
      </c>
      <c r="R30">
        <f>O30/L25*100</f>
        <v>4.0019096743085463</v>
      </c>
    </row>
    <row r="31" spans="10:35" x14ac:dyDescent="0.25">
      <c r="J31">
        <v>5.5</v>
      </c>
      <c r="K31">
        <f>AVERAGE(B11,F11,J11,N11,R11,V11,Z11,AD11)</f>
        <v>9.2818625000000008</v>
      </c>
      <c r="L31">
        <f>AVERAGE(C11,G11,K11,O11,S11,W11,AA11,AE11)</f>
        <v>8.1963125000000012</v>
      </c>
    </row>
    <row r="38" spans="1:3" x14ac:dyDescent="0.25">
      <c r="A38" t="s">
        <v>28</v>
      </c>
    </row>
    <row r="40" spans="1:3" x14ac:dyDescent="0.25">
      <c r="A40" t="s">
        <v>29</v>
      </c>
      <c r="B40" t="s">
        <v>20</v>
      </c>
      <c r="C40" t="s">
        <v>21</v>
      </c>
    </row>
    <row r="41" spans="1:3" x14ac:dyDescent="0.25">
      <c r="A41">
        <v>1</v>
      </c>
      <c r="B41">
        <f>B5</f>
        <v>10.7942</v>
      </c>
      <c r="C41">
        <f>C5</f>
        <v>4.4809000000000001</v>
      </c>
    </row>
    <row r="42" spans="1:3" x14ac:dyDescent="0.25">
      <c r="A42">
        <v>2</v>
      </c>
      <c r="B42">
        <f>F5</f>
        <v>8.6127000000000002</v>
      </c>
      <c r="C42">
        <f>G5</f>
        <v>7.3685</v>
      </c>
    </row>
    <row r="43" spans="1:3" x14ac:dyDescent="0.25">
      <c r="A43">
        <v>3</v>
      </c>
      <c r="B43">
        <f>J5</f>
        <v>11.085599999999999</v>
      </c>
      <c r="C43">
        <f>K5</f>
        <v>5.9602000000000004</v>
      </c>
    </row>
    <row r="44" spans="1:3" x14ac:dyDescent="0.25">
      <c r="A44">
        <v>4</v>
      </c>
      <c r="B44">
        <f>N5</f>
        <v>12.026300000000001</v>
      </c>
      <c r="C44">
        <f>O5</f>
        <v>4.7698</v>
      </c>
    </row>
    <row r="45" spans="1:3" x14ac:dyDescent="0.25">
      <c r="A45">
        <v>5</v>
      </c>
      <c r="B45">
        <f>R5</f>
        <v>11.1572</v>
      </c>
      <c r="C45">
        <f>S5</f>
        <v>10.0525</v>
      </c>
    </row>
    <row r="46" spans="1:3" x14ac:dyDescent="0.25">
      <c r="A46">
        <v>6</v>
      </c>
      <c r="B46">
        <f>V5</f>
        <v>8.7478999999999996</v>
      </c>
      <c r="C46">
        <f>W5</f>
        <v>8.9206000000000003</v>
      </c>
    </row>
    <row r="47" spans="1:3" x14ac:dyDescent="0.25">
      <c r="A47">
        <v>7</v>
      </c>
      <c r="B47">
        <f>Z5</f>
        <v>9.4701000000000004</v>
      </c>
      <c r="C47">
        <f>AA5</f>
        <v>9.7685999999999993</v>
      </c>
    </row>
    <row r="48" spans="1:3" x14ac:dyDescent="0.25">
      <c r="A48">
        <v>8</v>
      </c>
      <c r="B48">
        <f>AD5</f>
        <v>7.2454000000000001</v>
      </c>
      <c r="C48">
        <f>AE5</f>
        <v>11.7263</v>
      </c>
    </row>
    <row r="49" spans="1:3" x14ac:dyDescent="0.25">
      <c r="A49" t="s">
        <v>30</v>
      </c>
      <c r="B49">
        <f>AVERAGE(B41:B48)</f>
        <v>9.8924250000000011</v>
      </c>
      <c r="C49">
        <f>AVERAGE(C41:C48)</f>
        <v>7.8809250000000004</v>
      </c>
    </row>
    <row r="50" spans="1:3" x14ac:dyDescent="0.25">
      <c r="A50" t="s">
        <v>16</v>
      </c>
      <c r="B50">
        <f>_xlfn.STDEV.P(B41:B48)</f>
        <v>1.5216223396017039</v>
      </c>
      <c r="C50">
        <f>_xlfn.STDEV.P(C41:C48)</f>
        <v>2.4833928544181227</v>
      </c>
    </row>
    <row r="51" spans="1:3" x14ac:dyDescent="0.25">
      <c r="A51" t="s">
        <v>31</v>
      </c>
      <c r="B51">
        <f>1.5*B50</f>
        <v>2.2824335094025558</v>
      </c>
      <c r="C51">
        <f>1.5*C50</f>
        <v>3.7250892816271843</v>
      </c>
    </row>
    <row r="52" spans="1:3" x14ac:dyDescent="0.25">
      <c r="A52" t="s">
        <v>17</v>
      </c>
      <c r="B52">
        <f>2*B50</f>
        <v>3.0432446792034078</v>
      </c>
      <c r="C52">
        <f>2*C50</f>
        <v>4.9667857088362455</v>
      </c>
    </row>
    <row r="53" spans="1:3" x14ac:dyDescent="0.25">
      <c r="A53" t="s">
        <v>32</v>
      </c>
      <c r="B53">
        <f>B49+B51</f>
        <v>12.174858509402558</v>
      </c>
      <c r="C53">
        <f>C49+C51</f>
        <v>11.606014281627186</v>
      </c>
    </row>
    <row r="54" spans="1:3" x14ac:dyDescent="0.25">
      <c r="A54" t="s">
        <v>33</v>
      </c>
      <c r="B54">
        <f>B49+B52</f>
        <v>12.935669679203409</v>
      </c>
      <c r="C54">
        <f>C49+C52</f>
        <v>12.847710708836246</v>
      </c>
    </row>
  </sheetData>
  <conditionalFormatting sqref="B6:B11">
    <cfRule type="cellIs" dxfId="42" priority="22" operator="greaterThan">
      <formula>$B$16</formula>
    </cfRule>
  </conditionalFormatting>
  <conditionalFormatting sqref="C6:C11">
    <cfRule type="cellIs" dxfId="41" priority="21" operator="greaterThan">
      <formula>$C$16</formula>
    </cfRule>
  </conditionalFormatting>
  <conditionalFormatting sqref="F5:F11">
    <cfRule type="cellIs" dxfId="40" priority="20" operator="greaterThan">
      <formula>$F$16</formula>
    </cfRule>
  </conditionalFormatting>
  <conditionalFormatting sqref="G5:G11">
    <cfRule type="cellIs" dxfId="39" priority="19" operator="greaterThan">
      <formula>$G$16</formula>
    </cfRule>
  </conditionalFormatting>
  <conditionalFormatting sqref="J5:J11">
    <cfRule type="cellIs" dxfId="38" priority="18" operator="greaterThan">
      <formula>$J$16</formula>
    </cfRule>
  </conditionalFormatting>
  <conditionalFormatting sqref="K5:K11">
    <cfRule type="cellIs" dxfId="37" priority="17" operator="greaterThan">
      <formula>$K$16</formula>
    </cfRule>
  </conditionalFormatting>
  <conditionalFormatting sqref="N5:N11">
    <cfRule type="cellIs" dxfId="36" priority="16" operator="greaterThan">
      <formula>$N$16</formula>
    </cfRule>
  </conditionalFormatting>
  <conditionalFormatting sqref="O5:O11">
    <cfRule type="cellIs" dxfId="35" priority="15" operator="greaterThan">
      <formula>$O$16</formula>
    </cfRule>
  </conditionalFormatting>
  <conditionalFormatting sqref="R6:R11">
    <cfRule type="cellIs" dxfId="34" priority="14" operator="greaterThan">
      <formula>$R$16</formula>
    </cfRule>
  </conditionalFormatting>
  <conditionalFormatting sqref="S6:S11">
    <cfRule type="cellIs" dxfId="33" priority="13" operator="greaterThan">
      <formula>$S$16</formula>
    </cfRule>
  </conditionalFormatting>
  <conditionalFormatting sqref="V6:V11">
    <cfRule type="cellIs" dxfId="32" priority="12" operator="greaterThan">
      <formula>$V$16</formula>
    </cfRule>
  </conditionalFormatting>
  <conditionalFormatting sqref="W6:W11">
    <cfRule type="cellIs" dxfId="31" priority="11" operator="greaterThan">
      <formula>$W$16</formula>
    </cfRule>
  </conditionalFormatting>
  <conditionalFormatting sqref="Z6:Z11">
    <cfRule type="cellIs" dxfId="30" priority="10" operator="greaterThan">
      <formula>$Z$16</formula>
    </cfRule>
  </conditionalFormatting>
  <conditionalFormatting sqref="AA6:AA11">
    <cfRule type="cellIs" dxfId="29" priority="9" operator="greaterThan">
      <formula>$AA$16</formula>
    </cfRule>
  </conditionalFormatting>
  <conditionalFormatting sqref="AD6:AD11">
    <cfRule type="cellIs" dxfId="28" priority="8" operator="greaterThan">
      <formula>$AD$16</formula>
    </cfRule>
  </conditionalFormatting>
  <conditionalFormatting sqref="AE6:AE11">
    <cfRule type="cellIs" dxfId="27" priority="7" operator="greaterThan">
      <formula>$AE$16</formula>
    </cfRule>
  </conditionalFormatting>
  <conditionalFormatting sqref="B41:B48">
    <cfRule type="cellIs" dxfId="0" priority="6" operator="greaterThan">
      <formula>$B$53</formula>
    </cfRule>
    <cfRule type="cellIs" dxfId="1" priority="5" operator="greaterThan">
      <formula>$B$54</formula>
    </cfRule>
    <cfRule type="cellIs" dxfId="2" priority="2" operator="greaterThan">
      <formula>$B$53</formula>
    </cfRule>
    <cfRule type="cellIs" dxfId="3" priority="1" operator="greaterThan">
      <formula>$B$54</formula>
    </cfRule>
  </conditionalFormatting>
  <conditionalFormatting sqref="C41:C48">
    <cfRule type="cellIs" dxfId="26" priority="4" operator="greaterThan">
      <formula>$C$53</formula>
    </cfRule>
    <cfRule type="cellIs" dxfId="25" priority="3" operator="greaterThan">
      <formula>$C$54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2015-05-14T06:14:43Z</dcterms:created>
  <dcterms:modified xsi:type="dcterms:W3CDTF">2015-05-20T06:57:12Z</dcterms:modified>
</cp:coreProperties>
</file>