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ds\OneDrive\Dokumenter\GitHub\Robotteknologi-3.-semester\P3\Results\Data\Spinat\"/>
    </mc:Choice>
  </mc:AlternateContent>
  <xr:revisionPtr revIDLastSave="0" documentId="13_ncr:1_{D30B1B2C-B076-4D24-943F-2BD30F181B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8" r:id="rId1"/>
    <sheet name="Spinach20g" sheetId="1" r:id="rId2"/>
    <sheet name="Spinach30g" sheetId="2" r:id="rId3"/>
    <sheet name="Spinach40g" sheetId="3" r:id="rId4"/>
    <sheet name="Spinach80g" sheetId="4" r:id="rId5"/>
    <sheet name="Spinach120g" sheetId="5" r:id="rId6"/>
    <sheet name="Spinach160g" sheetId="6" r:id="rId7"/>
    <sheet name="Spinach595g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8" l="1"/>
  <c r="K5" i="8"/>
  <c r="K4" i="8"/>
  <c r="K3" i="8"/>
  <c r="K2" i="8"/>
  <c r="J10" i="7"/>
  <c r="I10" i="7"/>
  <c r="H10" i="7"/>
  <c r="G10" i="7"/>
  <c r="F10" i="7"/>
  <c r="E10" i="7"/>
  <c r="D10" i="7"/>
  <c r="C10" i="7"/>
  <c r="B10" i="7"/>
  <c r="A10" i="7"/>
  <c r="J12" i="6"/>
  <c r="I12" i="6"/>
  <c r="H12" i="6"/>
  <c r="G12" i="6"/>
  <c r="F12" i="6"/>
  <c r="E12" i="6"/>
  <c r="D12" i="6"/>
  <c r="C12" i="6"/>
  <c r="B12" i="6"/>
  <c r="A12" i="6"/>
  <c r="J9" i="5"/>
  <c r="I9" i="5"/>
  <c r="H9" i="5"/>
  <c r="G9" i="5"/>
  <c r="F9" i="5"/>
  <c r="E9" i="5"/>
  <c r="D9" i="5"/>
  <c r="C9" i="5"/>
  <c r="B9" i="5"/>
  <c r="A9" i="5"/>
  <c r="J10" i="4"/>
  <c r="I10" i="4"/>
  <c r="H10" i="4"/>
  <c r="G10" i="4"/>
  <c r="F10" i="4"/>
  <c r="E10" i="4"/>
  <c r="D10" i="4"/>
  <c r="C10" i="4"/>
  <c r="B10" i="4"/>
  <c r="A10" i="4"/>
  <c r="J8" i="3"/>
  <c r="I8" i="3"/>
  <c r="H8" i="3"/>
  <c r="G8" i="3"/>
  <c r="F8" i="3"/>
  <c r="E8" i="3"/>
  <c r="D8" i="3"/>
  <c r="C8" i="3"/>
  <c r="B8" i="3"/>
  <c r="A8" i="3"/>
  <c r="J15" i="2"/>
  <c r="I15" i="2"/>
  <c r="H15" i="2"/>
  <c r="G15" i="2"/>
  <c r="F15" i="2"/>
  <c r="E15" i="2"/>
  <c r="D15" i="2"/>
  <c r="C15" i="2"/>
  <c r="B15" i="2"/>
  <c r="A15" i="2"/>
  <c r="J8" i="1"/>
  <c r="I8" i="1"/>
  <c r="H8" i="1"/>
  <c r="G8" i="1"/>
  <c r="F8" i="1"/>
  <c r="E8" i="1"/>
  <c r="D8" i="1"/>
  <c r="C8" i="1"/>
  <c r="B8" i="1"/>
  <c r="A8" i="1"/>
</calcChain>
</file>

<file path=xl/sharedStrings.xml><?xml version="1.0" encoding="utf-8"?>
<sst xmlns="http://schemas.openxmlformats.org/spreadsheetml/2006/main" count="139" uniqueCount="76">
  <si>
    <t>Filename</t>
  </si>
  <si>
    <t>PSNR Ground checker diff Reference checker</t>
  </si>
  <si>
    <t>PSNR Ground checker diff Enhanced checker</t>
  </si>
  <si>
    <t>MBE Ground diff Reference</t>
  </si>
  <si>
    <t>MBE Ground diff Enhanced</t>
  </si>
  <si>
    <t>MBE Ground diff Dehazed</t>
  </si>
  <si>
    <t>AG Ground</t>
  </si>
  <si>
    <t>AG Reference</t>
  </si>
  <si>
    <t>AG Enhanced</t>
  </si>
  <si>
    <t>AG Dehazed</t>
  </si>
  <si>
    <t>Beside_Camera_light10_20242011_094021.png</t>
  </si>
  <si>
    <t>Beside_Camera_light5_20242011_094046.png</t>
  </si>
  <si>
    <t>InFront_Camera_light10_20242011_094207.png</t>
  </si>
  <si>
    <t>InFront_Camera_light5_20242011_094223.png</t>
  </si>
  <si>
    <t>Right_Side_light10_20242011_094133.png</t>
  </si>
  <si>
    <t>Right_Side_light5_20242011_094119.png</t>
  </si>
  <si>
    <t>Beside_Camera_light10_20242011_094437.png</t>
  </si>
  <si>
    <t>Beside_Camera_light10_exp49690.0_20242011_102755.png</t>
  </si>
  <si>
    <t>Beside_Camera_light5_20242011_094451.png</t>
  </si>
  <si>
    <t>Beside_Camera_light5_exp38209.0_20242011_102820.png</t>
  </si>
  <si>
    <t>InFront_Camera_light10_20242011_094542.png</t>
  </si>
  <si>
    <t>Infront_Camera_light10_exp22577.0_20242011_103029.png</t>
  </si>
  <si>
    <t>InFront_Camera_light5_20242011_094606.png</t>
  </si>
  <si>
    <t>Infront_Camera_light5_exp34813.0_20242011_103039.png</t>
  </si>
  <si>
    <t>Right_Side_light10_20242011_094522.png</t>
  </si>
  <si>
    <t>Right_Side_light10_exp22577.0_20242011_102908.png</t>
  </si>
  <si>
    <t>Right_Side_light5_20242011_094508.png</t>
  </si>
  <si>
    <t>Right_Side_light5_exp29370.0_20242011_102846.png</t>
  </si>
  <si>
    <t>Underwater_Beside_Camera_lightx_exp254895.0_20242011_103129.png</t>
  </si>
  <si>
    <t>Beside_Camera_light10_exp51537.0_20242011_124148.png</t>
  </si>
  <si>
    <t>Beside_Camera_light5_exp85960.0_20242011_124243.png</t>
  </si>
  <si>
    <t>InFront_Camera_light10_exp24007.0_20242011_124516.png</t>
  </si>
  <si>
    <t>InFront_Camera_light5_exp41467.0_20242011_124606.png</t>
  </si>
  <si>
    <t>Right_Side_light10_exp28774.0_20242011_124414.png</t>
  </si>
  <si>
    <t>Right_Side_light5_exp49889.0_20242011_124336.png</t>
  </si>
  <si>
    <t>Beside_Camera_light10_exp44307.0_20242011_125146.png</t>
  </si>
  <si>
    <t>Beside_Camera_light5_exp76088.0_20242011_125250.png</t>
  </si>
  <si>
    <t>InFront_Camera_light10_exp21366.0_20242011_125533.png</t>
  </si>
  <si>
    <t>InFront_Camera_light10_exp21366.0_20242011_125650.png</t>
  </si>
  <si>
    <t>InFront_Camera_light5_exp37077.0_20242011_125625.png</t>
  </si>
  <si>
    <t>Right_Side_light10_exp28238.0_20242011_125426.png</t>
  </si>
  <si>
    <t>Right_Side_light5_exp51299.0_20242011_125355.png</t>
  </si>
  <si>
    <t>Underwater_Beside_Camera_lightx_exp188553.0_20242011_125739.png</t>
  </si>
  <si>
    <t>Beside_Camera_light10_exp29589.0_20242011_130019.png</t>
  </si>
  <si>
    <t>Beside_Camera_light5_exp38487.0_20242011_130056.png</t>
  </si>
  <si>
    <t>InFront_Camera_light10_exp20194.0_20242011_130422.png</t>
  </si>
  <si>
    <t>InFront_Camera_light5_exp34356.0_20242011_130346.png</t>
  </si>
  <si>
    <t>Right_Side_light10_exp31138.0_20242011_130209.png</t>
  </si>
  <si>
    <t>Right_Side_light5_exp55033.0_20242011_130245.png</t>
  </si>
  <si>
    <t>Underwater_Beside_Camera_lightx_exp155421.0_20242011_130527.png</t>
  </si>
  <si>
    <t>Beside_Camera_light10_exp25100.0_20242011_130817.png</t>
  </si>
  <si>
    <t>Beside_Camera_light10_exp48300.0_20242011_131100.png</t>
  </si>
  <si>
    <t>Beside_Camera_light5_exp62482.0_20242011_130903.png</t>
  </si>
  <si>
    <t>Beside_Camera_light5_exp79087.0_20242011_131136.png</t>
  </si>
  <si>
    <t>InFront_Camera_light10_exp21306.0_20242011_131253.png</t>
  </si>
  <si>
    <t>InFront_Camera_light5_exp37435.0_20242011_131220.png</t>
  </si>
  <si>
    <t>Right_Side_light5_exp28973.0_20242011_131020.png</t>
  </si>
  <si>
    <t>Right_Side_light5_exp47267.0_20242011_130950.png</t>
  </si>
  <si>
    <t>Underwater_Beside_Camera_lightCLOSE_exp189824.0_20242011_131447.png</t>
  </si>
  <si>
    <t>Underwater_Beside_Camera_lightx_exp169067.0_20242011_131356.png</t>
  </si>
  <si>
    <t>Beside_Camera_light10_exp32131.0_20242011_134258.png</t>
  </si>
  <si>
    <t>Beside_Camera_light5_exp55848.0_20242011_134226.png</t>
  </si>
  <si>
    <t>InFront_Camera_light10_exp25716.0_20242011_134400.png</t>
  </si>
  <si>
    <t>InFront_Camera_light5_exp45718.0_20242011_134436.png</t>
  </si>
  <si>
    <t>Right_Side_light10_exp27007.0_20242011_134020.png</t>
  </si>
  <si>
    <t>Right_Side_light5_exp51458.0_20242011_134118.png</t>
  </si>
  <si>
    <t>Two_light_Pallet_half_way_light10_exp10282.0_20242011_133038.png</t>
  </si>
  <si>
    <t>Underwater_Beside_Camera_lightx_exp174946.0_20242011_134540.png</t>
  </si>
  <si>
    <t>Total correct (%)</t>
  </si>
  <si>
    <t>Spinach (grams)</t>
  </si>
  <si>
    <t>PSNR Input checker</t>
  </si>
  <si>
    <t>PSNR Enhanced checker</t>
  </si>
  <si>
    <t>MBE Input</t>
  </si>
  <si>
    <t>MBE  Enhanced</t>
  </si>
  <si>
    <t>MBE Dehazed</t>
  </si>
  <si>
    <t>AG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</si>
</sst>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Success</a:t>
            </a:r>
            <a:r>
              <a:rPr lang="da-DK" baseline="0"/>
              <a:t> rate in different amounts of spinach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Total!$K$1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Total!$K$2:$K$8</c:f>
              <c:numCache>
                <c:formatCode>0.00</c:formatCode>
                <c:ptCount val="7"/>
                <c:pt idx="0">
                  <c:v>66.666666666666657</c:v>
                </c:pt>
                <c:pt idx="1">
                  <c:v>76.923076923076934</c:v>
                </c:pt>
                <c:pt idx="2">
                  <c:v>83.333333333333343</c:v>
                </c:pt>
                <c:pt idx="3">
                  <c:v>62.5</c:v>
                </c:pt>
                <c:pt idx="4">
                  <c:v>14.285714285714285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D37-BD9C-C98C6458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49184"/>
        <c:axId val="655053504"/>
      </c:barChart>
      <c:catAx>
        <c:axId val="65504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</a:t>
                </a:r>
                <a:r>
                  <a:rPr lang="da-DK" baseline="0"/>
                  <a:t> (g)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5053504"/>
        <c:crosses val="autoZero"/>
        <c:auto val="1"/>
        <c:lblAlgn val="ctr"/>
        <c:lblOffset val="100"/>
        <c:noMultiLvlLbl val="0"/>
      </c:catAx>
      <c:valAx>
        <c:axId val="655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Success</a:t>
                </a:r>
                <a:r>
                  <a:rPr lang="da-DK" baseline="0"/>
                  <a:t> rate</a:t>
                </a:r>
                <a:r>
                  <a:rPr lang="da-DK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50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PSNR of colour checker compared to ground-truth colour checker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Total!$C$2:$C$6</c:f>
              <c:numCache>
                <c:formatCode>0.00</c:formatCode>
                <c:ptCount val="5"/>
                <c:pt idx="0">
                  <c:v>13.57</c:v>
                </c:pt>
                <c:pt idx="1">
                  <c:v>13.556999999999999</c:v>
                </c:pt>
                <c:pt idx="2">
                  <c:v>13.756</c:v>
                </c:pt>
                <c:pt idx="3">
                  <c:v>11.809999999999999</c:v>
                </c:pt>
                <c:pt idx="4">
                  <c:v>9.7899999999999991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D-48CC-A9FF-F3F9DB0A1853}"/>
            </c:ext>
          </c:extLst>
        </c:ser>
        <c:ser>
          <c:idx val="1"/>
          <c:order val="1"/>
          <c:tx>
            <c:strRef>
              <c:f>Total!$B$1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Total!$B$2:$B$6</c:f>
              <c:numCache>
                <c:formatCode>0.00</c:formatCode>
                <c:ptCount val="5"/>
                <c:pt idx="0">
                  <c:v>9.7999999999999989</c:v>
                </c:pt>
                <c:pt idx="1">
                  <c:v>10.416</c:v>
                </c:pt>
                <c:pt idx="2">
                  <c:v>11.962</c:v>
                </c:pt>
                <c:pt idx="3">
                  <c:v>10.186</c:v>
                </c:pt>
                <c:pt idx="4">
                  <c:v>9.6300000000000008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D-48CC-A9FF-F3F9DB0A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951712"/>
        <c:axId val="652956512"/>
      </c:barChart>
      <c:catAx>
        <c:axId val="6529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2956512"/>
        <c:crosses val="autoZero"/>
        <c:auto val="1"/>
        <c:lblAlgn val="ctr"/>
        <c:lblOffset val="100"/>
        <c:noMultiLvlLbl val="0"/>
      </c:catAx>
      <c:valAx>
        <c:axId val="6529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 compared with ground-truth colour checker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29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MBE compared to ground truth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Total!$E$1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Total!$E$2:$E$6</c:f>
              <c:numCache>
                <c:formatCode>0.00</c:formatCode>
                <c:ptCount val="5"/>
                <c:pt idx="0">
                  <c:v>4.76</c:v>
                </c:pt>
                <c:pt idx="1">
                  <c:v>7.3719999999999981</c:v>
                </c:pt>
                <c:pt idx="2">
                  <c:v>7.8599999999999994</c:v>
                </c:pt>
                <c:pt idx="3">
                  <c:v>2.0919999999999996</c:v>
                </c:pt>
                <c:pt idx="4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6-4764-A38A-E279A9F5236E}"/>
            </c:ext>
          </c:extLst>
        </c:ser>
        <c:ser>
          <c:idx val="1"/>
          <c:order val="1"/>
          <c:tx>
            <c:strRef>
              <c:f>Total!$D$1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Total!$D$2:$D$6</c:f>
              <c:numCache>
                <c:formatCode>0.00</c:formatCode>
                <c:ptCount val="5"/>
                <c:pt idx="0">
                  <c:v>5.8775000000000004</c:v>
                </c:pt>
                <c:pt idx="1">
                  <c:v>-2.5170000000000003</c:v>
                </c:pt>
                <c:pt idx="2">
                  <c:v>-19.758000000000003</c:v>
                </c:pt>
                <c:pt idx="3">
                  <c:v>-39.384</c:v>
                </c:pt>
                <c:pt idx="4">
                  <c:v>-38.229999999999997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6-4764-A38A-E279A9F5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80992"/>
        <c:axId val="656168992"/>
      </c:barChart>
      <c:catAx>
        <c:axId val="6561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168992"/>
        <c:crosses val="autoZero"/>
        <c:auto val="1"/>
        <c:lblAlgn val="ctr"/>
        <c:lblOffset val="100"/>
        <c:noMultiLvlLbl val="0"/>
      </c:catAx>
      <c:valAx>
        <c:axId val="6561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 compared with ground-truth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1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AG in different levels of spinach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Total!$H$1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Total!$H$2:$H$6</c:f>
              <c:numCache>
                <c:formatCode>0.00</c:formatCode>
                <c:ptCount val="5"/>
                <c:pt idx="0">
                  <c:v>5.1775000000000002</c:v>
                </c:pt>
                <c:pt idx="1">
                  <c:v>5.7620000000000005</c:v>
                </c:pt>
                <c:pt idx="2">
                  <c:v>6.7060000000000004</c:v>
                </c:pt>
                <c:pt idx="3">
                  <c:v>4.01</c:v>
                </c:pt>
                <c:pt idx="4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2-49F1-8150-9B6BF458E5C0}"/>
            </c:ext>
          </c:extLst>
        </c:ser>
        <c:ser>
          <c:idx val="2"/>
          <c:order val="1"/>
          <c:tx>
            <c:strRef>
              <c:f>Total!$G$1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Total!$G$2:$G$6</c:f>
              <c:numCache>
                <c:formatCode>0.00</c:formatCode>
                <c:ptCount val="5"/>
                <c:pt idx="0">
                  <c:v>8.6199999999999992</c:v>
                </c:pt>
                <c:pt idx="1">
                  <c:v>8.620000000000001</c:v>
                </c:pt>
                <c:pt idx="2">
                  <c:v>8.6199999999999992</c:v>
                </c:pt>
                <c:pt idx="3">
                  <c:v>8.6199999999999992</c:v>
                </c:pt>
                <c:pt idx="4">
                  <c:v>8.6199999999999992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2-49F1-8150-9B6BF458E5C0}"/>
            </c:ext>
          </c:extLst>
        </c:ser>
        <c:ser>
          <c:idx val="0"/>
          <c:order val="2"/>
          <c:tx>
            <c:strRef>
              <c:f>Total!$I$1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Total!$I$2:$I$6</c:f>
              <c:numCache>
                <c:formatCode>0.00</c:formatCode>
                <c:ptCount val="5"/>
                <c:pt idx="0">
                  <c:v>16.05</c:v>
                </c:pt>
                <c:pt idx="1">
                  <c:v>14.113</c:v>
                </c:pt>
                <c:pt idx="2">
                  <c:v>12.428000000000001</c:v>
                </c:pt>
                <c:pt idx="3">
                  <c:v>21.216000000000001</c:v>
                </c:pt>
                <c:pt idx="4">
                  <c:v>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2-49F1-8150-9B6BF458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043440"/>
        <c:axId val="629041040"/>
      </c:barChart>
      <c:catAx>
        <c:axId val="6290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29041040"/>
        <c:crosses val="autoZero"/>
        <c:auto val="1"/>
        <c:lblAlgn val="ctr"/>
        <c:lblOffset val="100"/>
        <c:noMultiLvlLbl val="0"/>
      </c:catAx>
      <c:valAx>
        <c:axId val="6290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290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1188720</xdr:colOff>
      <xdr:row>9</xdr:row>
      <xdr:rowOff>102870</xdr:rowOff>
    </xdr:from>
    <xdr:to>
      <xdr:col>2</xdr:col>
      <xdr:colOff>1866900</xdr:colOff>
      <xdr:row>24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0717B-DAAB-3D61-72C3-7980D60E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2019300</xdr:colOff>
      <xdr:row>9</xdr:row>
      <xdr:rowOff>156210</xdr:rowOff>
    </xdr:from>
    <xdr:to>
      <xdr:col>7</xdr:col>
      <xdr:colOff>152400</xdr:colOff>
      <xdr:row>24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EEEAE-CAFD-64A3-DA39-BB52F321A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52864</xdr:colOff>
      <xdr:row>25</xdr:row>
      <xdr:rowOff>26193</xdr:rowOff>
    </xdr:from>
    <xdr:to>
      <xdr:col>7</xdr:col>
      <xdr:colOff>160972</xdr:colOff>
      <xdr:row>40</xdr:row>
      <xdr:rowOff>26193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33600-2B6C-DF9A-E0C2-2ABF2B0B7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1196340</xdr:colOff>
      <xdr:row>24</xdr:row>
      <xdr:rowOff>163830</xdr:rowOff>
    </xdr:from>
    <xdr:to>
      <xdr:col>2</xdr:col>
      <xdr:colOff>1874520</xdr:colOff>
      <xdr:row>39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167913-C953-6003-1CBF-4B50112D7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E161-ACCC-49F6-8EA4-80E292C68C7A}">
  <dimension ref="A1:K9"/>
  <sheetViews>
    <sheetView tabSelected="1" topLeftCell="A8" zoomScale="83" workbookViewId="0">
      <selection activeCell="I12" sqref="I12"/>
    </sheetView>
  </sheetViews>
  <sheetFormatPr defaultRowHeight="14.4" x14ac:dyDescent="0.3"/>
  <cols>
    <col min="1" max="1" width="18.33203125" customWidth="1"/>
    <col min="2" max="2" width="38.44140625" customWidth="1"/>
    <col min="3" max="3" width="30" customWidth="1"/>
    <col min="4" max="4" width="24.6640625" customWidth="1"/>
    <col min="5" max="5" width="24.33203125" customWidth="1"/>
    <col min="6" max="6" width="21.77734375" customWidth="1"/>
    <col min="7" max="7" width="10.33203125" customWidth="1"/>
    <col min="8" max="8" width="12.5546875" customWidth="1"/>
    <col min="9" max="9" width="12.109375" customWidth="1"/>
    <col min="10" max="10" width="11.6640625" customWidth="1"/>
    <col min="11" max="11" width="23" customWidth="1"/>
  </cols>
  <sheetData>
    <row r="1" spans="1:11" x14ac:dyDescent="0.3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</v>
      </c>
      <c r="H1" t="s">
        <v>75</v>
      </c>
      <c r="I1" t="s">
        <v>8</v>
      </c>
      <c r="J1" t="s">
        <v>9</v>
      </c>
      <c r="K1" t="s">
        <v>68</v>
      </c>
    </row>
    <row r="2" spans="1:11" x14ac:dyDescent="0.3">
      <c r="A2" s="1">
        <v>20</v>
      </c>
      <c r="B2" s="1">
        <v>9.7999999999999989</v>
      </c>
      <c r="C2" s="1">
        <v>13.57</v>
      </c>
      <c r="D2" s="1">
        <v>5.8775000000000004</v>
      </c>
      <c r="E2" s="1">
        <v>4.76</v>
      </c>
      <c r="F2" s="1">
        <v>19.982500000000002</v>
      </c>
      <c r="G2" s="1">
        <v>8.6199999999999992</v>
      </c>
      <c r="H2" s="1">
        <v>5.1775000000000002</v>
      </c>
      <c r="I2" s="1">
        <v>16.05</v>
      </c>
      <c r="J2" s="1">
        <v>5.85</v>
      </c>
      <c r="K2" s="1">
        <f>4/6*100</f>
        <v>66.666666666666657</v>
      </c>
    </row>
    <row r="3" spans="1:11" x14ac:dyDescent="0.3">
      <c r="A3" s="1">
        <v>30</v>
      </c>
      <c r="B3" s="1">
        <v>10.416</v>
      </c>
      <c r="C3" s="1">
        <v>13.556999999999999</v>
      </c>
      <c r="D3" s="1">
        <v>-2.5170000000000003</v>
      </c>
      <c r="E3" s="1">
        <v>7.3719999999999981</v>
      </c>
      <c r="F3" s="1">
        <v>18.47</v>
      </c>
      <c r="G3" s="1">
        <v>8.620000000000001</v>
      </c>
      <c r="H3" s="1">
        <v>5.7620000000000005</v>
      </c>
      <c r="I3" s="1">
        <v>14.113</v>
      </c>
      <c r="J3" s="1">
        <v>6.4099999999999984</v>
      </c>
      <c r="K3" s="1">
        <f>10/13*100</f>
        <v>76.923076923076934</v>
      </c>
    </row>
    <row r="4" spans="1:11" x14ac:dyDescent="0.3">
      <c r="A4" s="1">
        <v>40</v>
      </c>
      <c r="B4" s="1">
        <v>11.962</v>
      </c>
      <c r="C4" s="1">
        <v>13.756</v>
      </c>
      <c r="D4" s="1">
        <v>-19.758000000000003</v>
      </c>
      <c r="E4" s="1">
        <v>7.8599999999999994</v>
      </c>
      <c r="F4" s="1">
        <v>14.622</v>
      </c>
      <c r="G4" s="1">
        <v>8.6199999999999992</v>
      </c>
      <c r="H4" s="1">
        <v>6.7060000000000004</v>
      </c>
      <c r="I4" s="1">
        <v>12.428000000000001</v>
      </c>
      <c r="J4" s="1">
        <v>8.1140000000000008</v>
      </c>
      <c r="K4" s="1">
        <f>5/6*100</f>
        <v>83.333333333333343</v>
      </c>
    </row>
    <row r="5" spans="1:11" x14ac:dyDescent="0.3">
      <c r="A5" s="1">
        <v>80</v>
      </c>
      <c r="B5" s="1">
        <v>10.186</v>
      </c>
      <c r="C5" s="1">
        <v>11.809999999999999</v>
      </c>
      <c r="D5" s="1">
        <v>-39.384</v>
      </c>
      <c r="E5" s="1">
        <v>2.0919999999999996</v>
      </c>
      <c r="F5" s="1">
        <v>13.981999999999999</v>
      </c>
      <c r="G5" s="1">
        <v>8.6199999999999992</v>
      </c>
      <c r="H5" s="1">
        <v>4.01</v>
      </c>
      <c r="I5" s="1">
        <v>21.216000000000001</v>
      </c>
      <c r="J5" s="1">
        <v>6.1959999999999997</v>
      </c>
      <c r="K5" s="1">
        <f>5/8*100</f>
        <v>62.5</v>
      </c>
    </row>
    <row r="6" spans="1:11" x14ac:dyDescent="0.3">
      <c r="A6" s="1">
        <v>120</v>
      </c>
      <c r="B6" s="1">
        <v>9.6300000000000008</v>
      </c>
      <c r="C6" s="1">
        <v>9.7899999999999991</v>
      </c>
      <c r="D6" s="1">
        <v>-38.229999999999997</v>
      </c>
      <c r="E6" s="1">
        <v>15.25</v>
      </c>
      <c r="F6" s="1">
        <v>14.95</v>
      </c>
      <c r="G6" s="1">
        <v>8.6199999999999992</v>
      </c>
      <c r="H6" s="1">
        <v>3.32</v>
      </c>
      <c r="I6" s="1">
        <v>6.94</v>
      </c>
      <c r="J6" s="1">
        <v>5.26</v>
      </c>
      <c r="K6" s="1">
        <f>1/7*100</f>
        <v>14.285714285714285</v>
      </c>
    </row>
    <row r="7" spans="1:11" x14ac:dyDescent="0.3">
      <c r="A7" s="1">
        <v>160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1">
        <v>595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opLeftCell="E1" workbookViewId="0">
      <selection activeCell="J8" sqref="B8:J8"/>
    </sheetView>
  </sheetViews>
  <sheetFormatPr defaultRowHeight="14.4" x14ac:dyDescent="0.3"/>
  <cols>
    <col min="1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9.6199999999999992</v>
      </c>
      <c r="C2">
        <v>14.4</v>
      </c>
      <c r="D2">
        <v>6.07</v>
      </c>
      <c r="E2">
        <v>4.59</v>
      </c>
      <c r="F2">
        <v>20.21</v>
      </c>
      <c r="G2">
        <v>8.6199999999999992</v>
      </c>
      <c r="H2">
        <v>4.7699999999999996</v>
      </c>
      <c r="I2">
        <v>15.52</v>
      </c>
      <c r="J2">
        <v>5.54</v>
      </c>
    </row>
    <row r="3" spans="1:10" x14ac:dyDescent="0.3">
      <c r="A3" t="s">
        <v>11</v>
      </c>
      <c r="B3">
        <v>7.94</v>
      </c>
      <c r="C3">
        <v>11.71</v>
      </c>
      <c r="D3">
        <v>13.03</v>
      </c>
      <c r="E3">
        <v>5.27</v>
      </c>
      <c r="F3">
        <v>22.58</v>
      </c>
      <c r="G3">
        <v>8.6199999999999992</v>
      </c>
      <c r="H3">
        <v>3.42</v>
      </c>
      <c r="I3">
        <v>17.239999999999998</v>
      </c>
      <c r="J3">
        <v>4.1100000000000003</v>
      </c>
    </row>
    <row r="4" spans="1:10" x14ac:dyDescent="0.3">
      <c r="A4" t="s">
        <v>12</v>
      </c>
    </row>
    <row r="5" spans="1:10" x14ac:dyDescent="0.3">
      <c r="A5" t="s">
        <v>13</v>
      </c>
    </row>
    <row r="6" spans="1:10" x14ac:dyDescent="0.3">
      <c r="A6" t="s">
        <v>14</v>
      </c>
      <c r="B6">
        <v>12.49</v>
      </c>
      <c r="C6">
        <v>14</v>
      </c>
      <c r="D6">
        <v>-4.13</v>
      </c>
      <c r="E6">
        <v>5.63</v>
      </c>
      <c r="F6">
        <v>16.14</v>
      </c>
      <c r="G6">
        <v>8.6199999999999992</v>
      </c>
      <c r="H6">
        <v>7.73</v>
      </c>
      <c r="I6">
        <v>13.93</v>
      </c>
      <c r="J6">
        <v>8.24</v>
      </c>
    </row>
    <row r="7" spans="1:10" x14ac:dyDescent="0.3">
      <c r="A7" t="s">
        <v>15</v>
      </c>
      <c r="B7">
        <v>9.15</v>
      </c>
      <c r="C7">
        <v>14.17</v>
      </c>
      <c r="D7">
        <v>8.5399999999999991</v>
      </c>
      <c r="E7">
        <v>3.55</v>
      </c>
      <c r="F7">
        <v>21</v>
      </c>
      <c r="G7">
        <v>8.6199999999999992</v>
      </c>
      <c r="H7">
        <v>4.79</v>
      </c>
      <c r="I7">
        <v>17.510000000000002</v>
      </c>
      <c r="J7">
        <v>5.51</v>
      </c>
    </row>
    <row r="8" spans="1:10" x14ac:dyDescent="0.3">
      <c r="A8" t="str">
        <f>COUNT(B2:B7) &amp; " / " &amp; 6</f>
        <v>4 / 6</v>
      </c>
      <c r="B8">
        <f t="shared" ref="B8:J8" si="0">AVERAGE(B2:B7)</f>
        <v>9.7999999999999989</v>
      </c>
      <c r="C8">
        <f t="shared" si="0"/>
        <v>13.57</v>
      </c>
      <c r="D8">
        <f t="shared" si="0"/>
        <v>5.8775000000000004</v>
      </c>
      <c r="E8">
        <f t="shared" si="0"/>
        <v>4.76</v>
      </c>
      <c r="F8">
        <f t="shared" si="0"/>
        <v>19.982500000000002</v>
      </c>
      <c r="G8">
        <f t="shared" si="0"/>
        <v>8.6199999999999992</v>
      </c>
      <c r="H8">
        <f t="shared" si="0"/>
        <v>5.1775000000000002</v>
      </c>
      <c r="I8">
        <f t="shared" si="0"/>
        <v>16.05</v>
      </c>
      <c r="J8">
        <f t="shared" si="0"/>
        <v>5.85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B15" sqref="B15:J15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16</v>
      </c>
      <c r="B2">
        <v>9.3699999999999992</v>
      </c>
      <c r="C2">
        <v>13.79</v>
      </c>
      <c r="D2">
        <v>5.32</v>
      </c>
      <c r="E2">
        <v>5.38</v>
      </c>
      <c r="F2">
        <v>20.66</v>
      </c>
      <c r="G2">
        <v>8.6199999999999992</v>
      </c>
      <c r="H2">
        <v>4.2300000000000004</v>
      </c>
      <c r="I2">
        <v>15.28</v>
      </c>
      <c r="J2">
        <v>5.1100000000000003</v>
      </c>
    </row>
    <row r="3" spans="1:10" x14ac:dyDescent="0.3">
      <c r="A3" t="s">
        <v>17</v>
      </c>
      <c r="B3">
        <v>13.16</v>
      </c>
      <c r="C3">
        <v>14.93</v>
      </c>
      <c r="D3">
        <v>-21.99</v>
      </c>
      <c r="E3">
        <v>7.4</v>
      </c>
      <c r="F3">
        <v>10.84</v>
      </c>
      <c r="G3">
        <v>8.6199999999999992</v>
      </c>
      <c r="H3">
        <v>8</v>
      </c>
      <c r="I3">
        <v>10.68</v>
      </c>
      <c r="J3">
        <v>9.18</v>
      </c>
    </row>
    <row r="4" spans="1:10" x14ac:dyDescent="0.3">
      <c r="A4" t="s">
        <v>18</v>
      </c>
      <c r="B4">
        <v>8.89</v>
      </c>
      <c r="C4">
        <v>10.37</v>
      </c>
      <c r="D4">
        <v>12.44</v>
      </c>
      <c r="E4">
        <v>18.86</v>
      </c>
      <c r="F4">
        <v>22.79</v>
      </c>
      <c r="G4">
        <v>8.6199999999999992</v>
      </c>
      <c r="H4">
        <v>3.03</v>
      </c>
      <c r="I4">
        <v>16.97</v>
      </c>
      <c r="J4">
        <v>3.86</v>
      </c>
    </row>
    <row r="5" spans="1:10" x14ac:dyDescent="0.3">
      <c r="A5" t="s">
        <v>19</v>
      </c>
      <c r="B5">
        <v>10.81</v>
      </c>
      <c r="C5">
        <v>14.46</v>
      </c>
      <c r="D5">
        <v>1.44</v>
      </c>
      <c r="E5">
        <v>5.43</v>
      </c>
      <c r="F5">
        <v>19.68</v>
      </c>
      <c r="G5">
        <v>8.6199999999999992</v>
      </c>
      <c r="H5">
        <v>5.09</v>
      </c>
      <c r="I5">
        <v>14.39</v>
      </c>
      <c r="J5">
        <v>5.81</v>
      </c>
    </row>
    <row r="6" spans="1:10" x14ac:dyDescent="0.3">
      <c r="A6" t="s">
        <v>20</v>
      </c>
      <c r="B6">
        <v>6.4</v>
      </c>
      <c r="C6">
        <v>9.41</v>
      </c>
      <c r="D6">
        <v>-11.73</v>
      </c>
      <c r="E6">
        <v>22.73</v>
      </c>
      <c r="F6">
        <v>16.399999999999999</v>
      </c>
      <c r="G6">
        <v>8.6199999999999992</v>
      </c>
      <c r="H6">
        <v>8.93</v>
      </c>
      <c r="I6">
        <v>5.22</v>
      </c>
      <c r="J6">
        <v>9.85</v>
      </c>
    </row>
    <row r="7" spans="1:10" x14ac:dyDescent="0.3">
      <c r="A7" t="s">
        <v>21</v>
      </c>
    </row>
    <row r="8" spans="1:10" x14ac:dyDescent="0.3">
      <c r="A8" t="s">
        <v>22</v>
      </c>
    </row>
    <row r="9" spans="1:10" x14ac:dyDescent="0.3">
      <c r="A9" t="s">
        <v>23</v>
      </c>
    </row>
    <row r="10" spans="1:10" x14ac:dyDescent="0.3">
      <c r="A10" t="s">
        <v>24</v>
      </c>
      <c r="B10">
        <v>11.6</v>
      </c>
      <c r="C10">
        <v>14.42</v>
      </c>
      <c r="D10">
        <v>-7.3</v>
      </c>
      <c r="E10">
        <v>0.89</v>
      </c>
      <c r="F10">
        <v>17.809999999999999</v>
      </c>
      <c r="G10">
        <v>8.6199999999999992</v>
      </c>
      <c r="H10">
        <v>6.25</v>
      </c>
      <c r="I10">
        <v>15.99</v>
      </c>
      <c r="J10">
        <v>6.47</v>
      </c>
    </row>
    <row r="11" spans="1:10" x14ac:dyDescent="0.3">
      <c r="A11" t="s">
        <v>25</v>
      </c>
      <c r="B11">
        <v>12.29</v>
      </c>
      <c r="C11">
        <v>14.07</v>
      </c>
      <c r="D11">
        <v>-4.2</v>
      </c>
      <c r="E11">
        <v>4.57</v>
      </c>
      <c r="F11">
        <v>17.600000000000001</v>
      </c>
      <c r="G11">
        <v>8.6199999999999992</v>
      </c>
      <c r="H11">
        <v>6.49</v>
      </c>
      <c r="I11">
        <v>14.1</v>
      </c>
      <c r="J11">
        <v>6.8</v>
      </c>
    </row>
    <row r="12" spans="1:10" x14ac:dyDescent="0.3">
      <c r="A12" t="s">
        <v>26</v>
      </c>
      <c r="B12">
        <v>8.9600000000000009</v>
      </c>
      <c r="C12">
        <v>15.02</v>
      </c>
      <c r="D12">
        <v>5.72</v>
      </c>
      <c r="E12">
        <v>0.28000000000000003</v>
      </c>
      <c r="F12">
        <v>21.23</v>
      </c>
      <c r="G12">
        <v>8.6199999999999992</v>
      </c>
      <c r="H12">
        <v>4.17</v>
      </c>
      <c r="I12">
        <v>19.100000000000001</v>
      </c>
      <c r="J12">
        <v>4.76</v>
      </c>
    </row>
    <row r="13" spans="1:10" x14ac:dyDescent="0.3">
      <c r="A13" t="s">
        <v>27</v>
      </c>
      <c r="B13">
        <v>10.74</v>
      </c>
      <c r="C13">
        <v>14.44</v>
      </c>
      <c r="D13">
        <v>1.78</v>
      </c>
      <c r="E13">
        <v>3.63</v>
      </c>
      <c r="F13">
        <v>19.68</v>
      </c>
      <c r="G13">
        <v>8.6199999999999992</v>
      </c>
      <c r="H13">
        <v>5.35</v>
      </c>
      <c r="I13">
        <v>15.51</v>
      </c>
      <c r="J13">
        <v>5.77</v>
      </c>
    </row>
    <row r="14" spans="1:10" x14ac:dyDescent="0.3">
      <c r="A14" t="s">
        <v>28</v>
      </c>
      <c r="B14">
        <v>11.94</v>
      </c>
      <c r="C14">
        <v>14.66</v>
      </c>
      <c r="D14">
        <v>-6.65</v>
      </c>
      <c r="E14">
        <v>4.55</v>
      </c>
      <c r="F14">
        <v>18.010000000000002</v>
      </c>
      <c r="G14">
        <v>8.6199999999999992</v>
      </c>
      <c r="H14">
        <v>6.08</v>
      </c>
      <c r="I14">
        <v>13.89</v>
      </c>
      <c r="J14">
        <v>6.49</v>
      </c>
    </row>
    <row r="15" spans="1:10" x14ac:dyDescent="0.3">
      <c r="A15" t="str">
        <f>COUNT(B2:B14) &amp; " / " &amp; 13</f>
        <v>10 / 13</v>
      </c>
      <c r="B15">
        <f t="shared" ref="B15:J15" si="0">AVERAGE(B2:B14)</f>
        <v>10.416</v>
      </c>
      <c r="C15">
        <f t="shared" si="0"/>
        <v>13.556999999999999</v>
      </c>
      <c r="D15">
        <f t="shared" si="0"/>
        <v>-2.5170000000000003</v>
      </c>
      <c r="E15">
        <f t="shared" si="0"/>
        <v>7.3719999999999981</v>
      </c>
      <c r="F15">
        <f t="shared" si="0"/>
        <v>18.47</v>
      </c>
      <c r="G15">
        <f t="shared" si="0"/>
        <v>8.620000000000001</v>
      </c>
      <c r="H15">
        <f t="shared" si="0"/>
        <v>5.7620000000000005</v>
      </c>
      <c r="I15">
        <f t="shared" si="0"/>
        <v>14.113</v>
      </c>
      <c r="J15">
        <f t="shared" si="0"/>
        <v>6.4099999999999984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A13" sqref="A13"/>
    </sheetView>
  </sheetViews>
  <sheetFormatPr defaultRowHeight="14.4" x14ac:dyDescent="0.3"/>
  <cols>
    <col min="1" max="1" width="5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29</v>
      </c>
      <c r="B2">
        <v>12.7</v>
      </c>
      <c r="C2">
        <v>15.36</v>
      </c>
      <c r="D2">
        <v>-19.71</v>
      </c>
      <c r="E2">
        <v>2.56</v>
      </c>
      <c r="F2">
        <v>15.56</v>
      </c>
      <c r="G2">
        <v>8.6199999999999992</v>
      </c>
      <c r="H2">
        <v>5.71</v>
      </c>
      <c r="I2">
        <v>12.63</v>
      </c>
      <c r="J2">
        <v>7.14</v>
      </c>
    </row>
    <row r="3" spans="1:10" x14ac:dyDescent="0.3">
      <c r="A3" t="s">
        <v>30</v>
      </c>
      <c r="B3">
        <v>13.53</v>
      </c>
      <c r="C3">
        <v>15.5</v>
      </c>
      <c r="D3">
        <v>-21.61</v>
      </c>
      <c r="E3">
        <v>4.0199999999999996</v>
      </c>
      <c r="F3">
        <v>14.85</v>
      </c>
      <c r="G3">
        <v>8.6199999999999992</v>
      </c>
      <c r="H3">
        <v>6.38</v>
      </c>
      <c r="I3">
        <v>12.49</v>
      </c>
      <c r="J3">
        <v>7.92</v>
      </c>
    </row>
    <row r="4" spans="1:10" x14ac:dyDescent="0.3">
      <c r="A4" t="s">
        <v>31</v>
      </c>
      <c r="B4">
        <v>7.82</v>
      </c>
      <c r="C4">
        <v>7.02</v>
      </c>
      <c r="D4">
        <v>-21.4</v>
      </c>
      <c r="E4">
        <v>16.72</v>
      </c>
      <c r="F4">
        <v>15.39</v>
      </c>
      <c r="G4">
        <v>8.6199999999999992</v>
      </c>
      <c r="H4">
        <v>7.39</v>
      </c>
      <c r="I4">
        <v>15.48</v>
      </c>
      <c r="J4">
        <v>8.3800000000000008</v>
      </c>
    </row>
    <row r="5" spans="1:10" x14ac:dyDescent="0.3">
      <c r="A5" t="s">
        <v>32</v>
      </c>
    </row>
    <row r="6" spans="1:10" x14ac:dyDescent="0.3">
      <c r="A6" t="s">
        <v>33</v>
      </c>
      <c r="B6">
        <v>12.41</v>
      </c>
      <c r="C6">
        <v>15.4</v>
      </c>
      <c r="D6">
        <v>-20.62</v>
      </c>
      <c r="E6">
        <v>7.73</v>
      </c>
      <c r="F6">
        <v>12.83</v>
      </c>
      <c r="G6">
        <v>8.6199999999999992</v>
      </c>
      <c r="H6">
        <v>7.04</v>
      </c>
      <c r="I6">
        <v>10.66</v>
      </c>
      <c r="J6">
        <v>8.6999999999999993</v>
      </c>
    </row>
    <row r="7" spans="1:10" x14ac:dyDescent="0.3">
      <c r="A7" t="s">
        <v>34</v>
      </c>
      <c r="B7">
        <v>13.35</v>
      </c>
      <c r="C7">
        <v>15.5</v>
      </c>
      <c r="D7">
        <v>-15.45</v>
      </c>
      <c r="E7">
        <v>8.27</v>
      </c>
      <c r="F7">
        <v>14.48</v>
      </c>
      <c r="G7">
        <v>8.6199999999999992</v>
      </c>
      <c r="H7">
        <v>7.01</v>
      </c>
      <c r="I7">
        <v>10.88</v>
      </c>
      <c r="J7">
        <v>8.43</v>
      </c>
    </row>
    <row r="8" spans="1:10" x14ac:dyDescent="0.3">
      <c r="A8" t="str">
        <f>COUNT(B2:B7) &amp; " / " &amp; 6</f>
        <v>5 / 6</v>
      </c>
      <c r="B8">
        <f t="shared" ref="B8:J8" si="0">AVERAGE(B2:B7)</f>
        <v>11.962</v>
      </c>
      <c r="C8">
        <f t="shared" si="0"/>
        <v>13.756</v>
      </c>
      <c r="D8">
        <f t="shared" si="0"/>
        <v>-19.758000000000003</v>
      </c>
      <c r="E8">
        <f t="shared" si="0"/>
        <v>7.8599999999999994</v>
      </c>
      <c r="F8">
        <f t="shared" si="0"/>
        <v>14.622</v>
      </c>
      <c r="G8">
        <f t="shared" si="0"/>
        <v>8.6199999999999992</v>
      </c>
      <c r="H8">
        <f t="shared" si="0"/>
        <v>6.7060000000000004</v>
      </c>
      <c r="I8">
        <f t="shared" si="0"/>
        <v>12.428000000000001</v>
      </c>
      <c r="J8">
        <f t="shared" si="0"/>
        <v>8.1140000000000008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topLeftCell="C1" workbookViewId="0">
      <selection activeCell="B10" sqref="B10:J10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35</v>
      </c>
    </row>
    <row r="3" spans="1:10" x14ac:dyDescent="0.3">
      <c r="A3" t="s">
        <v>36</v>
      </c>
      <c r="B3">
        <v>8.33</v>
      </c>
      <c r="C3">
        <v>7.57</v>
      </c>
      <c r="D3">
        <v>-39.57</v>
      </c>
      <c r="E3">
        <v>2.19</v>
      </c>
      <c r="F3">
        <v>13.56</v>
      </c>
      <c r="G3">
        <v>8.6199999999999992</v>
      </c>
      <c r="H3">
        <v>3.48</v>
      </c>
      <c r="I3">
        <v>40.46</v>
      </c>
      <c r="J3">
        <v>6</v>
      </c>
    </row>
    <row r="4" spans="1:10" x14ac:dyDescent="0.3">
      <c r="A4" t="s">
        <v>37</v>
      </c>
    </row>
    <row r="5" spans="1:10" x14ac:dyDescent="0.3">
      <c r="A5" t="s">
        <v>38</v>
      </c>
    </row>
    <row r="6" spans="1:10" x14ac:dyDescent="0.3">
      <c r="A6" t="s">
        <v>39</v>
      </c>
      <c r="B6">
        <v>8.58</v>
      </c>
      <c r="C6">
        <v>6.93</v>
      </c>
      <c r="D6">
        <v>-40.61</v>
      </c>
      <c r="E6">
        <v>13.31</v>
      </c>
      <c r="F6">
        <v>13.04</v>
      </c>
      <c r="G6">
        <v>8.6199999999999992</v>
      </c>
      <c r="H6">
        <v>4.5199999999999996</v>
      </c>
      <c r="I6">
        <v>26.96</v>
      </c>
      <c r="J6">
        <v>7.38</v>
      </c>
    </row>
    <row r="7" spans="1:10" x14ac:dyDescent="0.3">
      <c r="A7" t="s">
        <v>40</v>
      </c>
      <c r="B7">
        <v>11.2</v>
      </c>
      <c r="C7">
        <v>15.41</v>
      </c>
      <c r="D7">
        <v>-34.4</v>
      </c>
      <c r="E7">
        <v>-4.7300000000000004</v>
      </c>
      <c r="F7">
        <v>14.66</v>
      </c>
      <c r="G7">
        <v>8.6199999999999992</v>
      </c>
      <c r="H7">
        <v>3.79</v>
      </c>
      <c r="I7">
        <v>14.04</v>
      </c>
      <c r="J7">
        <v>5.95</v>
      </c>
    </row>
    <row r="8" spans="1:10" x14ac:dyDescent="0.3">
      <c r="A8" t="s">
        <v>41</v>
      </c>
      <c r="B8">
        <v>11.45</v>
      </c>
      <c r="C8">
        <v>14.89</v>
      </c>
      <c r="D8">
        <v>-36.950000000000003</v>
      </c>
      <c r="E8">
        <v>-3.06</v>
      </c>
      <c r="F8">
        <v>14.44</v>
      </c>
      <c r="G8">
        <v>8.6199999999999992</v>
      </c>
      <c r="H8">
        <v>3.98</v>
      </c>
      <c r="I8">
        <v>12.96</v>
      </c>
      <c r="J8">
        <v>6.03</v>
      </c>
    </row>
    <row r="9" spans="1:10" x14ac:dyDescent="0.3">
      <c r="A9" t="s">
        <v>42</v>
      </c>
      <c r="B9">
        <v>11.37</v>
      </c>
      <c r="C9">
        <v>14.25</v>
      </c>
      <c r="D9">
        <v>-45.39</v>
      </c>
      <c r="E9">
        <v>2.75</v>
      </c>
      <c r="F9">
        <v>14.21</v>
      </c>
      <c r="G9">
        <v>8.6199999999999992</v>
      </c>
      <c r="H9">
        <v>4.28</v>
      </c>
      <c r="I9">
        <v>11.66</v>
      </c>
      <c r="J9">
        <v>5.62</v>
      </c>
    </row>
    <row r="10" spans="1:10" x14ac:dyDescent="0.3">
      <c r="A10" t="str">
        <f>COUNT(B2:B9) &amp; " / " &amp; 8</f>
        <v>5 / 8</v>
      </c>
      <c r="B10">
        <f t="shared" ref="B10:J10" si="0">AVERAGE(B2:B9)</f>
        <v>10.186</v>
      </c>
      <c r="C10">
        <f t="shared" si="0"/>
        <v>11.809999999999999</v>
      </c>
      <c r="D10">
        <f t="shared" si="0"/>
        <v>-39.384</v>
      </c>
      <c r="E10">
        <f t="shared" si="0"/>
        <v>2.0919999999999996</v>
      </c>
      <c r="F10">
        <f t="shared" si="0"/>
        <v>13.981999999999999</v>
      </c>
      <c r="G10">
        <f t="shared" si="0"/>
        <v>8.6199999999999992</v>
      </c>
      <c r="H10">
        <f t="shared" si="0"/>
        <v>4.01</v>
      </c>
      <c r="I10">
        <f t="shared" si="0"/>
        <v>21.216000000000001</v>
      </c>
      <c r="J10">
        <f t="shared" si="0"/>
        <v>6.1959999999999997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topLeftCell="C1" workbookViewId="0">
      <selection activeCell="B9" sqref="B9:J9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43</v>
      </c>
    </row>
    <row r="3" spans="1:10" x14ac:dyDescent="0.3">
      <c r="A3" t="s">
        <v>44</v>
      </c>
    </row>
    <row r="4" spans="1:10" x14ac:dyDescent="0.3">
      <c r="A4" t="s">
        <v>45</v>
      </c>
    </row>
    <row r="5" spans="1:10" x14ac:dyDescent="0.3">
      <c r="A5" t="s">
        <v>46</v>
      </c>
      <c r="B5">
        <v>9.6300000000000008</v>
      </c>
      <c r="C5">
        <v>9.7899999999999991</v>
      </c>
      <c r="D5">
        <v>-38.229999999999997</v>
      </c>
      <c r="E5">
        <v>15.25</v>
      </c>
      <c r="F5">
        <v>14.95</v>
      </c>
      <c r="G5">
        <v>8.6199999999999992</v>
      </c>
      <c r="H5">
        <v>3.32</v>
      </c>
      <c r="I5">
        <v>6.94</v>
      </c>
      <c r="J5">
        <v>5.26</v>
      </c>
    </row>
    <row r="6" spans="1:10" x14ac:dyDescent="0.3">
      <c r="A6" t="s">
        <v>47</v>
      </c>
    </row>
    <row r="7" spans="1:10" x14ac:dyDescent="0.3">
      <c r="A7" t="s">
        <v>48</v>
      </c>
    </row>
    <row r="8" spans="1:10" x14ac:dyDescent="0.3">
      <c r="A8" t="s">
        <v>49</v>
      </c>
    </row>
    <row r="9" spans="1:10" x14ac:dyDescent="0.3">
      <c r="A9" t="str">
        <f>COUNT(B2:B8) &amp; " / " &amp; 7</f>
        <v>1 / 7</v>
      </c>
      <c r="B9">
        <f t="shared" ref="B9:J9" si="0">AVERAGE(B2:B8)</f>
        <v>9.6300000000000008</v>
      </c>
      <c r="C9">
        <f t="shared" si="0"/>
        <v>9.7899999999999991</v>
      </c>
      <c r="D9">
        <f t="shared" si="0"/>
        <v>-38.229999999999997</v>
      </c>
      <c r="E9">
        <f t="shared" si="0"/>
        <v>15.25</v>
      </c>
      <c r="F9">
        <f t="shared" si="0"/>
        <v>14.95</v>
      </c>
      <c r="G9">
        <f t="shared" si="0"/>
        <v>8.6199999999999992</v>
      </c>
      <c r="H9">
        <f t="shared" si="0"/>
        <v>3.32</v>
      </c>
      <c r="I9">
        <f t="shared" si="0"/>
        <v>6.94</v>
      </c>
      <c r="J9">
        <f t="shared" si="0"/>
        <v>5.26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workbookViewId="0"/>
  </sheetViews>
  <sheetFormatPr defaultRowHeight="14.4" x14ac:dyDescent="0.3"/>
  <cols>
    <col min="1" max="1" width="69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50</v>
      </c>
    </row>
    <row r="3" spans="1:10" x14ac:dyDescent="0.3">
      <c r="A3" t="s">
        <v>51</v>
      </c>
    </row>
    <row r="4" spans="1:10" x14ac:dyDescent="0.3">
      <c r="A4" t="s">
        <v>52</v>
      </c>
    </row>
    <row r="5" spans="1:10" x14ac:dyDescent="0.3">
      <c r="A5" t="s">
        <v>53</v>
      </c>
    </row>
    <row r="6" spans="1:10" x14ac:dyDescent="0.3">
      <c r="A6" t="s">
        <v>54</v>
      </c>
    </row>
    <row r="7" spans="1:10" x14ac:dyDescent="0.3">
      <c r="A7" t="s">
        <v>55</v>
      </c>
    </row>
    <row r="8" spans="1:10" x14ac:dyDescent="0.3">
      <c r="A8" t="s">
        <v>56</v>
      </c>
    </row>
    <row r="9" spans="1:10" x14ac:dyDescent="0.3">
      <c r="A9" t="s">
        <v>57</v>
      </c>
    </row>
    <row r="10" spans="1:10" x14ac:dyDescent="0.3">
      <c r="A10" t="s">
        <v>58</v>
      </c>
    </row>
    <row r="11" spans="1:10" x14ac:dyDescent="0.3">
      <c r="A11" t="s">
        <v>59</v>
      </c>
    </row>
    <row r="12" spans="1:10" x14ac:dyDescent="0.3">
      <c r="A12" t="str">
        <f>COUNT(B2:B11) &amp; " / " &amp; 10</f>
        <v>0 / 10</v>
      </c>
      <c r="B12" t="e">
        <f t="shared" ref="B12:J12" si="0">AVERAGE(B2:B11)</f>
        <v>#DIV/0!</v>
      </c>
      <c r="C12" t="e">
        <f t="shared" si="0"/>
        <v>#DIV/0!</v>
      </c>
      <c r="D12" t="e">
        <f t="shared" si="0"/>
        <v>#DIV/0!</v>
      </c>
      <c r="E12" t="e">
        <f t="shared" si="0"/>
        <v>#DIV/0!</v>
      </c>
      <c r="F12" t="e">
        <f t="shared" si="0"/>
        <v>#DIV/0!</v>
      </c>
      <c r="G12" t="e">
        <f t="shared" si="0"/>
        <v>#DIV/0!</v>
      </c>
      <c r="H12" t="e">
        <f t="shared" si="0"/>
        <v>#DIV/0!</v>
      </c>
      <c r="I12" t="e">
        <f t="shared" si="0"/>
        <v>#DIV/0!</v>
      </c>
      <c r="J12" t="e">
        <f t="shared" si="0"/>
        <v>#DIV/0!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workbookViewId="0"/>
  </sheetViews>
  <sheetFormatPr defaultRowHeight="14.4" x14ac:dyDescent="0.3"/>
  <cols>
    <col min="1" max="1" width="66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60</v>
      </c>
    </row>
    <row r="3" spans="1:10" x14ac:dyDescent="0.3">
      <c r="A3" t="s">
        <v>61</v>
      </c>
    </row>
    <row r="4" spans="1:10" x14ac:dyDescent="0.3">
      <c r="A4" t="s">
        <v>62</v>
      </c>
    </row>
    <row r="5" spans="1:10" x14ac:dyDescent="0.3">
      <c r="A5" t="s">
        <v>63</v>
      </c>
    </row>
    <row r="6" spans="1:10" x14ac:dyDescent="0.3">
      <c r="A6" t="s">
        <v>64</v>
      </c>
    </row>
    <row r="7" spans="1:10" x14ac:dyDescent="0.3">
      <c r="A7" t="s">
        <v>65</v>
      </c>
    </row>
    <row r="8" spans="1:10" x14ac:dyDescent="0.3">
      <c r="A8" t="s">
        <v>66</v>
      </c>
    </row>
    <row r="9" spans="1:10" x14ac:dyDescent="0.3">
      <c r="A9" t="s">
        <v>67</v>
      </c>
    </row>
    <row r="10" spans="1:10" x14ac:dyDescent="0.3">
      <c r="A10" t="str">
        <f>COUNT(B2:B9) &amp; " / " &amp; 8</f>
        <v>0 / 8</v>
      </c>
      <c r="B10" t="e">
        <f t="shared" ref="B10:J10" si="0">AVERAGE(B2:B9)</f>
        <v>#DIV/0!</v>
      </c>
      <c r="C10" t="e">
        <f t="shared" si="0"/>
        <v>#DIV/0!</v>
      </c>
      <c r="D10" t="e">
        <f t="shared" si="0"/>
        <v>#DIV/0!</v>
      </c>
      <c r="E10" t="e">
        <f t="shared" si="0"/>
        <v>#DIV/0!</v>
      </c>
      <c r="F10" t="e">
        <f t="shared" si="0"/>
        <v>#DIV/0!</v>
      </c>
      <c r="G10" t="e">
        <f t="shared" si="0"/>
        <v>#DIV/0!</v>
      </c>
      <c r="H10" t="e">
        <f t="shared" si="0"/>
        <v>#DIV/0!</v>
      </c>
      <c r="I10" t="e">
        <f t="shared" si="0"/>
        <v>#DIV/0!</v>
      </c>
      <c r="J10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Spinach20g</vt:lpstr>
      <vt:lpstr>Spinach30g</vt:lpstr>
      <vt:lpstr>Spinach40g</vt:lpstr>
      <vt:lpstr>Spinach80g</vt:lpstr>
      <vt:lpstr>Spinach120g</vt:lpstr>
      <vt:lpstr>Spinach160g</vt:lpstr>
      <vt:lpstr>Spinach595g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Mads Majlund Thomsen</cp:lastModifiedBy>
  <dcterms:created xsi:type="dcterms:W3CDTF">2024-12-02T17:33:44Z</dcterms:created>
  <dcterms:modified xsi:type="dcterms:W3CDTF">2024-12-04T08:21:47Z</dcterms:modified>
</cp:coreProperties>
</file>