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Mads\OneDrive\Dokumenter\GitHub\Robotteknologi-3.-semester\P3\Results\Data\Clay\"/>
    </mc:Choice>
  </mc:AlternateContent>
  <xr:revisionPtr revIDLastSave="0" documentId="13_ncr:1_{6CA76426-D394-4B92-8FAB-AEC1A737876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4" r:id="rId1"/>
    <sheet name="Clay0.5g" sheetId="1" r:id="rId2"/>
    <sheet name="Clay1g" sheetId="2" r:id="rId3"/>
    <sheet name="Clay10g" sheetId="3" r:id="rId4"/>
  </sheets>
  <definedNames>
    <definedName name="_xlchart.v1.0" hidden="1">Sheet1!$A$1:$K$1</definedName>
    <definedName name="_xlchart.v1.1" hidden="1">Sheet1!$A$2:$K$2</definedName>
    <definedName name="_xlchart.v1.10" hidden="1">Sheet1!$G$2</definedName>
    <definedName name="_xlchart.v1.11" hidden="1">Sheet1!$H$1</definedName>
    <definedName name="_xlchart.v1.12" hidden="1">Sheet1!$H$2</definedName>
    <definedName name="_xlchart.v1.13" hidden="1">Sheet1!$I$1</definedName>
    <definedName name="_xlchart.v1.14" hidden="1">Sheet1!$I$2</definedName>
    <definedName name="_xlchart.v1.2" hidden="1">Sheet1!$A$3:$K$3</definedName>
    <definedName name="_xlchart.v1.3" hidden="1">Sheet1!$A$4:$K$4</definedName>
    <definedName name="_xlchart.v1.4" hidden="1">Sheet1!$A$1:$K$1</definedName>
    <definedName name="_xlchart.v1.5" hidden="1">Sheet1!$A$2</definedName>
    <definedName name="_xlchart.v1.6" hidden="1">Sheet1!$A$2:$K$2</definedName>
    <definedName name="_xlchart.v1.7" hidden="1">Sheet1!$A$3:$K$3</definedName>
    <definedName name="_xlchart.v1.8" hidden="1">Sheet1!$A$4:$K$4</definedName>
    <definedName name="_xlchart.v1.9" hidden="1">Sheet1!$G$1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8" i="1" l="1"/>
  <c r="D18" i="1"/>
  <c r="E18" i="1"/>
  <c r="F18" i="1"/>
  <c r="G18" i="1"/>
  <c r="H18" i="1"/>
  <c r="I18" i="1"/>
  <c r="J18" i="1"/>
  <c r="B18" i="1"/>
  <c r="C17" i="1"/>
  <c r="D17" i="1"/>
  <c r="E17" i="1"/>
  <c r="F17" i="1"/>
  <c r="G17" i="1"/>
  <c r="H17" i="1"/>
  <c r="I17" i="1"/>
  <c r="J17" i="1"/>
  <c r="B17" i="1"/>
  <c r="K2" i="4"/>
  <c r="J9" i="3"/>
  <c r="I9" i="3"/>
  <c r="H9" i="3"/>
  <c r="G9" i="3"/>
  <c r="F9" i="3"/>
  <c r="E9" i="3"/>
  <c r="D9" i="3"/>
  <c r="C9" i="3"/>
  <c r="B9" i="3"/>
  <c r="A9" i="3"/>
  <c r="J16" i="2"/>
  <c r="I16" i="2"/>
  <c r="H16" i="2"/>
  <c r="G16" i="2"/>
  <c r="F16" i="2"/>
  <c r="E16" i="2"/>
  <c r="D16" i="2"/>
  <c r="C16" i="2"/>
  <c r="B16" i="2"/>
  <c r="A16" i="2"/>
  <c r="J15" i="1"/>
  <c r="I15" i="1"/>
  <c r="H15" i="1"/>
  <c r="G15" i="1"/>
  <c r="F15" i="1"/>
  <c r="E15" i="1"/>
  <c r="D15" i="1"/>
  <c r="C15" i="1"/>
  <c r="B15" i="1"/>
  <c r="A15" i="1"/>
</calcChain>
</file>

<file path=xl/sharedStrings.xml><?xml version="1.0" encoding="utf-8"?>
<sst xmlns="http://schemas.openxmlformats.org/spreadsheetml/2006/main" count="79" uniqueCount="54">
  <si>
    <t>Filename</t>
  </si>
  <si>
    <t>PSNR Ground checker diff Reference checker</t>
  </si>
  <si>
    <t>PSNR Ground checker diff Enhanced checker</t>
  </si>
  <si>
    <t>MBE Ground diff Reference</t>
  </si>
  <si>
    <t>MBE Ground diff Enhanced</t>
  </si>
  <si>
    <t>MBE Ground diff Dehazed</t>
  </si>
  <si>
    <t>AG Ground</t>
  </si>
  <si>
    <t>AG Reference</t>
  </si>
  <si>
    <t>AG Enhanced</t>
  </si>
  <si>
    <t>AG Dehazed</t>
  </si>
  <si>
    <t>Beside_Camera_light10_exp78730.0_20242111_114101.png</t>
  </si>
  <si>
    <t>Beside_Camera_light5_exp121296.0_20242111_114135.png</t>
  </si>
  <si>
    <t>Green_Beside_Camera_light10_exp158798.0_20242111_114622.png</t>
  </si>
  <si>
    <t>Green_Beside_Camera_light5_exp195346.0_20242111_114652.png</t>
  </si>
  <si>
    <t>Green_InFront_Camera_light10_exp95037.0_20242111_114831.png</t>
  </si>
  <si>
    <t>Green_InFront_Camera_light5_exp148588.0_20242111_114858.png</t>
  </si>
  <si>
    <t>Green_Right_Side_light10_exp130235.0_20242111_114754.png</t>
  </si>
  <si>
    <t>Green_Right_Side_light5_exp175761.0_20242111_114725.png</t>
  </si>
  <si>
    <t>InFront_Camera_light10_exp46155.0_20242111_114316.png</t>
  </si>
  <si>
    <t>InFront_Camera_light5_exp78134.0_20242111_114342.png</t>
  </si>
  <si>
    <t>Right_Side_light10_exp54398.0_20242111_114233.png</t>
  </si>
  <si>
    <t>Right_Side_light5_exp90409.0_20242111_114207.png</t>
  </si>
  <si>
    <t>Underwater_Beside_Camera_lightx_exp197034.0_20242111_114428.png</t>
  </si>
  <si>
    <t>Beside_Camera_light10_exp43294.0_20242111_115040.png</t>
  </si>
  <si>
    <t>Beside_Camera_light5_exp67607.0_20242111_115120.png</t>
  </si>
  <si>
    <t>Green_Beside_Camera_light10_exp80259.0_20242111_115244.png</t>
  </si>
  <si>
    <t>Green_Beside_Camera_light5_exp111285.0_20242111_115220.png</t>
  </si>
  <si>
    <t>Green_InFront_Camera_light10_exp59741.0_20242111_115736.png</t>
  </si>
  <si>
    <t>Green_InFront_Camera_light5_exp89059.0_20242111_115712.png</t>
  </si>
  <si>
    <t>Green_Right_Side_light10_exp73625.0_20242111_115328.png</t>
  </si>
  <si>
    <t>Green_Right_Side_light5_exp98096.0_20242111_115353.png</t>
  </si>
  <si>
    <t>InFront_Camera_light10_exp25696.0_20242111_115545.png</t>
  </si>
  <si>
    <t>InFront_Camera_light5_exp45698.0_20242111_115608.png</t>
  </si>
  <si>
    <t>Right_Side_light10_exp31992.0_20242111_115453.png</t>
  </si>
  <si>
    <t>Right_Side_light5_exp52570.0_20242111_115428.png</t>
  </si>
  <si>
    <t>Test_lightAmbient_exp293131.0_20242111_115850.png</t>
  </si>
  <si>
    <t>Underwater_Beside_Camera_lightx_exp125944.0_20242111_115811.png</t>
  </si>
  <si>
    <t>Beside_Camera_light10_exp16519.0_20242111_110824.png</t>
  </si>
  <si>
    <t>Beside_Camera_light5_exp23272.0_20242111_110848.png</t>
  </si>
  <si>
    <t>InFront_Camera_light10_exp17750.0_20242111_111055.png</t>
  </si>
  <si>
    <t>InFront_Camera_light5_exp22120.0_20242111_111130.png</t>
  </si>
  <si>
    <t>Right_Side_light10_exp17889.0_20242111_111007.png</t>
  </si>
  <si>
    <t>Right_Side_light5_exp32389.0_20242111_110939.png</t>
  </si>
  <si>
    <t>Underwater_Beside_Camera_lightx_exp93707.0_20242111_111244.png</t>
  </si>
  <si>
    <t>PSNR Input checker</t>
  </si>
  <si>
    <t>PSNR Enhanced checker</t>
  </si>
  <si>
    <t>MBE Input</t>
  </si>
  <si>
    <t>MBE  Enhanced</t>
  </si>
  <si>
    <t>MBE Dehazed</t>
  </si>
  <si>
    <t>AG Input</t>
  </si>
  <si>
    <t>Total correct (%)</t>
  </si>
  <si>
    <t>Clay (grams)</t>
  </si>
  <si>
    <t>Mean green</t>
  </si>
  <si>
    <t>Mean white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</si>
</sst>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Total correct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Sheet1!$A$2:$A$4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10</c:v>
                </c:pt>
              </c:numCache>
            </c:numRef>
          </c:cat>
          <c:val>
            <c:numRef>
              <c:f>Sheet1!$K$2:$K$4</c:f>
              <c:numCache>
                <c:formatCode>General</c:formatCode>
                <c:ptCount val="3"/>
                <c:pt idx="0">
                  <c:v>100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18-4C31-851A-917CACDCA4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6168032"/>
        <c:axId val="656173792"/>
      </c:barChart>
      <c:catAx>
        <c:axId val="656168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Clay</a:t>
                </a:r>
                <a:r>
                  <a:rPr lang="da-DK" baseline="0"/>
                  <a:t>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656173792"/>
        <c:crosses val="autoZero"/>
        <c:auto val="1"/>
        <c:lblAlgn val="ctr"/>
        <c:lblOffset val="100"/>
        <c:noMultiLvlLbl val="0"/>
      </c:catAx>
      <c:valAx>
        <c:axId val="65617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Percentage</a:t>
                </a:r>
                <a:r>
                  <a:rPr lang="da-DK" baseline="0"/>
                  <a:t> correct</a:t>
                </a:r>
                <a:endParaRPr lang="da-D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656168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a-DK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Average PSNR of colour checker compared to ground-truth colour checker</a:t>
            </a:r>
            <a:endParaRPr lang="da-D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PSNR Enhanced checker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</c:f>
              <c:numCache>
                <c:formatCode>General</c:formatCode>
                <c:ptCount val="1"/>
                <c:pt idx="0">
                  <c:v>0.5</c:v>
                </c:pt>
              </c:numCache>
            </c:numRef>
          </c:cat>
          <c:val>
            <c:numRef>
              <c:f>Sheet1!$C$2</c:f>
              <c:numCache>
                <c:formatCode>General</c:formatCode>
                <c:ptCount val="1"/>
                <c:pt idx="0">
                  <c:v>14.684615384615382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40-4CD4-B207-A1A48CDC02E0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PSNR Input checker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Sheet1!$A$2</c:f>
              <c:numCache>
                <c:formatCode>General</c:formatCode>
                <c:ptCount val="1"/>
                <c:pt idx="0">
                  <c:v>0.5</c:v>
                </c:pt>
              </c:numCache>
            </c:numRef>
          </c:cat>
          <c:val>
            <c:numRef>
              <c:f>Sheet1!$B$2</c:f>
              <c:numCache>
                <c:formatCode>General</c:formatCode>
                <c:ptCount val="1"/>
                <c:pt idx="0">
                  <c:v>10.746923076923075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040-4CD4-B207-A1A48CDC02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3482815"/>
        <c:axId val="803487135"/>
      </c:barChart>
      <c:catAx>
        <c:axId val="8034828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Clay</a:t>
                </a:r>
                <a:r>
                  <a:rPr lang="da-DK" baseline="0"/>
                  <a:t> (g)</a:t>
                </a:r>
                <a:endParaRPr lang="da-D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803487135"/>
        <c:crosses val="autoZero"/>
        <c:auto val="1"/>
        <c:lblAlgn val="ctr"/>
        <c:lblOffset val="100"/>
        <c:noMultiLvlLbl val="0"/>
      </c:catAx>
      <c:valAx>
        <c:axId val="803487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PSNR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803482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Average</a:t>
            </a:r>
            <a:r>
              <a:rPr lang="da-DK" baseline="0"/>
              <a:t> AG in 1 gram clay</a:t>
            </a:r>
            <a:endParaRPr lang="da-D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AG Enhanced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</c:f>
              <c:numCache>
                <c:formatCode>General</c:formatCode>
                <c:ptCount val="1"/>
                <c:pt idx="0">
                  <c:v>0.5</c:v>
                </c:pt>
              </c:numCache>
            </c:numRef>
          </c:cat>
          <c:val>
            <c:numRef>
              <c:f>Sheet1!$I$2</c:f>
              <c:numCache>
                <c:formatCode>General</c:formatCode>
                <c:ptCount val="1"/>
                <c:pt idx="0">
                  <c:v>24.560769230769232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C3-47A2-BECB-F32975B64050}"/>
            </c:ext>
          </c:extLst>
        </c:ser>
        <c:ser>
          <c:idx val="1"/>
          <c:order val="1"/>
          <c:tx>
            <c:strRef>
              <c:f>Sheet1!$H$1</c:f>
              <c:strCache>
                <c:ptCount val="1"/>
                <c:pt idx="0">
                  <c:v>AG Input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Sheet1!$A$2</c:f>
              <c:numCache>
                <c:formatCode>General</c:formatCode>
                <c:ptCount val="1"/>
                <c:pt idx="0">
                  <c:v>0.5</c:v>
                </c:pt>
              </c:numCache>
            </c:numRef>
          </c:cat>
          <c:val>
            <c:numRef>
              <c:f>Sheet1!$H$2</c:f>
              <c:numCache>
                <c:formatCode>General</c:formatCode>
                <c:ptCount val="1"/>
                <c:pt idx="0">
                  <c:v>4.0276923076923081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C3-47A2-BECB-F32975B64050}"/>
            </c:ext>
          </c:extLst>
        </c:ser>
        <c:ser>
          <c:idx val="2"/>
          <c:order val="2"/>
          <c:tx>
            <c:strRef>
              <c:f>Sheet1!$G$1</c:f>
              <c:strCache>
                <c:ptCount val="1"/>
                <c:pt idx="0">
                  <c:v>AG Ground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Sheet1!$A$2</c:f>
              <c:numCache>
                <c:formatCode>General</c:formatCode>
                <c:ptCount val="1"/>
                <c:pt idx="0">
                  <c:v>0.5</c:v>
                </c:pt>
              </c:numCache>
            </c:numRef>
          </c:cat>
          <c:val>
            <c:numRef>
              <c:f>Sheet1!$G$2</c:f>
              <c:numCache>
                <c:formatCode>General</c:formatCode>
                <c:ptCount val="1"/>
                <c:pt idx="0">
                  <c:v>8.620000000000001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8C3-47A2-BECB-F32975B640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6168032"/>
        <c:axId val="656173792"/>
      </c:barChart>
      <c:catAx>
        <c:axId val="656168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Clay</a:t>
                </a:r>
                <a:r>
                  <a:rPr lang="da-DK" baseline="0"/>
                  <a:t>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656173792"/>
        <c:crosses val="autoZero"/>
        <c:auto val="1"/>
        <c:lblAlgn val="ctr"/>
        <c:lblOffset val="100"/>
        <c:noMultiLvlLbl val="0"/>
      </c:catAx>
      <c:valAx>
        <c:axId val="65617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AG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656168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Average MBE compared to ground truth image - 0.5 g clay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MBE  Enhanced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Sheet1!$E$2</c:f>
              <c:numCache>
                <c:formatCode>General</c:formatCode>
                <c:ptCount val="1"/>
                <c:pt idx="0">
                  <c:v>-12.873846153846152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1BB-4182-B157-7B60C75041D8}"/>
            </c:ext>
          </c:extLst>
        </c:ser>
        <c:ser>
          <c:idx val="3"/>
          <c:order val="1"/>
          <c:tx>
            <c:strRef>
              <c:f>Sheet1!$D$1</c:f>
              <c:strCache>
                <c:ptCount val="1"/>
                <c:pt idx="0">
                  <c:v>MBE Input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f>Sheet1!$A$2</c:f>
              <c:numCache>
                <c:formatCode>General</c:formatCode>
                <c:ptCount val="1"/>
                <c:pt idx="0">
                  <c:v>0.5</c:v>
                </c:pt>
              </c:numCache>
            </c:numRef>
          </c:cat>
          <c:val>
            <c:numRef>
              <c:f>Sheet1!$D$2</c:f>
              <c:numCache>
                <c:formatCode>General</c:formatCode>
                <c:ptCount val="1"/>
                <c:pt idx="0">
                  <c:v>-36.946153846153848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1BB-4182-B157-7B60C75041D8}"/>
            </c:ext>
          </c:extLst>
        </c:ser>
        <c:ser>
          <c:idx val="1"/>
          <c:order val="2"/>
          <c:tx>
            <c:v>MBE Enhanced green light</c:v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Sheet1!$A$2</c:f>
              <c:numCache>
                <c:formatCode>General</c:formatCode>
                <c:ptCount val="1"/>
                <c:pt idx="0">
                  <c:v>0.5</c:v>
                </c:pt>
              </c:numCache>
            </c:numRef>
          </c:cat>
          <c:val>
            <c:numRef>
              <c:f>Sheet1!$E$6</c:f>
              <c:numCache>
                <c:formatCode>General</c:formatCode>
                <c:ptCount val="1"/>
                <c:pt idx="0">
                  <c:v>-15.368333333333332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1BB-4182-B157-7B60C75041D8}"/>
            </c:ext>
          </c:extLst>
        </c:ser>
        <c:ser>
          <c:idx val="4"/>
          <c:order val="3"/>
          <c:tx>
            <c:v>MBE Input green light</c:v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</c:f>
              <c:numCache>
                <c:formatCode>General</c:formatCode>
                <c:ptCount val="1"/>
                <c:pt idx="0">
                  <c:v>0.5</c:v>
                </c:pt>
              </c:numCache>
            </c:numRef>
          </c:cat>
          <c:val>
            <c:numRef>
              <c:f>Sheet1!$D$6</c:f>
              <c:numCache>
                <c:formatCode>General</c:formatCode>
                <c:ptCount val="1"/>
                <c:pt idx="0">
                  <c:v>-39.919999999999995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1BB-4182-B157-7B60C75041D8}"/>
            </c:ext>
          </c:extLst>
        </c:ser>
        <c:ser>
          <c:idx val="2"/>
          <c:order val="4"/>
          <c:tx>
            <c:v>MBE Enhanced white light</c:v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</c:f>
              <c:numCache>
                <c:formatCode>General</c:formatCode>
                <c:ptCount val="1"/>
                <c:pt idx="0">
                  <c:v>0.5</c:v>
                </c:pt>
              </c:numCache>
            </c:numRef>
          </c:cat>
          <c:val>
            <c:numRef>
              <c:f>Sheet1!$E$7</c:f>
              <c:numCache>
                <c:formatCode>General</c:formatCode>
                <c:ptCount val="1"/>
                <c:pt idx="0">
                  <c:v>-10.735714285714286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1BB-4182-B157-7B60C75041D8}"/>
            </c:ext>
          </c:extLst>
        </c:ser>
        <c:ser>
          <c:idx val="5"/>
          <c:order val="5"/>
          <c:tx>
            <c:v>MBE Input white light</c:v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</c:f>
              <c:numCache>
                <c:formatCode>General</c:formatCode>
                <c:ptCount val="1"/>
                <c:pt idx="0">
                  <c:v>0.5</c:v>
                </c:pt>
              </c:numCache>
            </c:numRef>
          </c:cat>
          <c:val>
            <c:numRef>
              <c:f>Sheet1!$D$7</c:f>
              <c:numCache>
                <c:formatCode>General</c:formatCode>
                <c:ptCount val="1"/>
                <c:pt idx="0">
                  <c:v>-34.397142857142853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1BB-4182-B157-7B60C75041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6168032"/>
        <c:axId val="656173792"/>
      </c:barChart>
      <c:catAx>
        <c:axId val="65616803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56173792"/>
        <c:crosses val="autoZero"/>
        <c:auto val="1"/>
        <c:lblAlgn val="ctr"/>
        <c:lblOffset val="100"/>
        <c:noMultiLvlLbl val="0"/>
      </c:catAx>
      <c:valAx>
        <c:axId val="65617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MBE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656168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388620</xdr:colOff>
      <xdr:row>8</xdr:row>
      <xdr:rowOff>49530</xdr:rowOff>
    </xdr:from>
    <xdr:to>
      <xdr:col>8</xdr:col>
      <xdr:colOff>83820</xdr:colOff>
      <xdr:row>23</xdr:row>
      <xdr:rowOff>49530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4AF08C-57F2-1009-099A-8F83A9188F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373380</xdr:colOff>
      <xdr:row>7</xdr:row>
      <xdr:rowOff>171450</xdr:rowOff>
    </xdr:from>
    <xdr:to>
      <xdr:col>16</xdr:col>
      <xdr:colOff>68580</xdr:colOff>
      <xdr:row>22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D71AAC7-6701-A11E-803E-C3D786021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388620</xdr:colOff>
      <xdr:row>23</xdr:row>
      <xdr:rowOff>83820</xdr:rowOff>
    </xdr:from>
    <xdr:to>
      <xdr:col>8</xdr:col>
      <xdr:colOff>83820</xdr:colOff>
      <xdr:row>38</xdr:row>
      <xdr:rowOff>83820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388B35B-5B78-405B-9B32-2B8D35720E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198120</xdr:colOff>
      <xdr:row>23</xdr:row>
      <xdr:rowOff>60960</xdr:rowOff>
    </xdr:from>
    <xdr:to>
      <xdr:col>16</xdr:col>
      <xdr:colOff>213360</xdr:colOff>
      <xdr:row>38</xdr:row>
      <xdr:rowOff>60960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E51B0E7-2D2D-436F-AE81-066846FDD4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77CEE-CE93-4FF7-BEBF-3007772C57AE}">
  <dimension ref="A1:K7"/>
  <sheetViews>
    <sheetView tabSelected="1" zoomScale="85" workbookViewId="0">
      <selection activeCell="B1" sqref="B1:K1"/>
    </sheetView>
  </sheetViews>
  <sheetFormatPr defaultRowHeight="14.4" x14ac:dyDescent="0.3"/>
  <cols>
    <col min="1" max="1" width="13.5546875" customWidth="1"/>
  </cols>
  <sheetData>
    <row r="1" spans="1:11" x14ac:dyDescent="0.3">
      <c r="A1" t="s">
        <v>51</v>
      </c>
      <c r="B1" t="s">
        <v>44</v>
      </c>
      <c r="C1" t="s">
        <v>45</v>
      </c>
      <c r="D1" t="s">
        <v>46</v>
      </c>
      <c r="E1" t="s">
        <v>47</v>
      </c>
      <c r="F1" t="s">
        <v>48</v>
      </c>
      <c r="G1" t="s">
        <v>6</v>
      </c>
      <c r="H1" t="s">
        <v>49</v>
      </c>
      <c r="I1" t="s">
        <v>8</v>
      </c>
      <c r="J1" t="s">
        <v>9</v>
      </c>
      <c r="K1" t="s">
        <v>50</v>
      </c>
    </row>
    <row r="2" spans="1:11" x14ac:dyDescent="0.3">
      <c r="A2">
        <v>0.5</v>
      </c>
      <c r="B2">
        <v>10.746923076923075</v>
      </c>
      <c r="C2">
        <v>14.684615384615382</v>
      </c>
      <c r="D2">
        <v>-36.946153846153848</v>
      </c>
      <c r="E2">
        <v>-12.873846153846152</v>
      </c>
      <c r="F2">
        <v>-3.5907692307692307</v>
      </c>
      <c r="G2">
        <v>8.620000000000001</v>
      </c>
      <c r="H2">
        <v>4.0276923076923081</v>
      </c>
      <c r="I2">
        <v>24.560769230769232</v>
      </c>
      <c r="J2">
        <v>14.821538461538459</v>
      </c>
      <c r="K2">
        <f>13/13*100</f>
        <v>100</v>
      </c>
    </row>
    <row r="3" spans="1:11" x14ac:dyDescent="0.3">
      <c r="A3">
        <v>1</v>
      </c>
      <c r="K3">
        <v>0</v>
      </c>
    </row>
    <row r="4" spans="1:11" x14ac:dyDescent="0.3">
      <c r="A4">
        <v>10</v>
      </c>
      <c r="K4">
        <v>0</v>
      </c>
    </row>
    <row r="6" spans="1:11" x14ac:dyDescent="0.3">
      <c r="A6" t="s">
        <v>52</v>
      </c>
      <c r="B6">
        <v>10.810000000000002</v>
      </c>
      <c r="C6">
        <v>14.909999999999998</v>
      </c>
      <c r="D6">
        <v>-39.919999999999995</v>
      </c>
      <c r="E6">
        <v>-15.368333333333332</v>
      </c>
      <c r="F6">
        <v>-4.68</v>
      </c>
      <c r="G6">
        <v>8.6199999999999992</v>
      </c>
      <c r="H6">
        <v>4.1816666666666675</v>
      </c>
      <c r="I6">
        <v>23.338333333333335</v>
      </c>
      <c r="J6">
        <v>14.878333333333332</v>
      </c>
    </row>
    <row r="7" spans="1:11" x14ac:dyDescent="0.3">
      <c r="A7" t="s">
        <v>53</v>
      </c>
      <c r="B7">
        <v>10.692857142857145</v>
      </c>
      <c r="C7">
        <v>14.491428571428571</v>
      </c>
      <c r="D7">
        <v>-34.397142857142853</v>
      </c>
      <c r="E7">
        <v>-10.735714285714286</v>
      </c>
      <c r="F7">
        <v>-2.6571428571428579</v>
      </c>
      <c r="G7">
        <v>8.6199999999999992</v>
      </c>
      <c r="H7">
        <v>3.8957142857142855</v>
      </c>
      <c r="I7">
        <v>25.60857142857143</v>
      </c>
      <c r="J7">
        <v>14.772857142857143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8"/>
  <sheetViews>
    <sheetView topLeftCell="D1" workbookViewId="0">
      <selection activeCell="B17" sqref="B17:J18"/>
    </sheetView>
  </sheetViews>
  <sheetFormatPr defaultRowHeight="14.4" x14ac:dyDescent="0.3"/>
  <cols>
    <col min="1" max="1" width="65" customWidth="1"/>
    <col min="2" max="2" width="44" customWidth="1"/>
    <col min="3" max="3" width="43" customWidth="1"/>
    <col min="4" max="4" width="27" customWidth="1"/>
    <col min="5" max="5" width="26" customWidth="1"/>
    <col min="6" max="6" width="25" customWidth="1"/>
    <col min="7" max="7" width="11" customWidth="1"/>
    <col min="8" max="8" width="14" customWidth="1"/>
    <col min="9" max="9" width="13" customWidth="1"/>
    <col min="10" max="10" width="12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 t="s">
        <v>10</v>
      </c>
      <c r="B2">
        <v>10.71</v>
      </c>
      <c r="C2">
        <v>16.57</v>
      </c>
      <c r="D2">
        <v>-33.700000000000003</v>
      </c>
      <c r="E2">
        <v>-10.93</v>
      </c>
      <c r="F2">
        <v>-6.36</v>
      </c>
      <c r="G2">
        <v>8.6199999999999992</v>
      </c>
      <c r="H2">
        <v>3.48</v>
      </c>
      <c r="I2">
        <v>18.98</v>
      </c>
      <c r="J2">
        <v>17.329999999999998</v>
      </c>
    </row>
    <row r="3" spans="1:10" x14ac:dyDescent="0.3">
      <c r="A3" t="s">
        <v>11</v>
      </c>
      <c r="B3">
        <v>11.16</v>
      </c>
      <c r="C3">
        <v>16.329999999999998</v>
      </c>
      <c r="D3">
        <v>-36.590000000000003</v>
      </c>
      <c r="E3">
        <v>-9.99</v>
      </c>
      <c r="F3">
        <v>-5.94</v>
      </c>
      <c r="G3">
        <v>8.6199999999999992</v>
      </c>
      <c r="H3">
        <v>3.73</v>
      </c>
      <c r="I3">
        <v>18.02</v>
      </c>
      <c r="J3">
        <v>16.7</v>
      </c>
    </row>
    <row r="4" spans="1:10" x14ac:dyDescent="0.3">
      <c r="A4" t="s">
        <v>12</v>
      </c>
      <c r="B4">
        <v>11.18</v>
      </c>
      <c r="C4">
        <v>16.29</v>
      </c>
      <c r="D4">
        <v>-40.5</v>
      </c>
      <c r="E4">
        <v>-8.99</v>
      </c>
      <c r="F4">
        <v>-6.64</v>
      </c>
      <c r="G4">
        <v>8.6199999999999992</v>
      </c>
      <c r="H4">
        <v>4.09</v>
      </c>
      <c r="I4">
        <v>19.43</v>
      </c>
      <c r="J4">
        <v>16.05</v>
      </c>
    </row>
    <row r="5" spans="1:10" x14ac:dyDescent="0.3">
      <c r="A5" t="s">
        <v>13</v>
      </c>
      <c r="B5">
        <v>11.59</v>
      </c>
      <c r="C5">
        <v>16.29</v>
      </c>
      <c r="D5">
        <v>-38.31</v>
      </c>
      <c r="E5">
        <v>-8.83</v>
      </c>
      <c r="F5">
        <v>-4.9400000000000004</v>
      </c>
      <c r="G5">
        <v>8.6199999999999992</v>
      </c>
      <c r="H5">
        <v>4.21</v>
      </c>
      <c r="I5">
        <v>19.350000000000001</v>
      </c>
      <c r="J5">
        <v>15.57</v>
      </c>
    </row>
    <row r="6" spans="1:10" x14ac:dyDescent="0.3">
      <c r="A6" t="s">
        <v>14</v>
      </c>
      <c r="B6">
        <v>9.14</v>
      </c>
      <c r="C6">
        <v>9.43</v>
      </c>
      <c r="D6">
        <v>-39.229999999999997</v>
      </c>
      <c r="E6">
        <v>-38.4</v>
      </c>
      <c r="F6">
        <v>-0.9</v>
      </c>
      <c r="G6">
        <v>8.6199999999999992</v>
      </c>
      <c r="H6">
        <v>4.07</v>
      </c>
      <c r="I6">
        <v>38.020000000000003</v>
      </c>
      <c r="J6">
        <v>12.29</v>
      </c>
    </row>
    <row r="7" spans="1:10" x14ac:dyDescent="0.3">
      <c r="A7" t="s">
        <v>15</v>
      </c>
      <c r="B7">
        <v>10.72</v>
      </c>
      <c r="C7">
        <v>15.23</v>
      </c>
      <c r="D7">
        <v>-41.85</v>
      </c>
      <c r="E7">
        <v>-22.15</v>
      </c>
      <c r="F7">
        <v>-4.17</v>
      </c>
      <c r="G7">
        <v>8.6199999999999992</v>
      </c>
      <c r="H7">
        <v>4.28</v>
      </c>
      <c r="I7">
        <v>24.8</v>
      </c>
      <c r="J7">
        <v>13.82</v>
      </c>
    </row>
    <row r="8" spans="1:10" x14ac:dyDescent="0.3">
      <c r="A8" t="s">
        <v>16</v>
      </c>
      <c r="B8">
        <v>10.8</v>
      </c>
      <c r="C8">
        <v>15.81</v>
      </c>
      <c r="D8">
        <v>-39.94</v>
      </c>
      <c r="E8">
        <v>-6.88</v>
      </c>
      <c r="F8">
        <v>-5.42</v>
      </c>
      <c r="G8">
        <v>8.6199999999999992</v>
      </c>
      <c r="H8">
        <v>4.18</v>
      </c>
      <c r="I8">
        <v>20.03</v>
      </c>
      <c r="J8">
        <v>15.63</v>
      </c>
    </row>
    <row r="9" spans="1:10" x14ac:dyDescent="0.3">
      <c r="A9" t="s">
        <v>17</v>
      </c>
      <c r="B9">
        <v>11.43</v>
      </c>
      <c r="C9">
        <v>16.41</v>
      </c>
      <c r="D9">
        <v>-39.69</v>
      </c>
      <c r="E9">
        <v>-6.96</v>
      </c>
      <c r="F9">
        <v>-6.01</v>
      </c>
      <c r="G9">
        <v>8.6199999999999992</v>
      </c>
      <c r="H9">
        <v>4.26</v>
      </c>
      <c r="I9">
        <v>18.399999999999999</v>
      </c>
      <c r="J9">
        <v>15.91</v>
      </c>
    </row>
    <row r="10" spans="1:10" x14ac:dyDescent="0.3">
      <c r="A10" t="s">
        <v>18</v>
      </c>
      <c r="B10">
        <v>9.26</v>
      </c>
      <c r="C10">
        <v>8.94</v>
      </c>
      <c r="D10">
        <v>-35.4</v>
      </c>
      <c r="E10">
        <v>-6.48</v>
      </c>
      <c r="F10">
        <v>-2.62</v>
      </c>
      <c r="G10">
        <v>8.6199999999999992</v>
      </c>
      <c r="H10">
        <v>3.76</v>
      </c>
      <c r="I10">
        <v>57.96</v>
      </c>
      <c r="J10">
        <v>13.33</v>
      </c>
    </row>
    <row r="11" spans="1:10" x14ac:dyDescent="0.3">
      <c r="A11" t="s">
        <v>19</v>
      </c>
      <c r="B11">
        <v>10.220000000000001</v>
      </c>
      <c r="C11">
        <v>12.54</v>
      </c>
      <c r="D11">
        <v>-35.479999999999997</v>
      </c>
      <c r="E11">
        <v>-32.31</v>
      </c>
      <c r="F11">
        <v>-3.44</v>
      </c>
      <c r="G11">
        <v>8.6199999999999992</v>
      </c>
      <c r="H11">
        <v>3.84</v>
      </c>
      <c r="I11">
        <v>35.68</v>
      </c>
      <c r="J11">
        <v>13.85</v>
      </c>
    </row>
    <row r="12" spans="1:10" x14ac:dyDescent="0.3">
      <c r="A12" t="s">
        <v>20</v>
      </c>
      <c r="B12">
        <v>11.01</v>
      </c>
      <c r="C12">
        <v>15.2</v>
      </c>
      <c r="D12">
        <v>-30.45</v>
      </c>
      <c r="E12">
        <v>-7.98</v>
      </c>
      <c r="F12">
        <v>0.86</v>
      </c>
      <c r="G12">
        <v>8.6199999999999992</v>
      </c>
      <c r="H12">
        <v>3.93</v>
      </c>
      <c r="I12">
        <v>17.77</v>
      </c>
      <c r="J12">
        <v>13.96</v>
      </c>
    </row>
    <row r="13" spans="1:10" x14ac:dyDescent="0.3">
      <c r="A13" t="s">
        <v>21</v>
      </c>
      <c r="B13">
        <v>11.23</v>
      </c>
      <c r="C13">
        <v>15.72</v>
      </c>
      <c r="D13">
        <v>-32.04</v>
      </c>
      <c r="E13">
        <v>-7.99</v>
      </c>
      <c r="F13">
        <v>-0.93</v>
      </c>
      <c r="G13">
        <v>8.6199999999999992</v>
      </c>
      <c r="H13">
        <v>3.89</v>
      </c>
      <c r="I13">
        <v>17.73</v>
      </c>
      <c r="J13">
        <v>14.7</v>
      </c>
    </row>
    <row r="14" spans="1:10" x14ac:dyDescent="0.3">
      <c r="A14" t="s">
        <v>22</v>
      </c>
      <c r="B14">
        <v>11.26</v>
      </c>
      <c r="C14">
        <v>16.14</v>
      </c>
      <c r="D14">
        <v>-37.119999999999997</v>
      </c>
      <c r="E14">
        <v>0.53</v>
      </c>
      <c r="F14">
        <v>-0.17</v>
      </c>
      <c r="G14">
        <v>8.6199999999999992</v>
      </c>
      <c r="H14">
        <v>4.6399999999999997</v>
      </c>
      <c r="I14">
        <v>13.12</v>
      </c>
      <c r="J14">
        <v>13.54</v>
      </c>
    </row>
    <row r="15" spans="1:10" x14ac:dyDescent="0.3">
      <c r="A15" t="str">
        <f>COUNT(B2:B14) &amp; " / " &amp; 13</f>
        <v>13 / 13</v>
      </c>
      <c r="B15">
        <f t="shared" ref="B15:J15" si="0">AVERAGE(B2:B14)</f>
        <v>10.746923076923075</v>
      </c>
      <c r="C15">
        <f t="shared" si="0"/>
        <v>14.684615384615382</v>
      </c>
      <c r="D15">
        <f t="shared" si="0"/>
        <v>-36.946153846153848</v>
      </c>
      <c r="E15">
        <f t="shared" si="0"/>
        <v>-12.873846153846152</v>
      </c>
      <c r="F15">
        <f t="shared" si="0"/>
        <v>-3.5907692307692307</v>
      </c>
      <c r="G15">
        <f t="shared" si="0"/>
        <v>8.620000000000001</v>
      </c>
      <c r="H15">
        <f t="shared" si="0"/>
        <v>4.0276923076923081</v>
      </c>
      <c r="I15">
        <f t="shared" si="0"/>
        <v>24.560769230769232</v>
      </c>
      <c r="J15">
        <f t="shared" si="0"/>
        <v>14.821538461538459</v>
      </c>
    </row>
    <row r="17" spans="1:10" x14ac:dyDescent="0.3">
      <c r="A17" t="s">
        <v>52</v>
      </c>
      <c r="B17">
        <f>SUM(B4:B9)/6</f>
        <v>10.810000000000002</v>
      </c>
      <c r="C17">
        <f t="shared" ref="C17:J17" si="1">SUM(C4:C9)/6</f>
        <v>14.909999999999998</v>
      </c>
      <c r="D17">
        <f t="shared" si="1"/>
        <v>-39.919999999999995</v>
      </c>
      <c r="E17">
        <f t="shared" si="1"/>
        <v>-15.368333333333332</v>
      </c>
      <c r="F17">
        <f t="shared" si="1"/>
        <v>-4.68</v>
      </c>
      <c r="G17">
        <f t="shared" si="1"/>
        <v>8.6199999999999992</v>
      </c>
      <c r="H17">
        <f t="shared" si="1"/>
        <v>4.1816666666666675</v>
      </c>
      <c r="I17">
        <f t="shared" si="1"/>
        <v>23.338333333333335</v>
      </c>
      <c r="J17">
        <f t="shared" si="1"/>
        <v>14.878333333333332</v>
      </c>
    </row>
    <row r="18" spans="1:10" x14ac:dyDescent="0.3">
      <c r="A18" t="s">
        <v>53</v>
      </c>
      <c r="B18">
        <f>SUM(B2:B3,B10:B14)/7</f>
        <v>10.692857142857145</v>
      </c>
      <c r="C18">
        <f t="shared" ref="C18:J18" si="2">SUM(C2:C3,C10:C14)/7</f>
        <v>14.491428571428571</v>
      </c>
      <c r="D18">
        <f t="shared" si="2"/>
        <v>-34.397142857142853</v>
      </c>
      <c r="E18">
        <f t="shared" si="2"/>
        <v>-10.735714285714286</v>
      </c>
      <c r="F18">
        <f t="shared" si="2"/>
        <v>-2.6571428571428579</v>
      </c>
      <c r="G18">
        <f t="shared" si="2"/>
        <v>8.6199999999999992</v>
      </c>
      <c r="H18">
        <f t="shared" si="2"/>
        <v>3.8957142857142855</v>
      </c>
      <c r="I18">
        <f t="shared" si="2"/>
        <v>25.60857142857143</v>
      </c>
      <c r="J18">
        <f t="shared" si="2"/>
        <v>14.772857142857143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6"/>
  <sheetViews>
    <sheetView workbookViewId="0"/>
  </sheetViews>
  <sheetFormatPr defaultRowHeight="14.4" x14ac:dyDescent="0.3"/>
  <cols>
    <col min="1" max="1" width="65" customWidth="1"/>
    <col min="2" max="2" width="44" customWidth="1"/>
    <col min="3" max="3" width="43" customWidth="1"/>
    <col min="4" max="4" width="27" customWidth="1"/>
    <col min="5" max="5" width="26" customWidth="1"/>
    <col min="6" max="6" width="25" customWidth="1"/>
    <col min="7" max="7" width="11" customWidth="1"/>
    <col min="8" max="8" width="14" customWidth="1"/>
    <col min="9" max="9" width="13" customWidth="1"/>
    <col min="10" max="10" width="12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 t="s">
        <v>23</v>
      </c>
    </row>
    <row r="3" spans="1:10" x14ac:dyDescent="0.3">
      <c r="A3" t="s">
        <v>24</v>
      </c>
    </row>
    <row r="4" spans="1:10" x14ac:dyDescent="0.3">
      <c r="A4" t="s">
        <v>25</v>
      </c>
    </row>
    <row r="5" spans="1:10" x14ac:dyDescent="0.3">
      <c r="A5" t="s">
        <v>26</v>
      </c>
    </row>
    <row r="6" spans="1:10" x14ac:dyDescent="0.3">
      <c r="A6" t="s">
        <v>27</v>
      </c>
    </row>
    <row r="7" spans="1:10" x14ac:dyDescent="0.3">
      <c r="A7" t="s">
        <v>28</v>
      </c>
    </row>
    <row r="8" spans="1:10" x14ac:dyDescent="0.3">
      <c r="A8" t="s">
        <v>29</v>
      </c>
    </row>
    <row r="9" spans="1:10" x14ac:dyDescent="0.3">
      <c r="A9" t="s">
        <v>30</v>
      </c>
    </row>
    <row r="10" spans="1:10" x14ac:dyDescent="0.3">
      <c r="A10" t="s">
        <v>31</v>
      </c>
    </row>
    <row r="11" spans="1:10" x14ac:dyDescent="0.3">
      <c r="A11" t="s">
        <v>32</v>
      </c>
    </row>
    <row r="12" spans="1:10" x14ac:dyDescent="0.3">
      <c r="A12" t="s">
        <v>33</v>
      </c>
    </row>
    <row r="13" spans="1:10" x14ac:dyDescent="0.3">
      <c r="A13" t="s">
        <v>34</v>
      </c>
    </row>
    <row r="14" spans="1:10" x14ac:dyDescent="0.3">
      <c r="A14" t="s">
        <v>35</v>
      </c>
    </row>
    <row r="15" spans="1:10" x14ac:dyDescent="0.3">
      <c r="A15" t="s">
        <v>36</v>
      </c>
    </row>
    <row r="16" spans="1:10" x14ac:dyDescent="0.3">
      <c r="A16" t="str">
        <f>COUNT(B2:B15) &amp; " / " &amp; 14</f>
        <v>0 / 14</v>
      </c>
      <c r="B16" t="e">
        <f t="shared" ref="B16:J16" si="0">AVERAGE(B2:B15)</f>
        <v>#DIV/0!</v>
      </c>
      <c r="C16" t="e">
        <f t="shared" si="0"/>
        <v>#DIV/0!</v>
      </c>
      <c r="D16" t="e">
        <f t="shared" si="0"/>
        <v>#DIV/0!</v>
      </c>
      <c r="E16" t="e">
        <f t="shared" si="0"/>
        <v>#DIV/0!</v>
      </c>
      <c r="F16" t="e">
        <f t="shared" si="0"/>
        <v>#DIV/0!</v>
      </c>
      <c r="G16" t="e">
        <f t="shared" si="0"/>
        <v>#DIV/0!</v>
      </c>
      <c r="H16" t="e">
        <f t="shared" si="0"/>
        <v>#DIV/0!</v>
      </c>
      <c r="I16" t="e">
        <f t="shared" si="0"/>
        <v>#DIV/0!</v>
      </c>
      <c r="J16" t="e">
        <f t="shared" si="0"/>
        <v>#DIV/0!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9"/>
  <sheetViews>
    <sheetView workbookViewId="0"/>
  </sheetViews>
  <sheetFormatPr defaultRowHeight="14.4" x14ac:dyDescent="0.3"/>
  <cols>
    <col min="1" max="1" width="64" customWidth="1"/>
    <col min="2" max="2" width="44" customWidth="1"/>
    <col min="3" max="3" width="43" customWidth="1"/>
    <col min="4" max="4" width="27" customWidth="1"/>
    <col min="5" max="5" width="26" customWidth="1"/>
    <col min="6" max="6" width="25" customWidth="1"/>
    <col min="7" max="7" width="11" customWidth="1"/>
    <col min="8" max="8" width="14" customWidth="1"/>
    <col min="9" max="9" width="13" customWidth="1"/>
    <col min="10" max="10" width="12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 t="s">
        <v>37</v>
      </c>
    </row>
    <row r="3" spans="1:10" x14ac:dyDescent="0.3">
      <c r="A3" t="s">
        <v>38</v>
      </c>
    </row>
    <row r="4" spans="1:10" x14ac:dyDescent="0.3">
      <c r="A4" t="s">
        <v>39</v>
      </c>
    </row>
    <row r="5" spans="1:10" x14ac:dyDescent="0.3">
      <c r="A5" t="s">
        <v>40</v>
      </c>
    </row>
    <row r="6" spans="1:10" x14ac:dyDescent="0.3">
      <c r="A6" t="s">
        <v>41</v>
      </c>
    </row>
    <row r="7" spans="1:10" x14ac:dyDescent="0.3">
      <c r="A7" t="s">
        <v>42</v>
      </c>
    </row>
    <row r="8" spans="1:10" x14ac:dyDescent="0.3">
      <c r="A8" t="s">
        <v>43</v>
      </c>
    </row>
    <row r="9" spans="1:10" x14ac:dyDescent="0.3">
      <c r="A9" t="str">
        <f>COUNT(B2:B8) &amp; " / " &amp; 7</f>
        <v>0 / 7</v>
      </c>
      <c r="B9" t="e">
        <f t="shared" ref="B9:J9" si="0">AVERAGE(B2:B8)</f>
        <v>#DIV/0!</v>
      </c>
      <c r="C9" t="e">
        <f t="shared" si="0"/>
        <v>#DIV/0!</v>
      </c>
      <c r="D9" t="e">
        <f t="shared" si="0"/>
        <v>#DIV/0!</v>
      </c>
      <c r="E9" t="e">
        <f t="shared" si="0"/>
        <v>#DIV/0!</v>
      </c>
      <c r="F9" t="e">
        <f t="shared" si="0"/>
        <v>#DIV/0!</v>
      </c>
      <c r="G9" t="e">
        <f t="shared" si="0"/>
        <v>#DIV/0!</v>
      </c>
      <c r="H9" t="e">
        <f t="shared" si="0"/>
        <v>#DIV/0!</v>
      </c>
      <c r="I9" t="e">
        <f t="shared" si="0"/>
        <v>#DIV/0!</v>
      </c>
      <c r="J9" t="e">
        <f t="shared" si="0"/>
        <v>#DIV/0!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Clay0.5g</vt:lpstr>
      <vt:lpstr>Clay1g</vt:lpstr>
      <vt:lpstr>Clay10g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Mads Majlund Thomsen</cp:lastModifiedBy>
  <dcterms:created xsi:type="dcterms:W3CDTF">2024-12-02T18:11:39Z</dcterms:created>
  <dcterms:modified xsi:type="dcterms:W3CDTF">2024-12-04T07:03:22Z</dcterms:modified>
</cp:coreProperties>
</file>