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Clay\"/>
    </mc:Choice>
  </mc:AlternateContent>
  <xr:revisionPtr revIDLastSave="0" documentId="13_ncr:1_{C6888108-8242-4F5B-981B-048257167D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4" r:id="rId1"/>
    <sheet name="Clay0.5g" sheetId="1" r:id="rId2"/>
    <sheet name="Clay1g" sheetId="2" r:id="rId3"/>
    <sheet name="Clay10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C18" i="1"/>
  <c r="D18" i="1"/>
  <c r="E18" i="1"/>
  <c r="F18" i="1"/>
  <c r="G18" i="1"/>
  <c r="H18" i="1"/>
  <c r="I18" i="1"/>
  <c r="J18" i="1"/>
  <c r="B18" i="1"/>
  <c r="C17" i="1"/>
  <c r="D17" i="1"/>
  <c r="E17" i="1"/>
  <c r="F17" i="1"/>
  <c r="G17" i="1"/>
  <c r="H17" i="1"/>
  <c r="I17" i="1"/>
  <c r="J17" i="1"/>
  <c r="B17" i="1"/>
  <c r="K2" i="4"/>
  <c r="J9" i="3"/>
  <c r="I9" i="3"/>
  <c r="H9" i="3"/>
  <c r="G9" i="3"/>
  <c r="F9" i="3"/>
  <c r="E9" i="3"/>
  <c r="D9" i="3"/>
  <c r="C9" i="3"/>
  <c r="B9" i="3"/>
  <c r="A9" i="3"/>
  <c r="J16" i="2"/>
  <c r="I16" i="2"/>
  <c r="H16" i="2"/>
  <c r="G16" i="2"/>
  <c r="F16" i="2"/>
  <c r="E16" i="2"/>
  <c r="D16" i="2"/>
  <c r="C16" i="2"/>
  <c r="B16" i="2"/>
  <c r="A16" i="2"/>
  <c r="J15" i="1"/>
  <c r="I15" i="1"/>
  <c r="H15" i="1"/>
  <c r="G15" i="1"/>
  <c r="F15" i="1"/>
  <c r="E15" i="1"/>
  <c r="D15" i="1"/>
  <c r="C15" i="1"/>
  <c r="B15" i="1"/>
  <c r="A15" i="1"/>
</calcChain>
</file>

<file path=xl/sharedStrings.xml><?xml version="1.0" encoding="utf-8"?>
<sst xmlns="http://schemas.openxmlformats.org/spreadsheetml/2006/main" count="79" uniqueCount="54">
  <si>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</si>
  <si>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</si>
  <si>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</si>
  <si>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</si>
  <si>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</si>
  <si>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</si>
  <si>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</si>
  <si>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</si>
  <si>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</si>
  <si>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</si>
  <si>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Beside_Camera_light10_exp78730.0_20242111_114101.png</t>
  </si>
  <si>
    <t>Beside_Camera_light5_exp121296.0_20242111_114135.png</t>
  </si>
  <si>
    <t>Green_Beside_Camera_light10_exp158798.0_20242111_114622.png</t>
  </si>
  <si>
    <t>Green_Beside_Camera_light5_exp195346.0_20242111_114652.png</t>
  </si>
  <si>
    <t>Green_InFront_Camera_light10_exp95037.0_20242111_114831.png</t>
  </si>
  <si>
    <t>Green_InFront_Camera_light5_exp148588.0_20242111_114858.png</t>
  </si>
  <si>
    <t>Green_Right_Side_light10_exp130235.0_20242111_114754.png</t>
  </si>
  <si>
    <t>Green_Right_Side_light5_exp175761.0_20242111_114725.png</t>
  </si>
  <si>
    <t>InFront_Camera_light10_exp46155.0_20242111_114316.png</t>
  </si>
  <si>
    <t>InFront_Camera_light5_exp78134.0_20242111_114342.png</t>
  </si>
  <si>
    <t>Right_Side_light10_exp54398.0_20242111_114233.png</t>
  </si>
  <si>
    <t>Right_Side_light5_exp90409.0_20242111_114207.png</t>
  </si>
  <si>
    <t>Underwater_Beside_Camera_lightx_exp197034.0_20242111_114428.png</t>
  </si>
  <si>
    <t>Beside_Camera_light10_exp43294.0_20242111_115040.png</t>
  </si>
  <si>
    <t>Beside_Camera_light5_exp67607.0_20242111_115120.png</t>
  </si>
  <si>
    <t>Green_Beside_Camera_light10_exp80259.0_20242111_115244.png</t>
  </si>
  <si>
    <t>Green_Beside_Camera_light5_exp111285.0_20242111_115220.png</t>
  </si>
  <si>
    <t>Green_InFront_Camera_light10_exp59741.0_20242111_115736.png</t>
  </si>
  <si>
    <t>Green_InFront_Camera_light5_exp89059.0_20242111_115712.png</t>
  </si>
  <si>
    <t>Green_Right_Side_light10_exp73625.0_20242111_115328.png</t>
  </si>
  <si>
    <t>Green_Right_Side_light5_exp98096.0_20242111_115353.png</t>
  </si>
  <si>
    <t>InFront_Camera_light10_exp25696.0_20242111_115545.png</t>
  </si>
  <si>
    <t>InFront_Camera_light5_exp45698.0_20242111_115608.png</t>
  </si>
  <si>
    <t>Right_Side_light10_exp31992.0_20242111_115453.png</t>
  </si>
  <si>
    <t>Right_Side_light5_exp52570.0_20242111_115428.png</t>
  </si>
  <si>
    <t>Test_lightAmbient_exp293131.0_20242111_115850.png</t>
  </si>
  <si>
    <t>Underwater_Beside_Camera_lightx_exp125944.0_20242111_115811.png</t>
  </si>
  <si>
    <t>Beside_Camera_light10_exp16519.0_20242111_110824.png</t>
  </si>
  <si>
    <t>Beside_Camera_light5_exp23272.0_20242111_110848.png</t>
  </si>
  <si>
    <t>InFront_Camera_light10_exp17750.0_20242111_111055.png</t>
  </si>
  <si>
    <t>InFront_Camera_light5_exp22120.0_20242111_111130.png</t>
  </si>
  <si>
    <t>Right_Side_light10_exp17889.0_20242111_111007.png</t>
  </si>
  <si>
    <t>Right_Side_light5_exp32389.0_20242111_110939.png</t>
  </si>
  <si>
    <t>Underwater_Beside_Camera_lightx_exp93707.0_20242111_111244.png</t>
  </si>
  <si>
    <t>PSNR Input checker</t>
  </si>
  <si>
    <t>PSNR Enhanced checker</t>
  </si>
  <si>
    <t>MBE Input</t>
  </si>
  <si>
    <t>MBE  Enhanced</t>
  </si>
  <si>
    <t>MBE Dehazed</t>
  </si>
  <si>
    <t>AG Input</t>
  </si>
  <si>
    <t>Clay (g)</t>
  </si>
  <si>
    <t>Green light</t>
  </si>
  <si>
    <t>White light</t>
  </si>
  <si>
    <t>Average success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</si>
</sst>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at different amounts of gypsum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Total!$K$1</c:f>
              <c:strCache>
                <c:ptCount val="1"/>
                <c:pt idx="0">
                  <c:v>Average 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numCache>
            </c:numRef>
          </c:cat>
          <c:val>
            <c:numRef>
              <c:f>Total!$K$2:$K$4</c:f>
              <c:numCache>
                <c:formatCode>General</c:formatCode>
                <c:ptCount val="3"/>
                <c:pt idx="0">
                  <c:v>84.615384615384613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2-4F68-A938-C0B422F561AE}"/>
            </c:ext>
          </c:extLst>
        </c:ser>
        <c:ser>
          <c:idx val="1"/>
          <c:order val="1"/>
          <c:tx>
            <c:strRef>
              <c:f>Total!$A$6</c:f>
              <c:strCache>
                <c:ptCount val="1"/>
                <c:pt idx="0">
                  <c:v>Green 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Total!$K$6</c:f>
              <c:numCache>
                <c:formatCode>General</c:formatCode>
                <c:ptCount val="1"/>
                <c:pt idx="0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8-4E07-AFB8-D52CB9641B46}"/>
            </c:ext>
          </c:extLst>
        </c:ser>
        <c:ser>
          <c:idx val="2"/>
          <c:order val="2"/>
          <c:tx>
            <c:strRef>
              <c:f>Total!$A$7</c:f>
              <c:strCache>
                <c:ptCount val="1"/>
                <c:pt idx="0">
                  <c:v>White light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Total!$K$7</c:f>
              <c:numCache>
                <c:formatCode>General</c:formatCode>
                <c:ptCount val="1"/>
                <c:pt idx="0">
                  <c:v>85.714285714285708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8-4E07-AFB8-D52CB964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25807"/>
        <c:axId val="1223226287"/>
      </c:barChart>
      <c:catAx>
        <c:axId val="122322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Clay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23226287"/>
        <c:crosses val="autoZero"/>
        <c:auto val="1"/>
        <c:lblAlgn val="ctr"/>
        <c:lblOffset val="100"/>
        <c:noMultiLvlLbl val="0"/>
      </c:catAx>
      <c:valAx>
        <c:axId val="1223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232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PSNR of colour checker compared to ground-truth colour checker in 0.5 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Total!$C$2</c:f>
              <c:numCache>
                <c:formatCode>General</c:formatCode>
                <c:ptCount val="1"/>
                <c:pt idx="0">
                  <c:v>14.431818181818182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2-49C9-9EBF-F0633317BCA0}"/>
            </c:ext>
          </c:extLst>
        </c:ser>
        <c:ser>
          <c:idx val="1"/>
          <c:order val="1"/>
          <c:tx>
            <c:strRef>
              <c:f>Total!$B$1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Total!$B$2</c:f>
              <c:numCache>
                <c:formatCode>General</c:formatCode>
                <c:ptCount val="1"/>
                <c:pt idx="0">
                  <c:v>10.673636363636364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2-49C9-9EBF-F0633317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239072"/>
        <c:axId val="1375241472"/>
      </c:barChart>
      <c:catAx>
        <c:axId val="137523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5241472"/>
        <c:crosses val="autoZero"/>
        <c:auto val="1"/>
        <c:lblAlgn val="ctr"/>
        <c:lblOffset val="100"/>
        <c:noMultiLvlLbl val="0"/>
      </c:catAx>
      <c:valAx>
        <c:axId val="1375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PSNR compared with ground-truth colour checker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52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AG in 0.5g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Total!$I$1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Total!$I$2</c:f>
              <c:numCache>
                <c:formatCode>General</c:formatCode>
                <c:ptCount val="1"/>
                <c:pt idx="0">
                  <c:v>23.450000000000003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A-459A-AB3B-4006CEC217D4}"/>
            </c:ext>
          </c:extLst>
        </c:ser>
        <c:ser>
          <c:idx val="1"/>
          <c:order val="1"/>
          <c:tx>
            <c:strRef>
              <c:f>Total!$H$1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Total!$H$2</c:f>
              <c:numCache>
                <c:formatCode>General</c:formatCode>
                <c:ptCount val="1"/>
                <c:pt idx="0">
                  <c:v>4.040909090909091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A-459A-AB3B-4006CEC217D4}"/>
            </c:ext>
          </c:extLst>
        </c:ser>
        <c:ser>
          <c:idx val="2"/>
          <c:order val="2"/>
          <c:tx>
            <c:strRef>
              <c:f>Total!$G$1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Total!$G$2</c:f>
              <c:numCache>
                <c:formatCode>General</c:formatCode>
                <c:ptCount val="1"/>
                <c:pt idx="0">
                  <c:v>8.620000000000001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A-459A-AB3B-4006CEC2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581903"/>
        <c:axId val="1356582863"/>
      </c:barChart>
      <c:catAx>
        <c:axId val="1356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56582863"/>
        <c:crosses val="autoZero"/>
        <c:auto val="1"/>
        <c:lblAlgn val="ctr"/>
        <c:lblOffset val="100"/>
        <c:noMultiLvlLbl val="0"/>
      </c:catAx>
      <c:valAx>
        <c:axId val="13565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 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56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MBE compared to ground truth image with 0.5 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Total!$E$1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Total!$E$2</c:f>
              <c:numCache>
                <c:formatCode>General</c:formatCode>
                <c:ptCount val="1"/>
                <c:pt idx="0">
                  <c:v>-5.2027272727272722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6-4705-BD44-2E2C0C2AB363}"/>
            </c:ext>
          </c:extLst>
        </c:ser>
        <c:ser>
          <c:idx val="2"/>
          <c:order val="1"/>
          <c:tx>
            <c:strRef>
              <c:f>Total!$D$1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Total!$D$2</c:f>
              <c:numCache>
                <c:formatCode>General</c:formatCode>
                <c:ptCount val="1"/>
                <c:pt idx="0">
                  <c:v>-36.871818181818185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6-4705-BD44-2E2C0C2AB363}"/>
            </c:ext>
          </c:extLst>
        </c:ser>
        <c:ser>
          <c:idx val="0"/>
          <c:order val="2"/>
          <c:tx>
            <c:v>MBE Green light enhanced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Total!$E$6</c:f>
              <c:numCache>
                <c:formatCode>General</c:formatCode>
                <c:ptCount val="1"/>
                <c:pt idx="0">
                  <c:v>-6.9219999999999997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6-4705-BD44-2E2C0C2AB363}"/>
            </c:ext>
          </c:extLst>
        </c:ser>
        <c:ser>
          <c:idx val="3"/>
          <c:order val="3"/>
          <c:tx>
            <c:v>MBE Green light input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Total!$D$6</c:f>
              <c:numCache>
                <c:formatCode>General</c:formatCode>
                <c:ptCount val="1"/>
                <c:pt idx="0">
                  <c:v>-40.058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C6-4705-BD44-2E2C0C2AB363}"/>
            </c:ext>
          </c:extLst>
        </c:ser>
        <c:ser>
          <c:idx val="5"/>
          <c:order val="4"/>
          <c:tx>
            <c:v>MBE White light enhanced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Total!$E$7</c:f>
              <c:numCache>
                <c:formatCode>General</c:formatCode>
                <c:ptCount val="1"/>
                <c:pt idx="0">
                  <c:v>-4.4357142857142851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C6-4705-BD44-2E2C0C2AB363}"/>
            </c:ext>
          </c:extLst>
        </c:ser>
        <c:ser>
          <c:idx val="4"/>
          <c:order val="5"/>
          <c:tx>
            <c:v>MBE White light input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Total!$D$7</c:f>
              <c:numCache>
                <c:formatCode>General</c:formatCode>
                <c:ptCount val="1"/>
                <c:pt idx="0">
                  <c:v>-35.114285714285714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C6-4705-BD44-2E2C0C2A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365008"/>
        <c:axId val="1373365488"/>
      </c:barChart>
      <c:catAx>
        <c:axId val="1373365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3365488"/>
        <c:crosses val="autoZero"/>
        <c:auto val="1"/>
        <c:lblAlgn val="ctr"/>
        <c:lblOffset val="100"/>
        <c:noMultiLvlLbl val="0"/>
      </c:catAx>
      <c:valAx>
        <c:axId val="13733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</a:t>
                </a:r>
                <a:r>
                  <a:rPr lang="da-DK" baseline="0"/>
                  <a:t> MBE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33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125730</xdr:rowOff>
    </xdr:from>
    <xdr:to>
      <xdr:col>7</xdr:col>
      <xdr:colOff>304800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280F-602C-2FDF-FE29-EC75F0CF5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7</xdr:row>
      <xdr:rowOff>140970</xdr:rowOff>
    </xdr:from>
    <xdr:to>
      <xdr:col>15</xdr:col>
      <xdr:colOff>129540</xdr:colOff>
      <xdr:row>22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94D7A-F134-E2C4-F297-36A9B4E2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22</xdr:row>
      <xdr:rowOff>156210</xdr:rowOff>
    </xdr:from>
    <xdr:to>
      <xdr:col>7</xdr:col>
      <xdr:colOff>396240</xdr:colOff>
      <xdr:row>37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E48B85-580C-F3BC-1F20-40710E26D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23</xdr:row>
      <xdr:rowOff>3810</xdr:rowOff>
    </xdr:from>
    <xdr:to>
      <xdr:col>15</xdr:col>
      <xdr:colOff>152400</xdr:colOff>
      <xdr:row>38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31CD7-BF06-F005-EFDB-17B6F19E6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2D57-096F-442D-846A-938D525EB3D5}">
  <dimension ref="A1:K7"/>
  <sheetViews>
    <sheetView tabSelected="1" topLeftCell="A15" workbookViewId="0">
      <selection activeCell="R28" sqref="R28"/>
    </sheetView>
  </sheetViews>
  <sheetFormatPr defaultRowHeight="14.4" x14ac:dyDescent="0.3"/>
  <sheetData>
    <row r="1" spans="1:11" x14ac:dyDescent="0.3">
      <c r="A1" t="s">
        <v>50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6</v>
      </c>
      <c r="H1" t="s">
        <v>49</v>
      </c>
      <c r="I1" t="s">
        <v>8</v>
      </c>
      <c r="J1" t="s">
        <v>9</v>
      </c>
      <c r="K1" t="s">
        <v>53</v>
      </c>
    </row>
    <row r="2" spans="1:11" x14ac:dyDescent="0.3">
      <c r="A2">
        <v>0.5</v>
      </c>
      <c r="B2">
        <v>10.673636363636364</v>
      </c>
      <c r="C2">
        <v>14.431818181818182</v>
      </c>
      <c r="D2">
        <v>-36.871818181818185</v>
      </c>
      <c r="E2">
        <v>-5.2027272727272722</v>
      </c>
      <c r="F2">
        <v>13.638181818181819</v>
      </c>
      <c r="G2">
        <v>8.620000000000001</v>
      </c>
      <c r="H2">
        <v>4.040909090909091</v>
      </c>
      <c r="I2">
        <v>23.450000000000003</v>
      </c>
      <c r="J2">
        <v>7.036363636363637</v>
      </c>
      <c r="K2">
        <f>11/13*100</f>
        <v>84.615384615384613</v>
      </c>
    </row>
    <row r="3" spans="1:11" x14ac:dyDescent="0.3">
      <c r="A3">
        <v>1</v>
      </c>
      <c r="K3">
        <v>0</v>
      </c>
    </row>
    <row r="4" spans="1:11" x14ac:dyDescent="0.3">
      <c r="A4">
        <v>10</v>
      </c>
      <c r="K4">
        <v>0</v>
      </c>
    </row>
    <row r="6" spans="1:11" x14ac:dyDescent="0.3">
      <c r="A6" t="s">
        <v>51</v>
      </c>
      <c r="B6">
        <v>10.888</v>
      </c>
      <c r="C6">
        <v>14.626000000000001</v>
      </c>
      <c r="D6">
        <v>-40.058</v>
      </c>
      <c r="E6">
        <v>-6.9219999999999997</v>
      </c>
      <c r="F6">
        <v>12.972</v>
      </c>
      <c r="G6">
        <v>8.6199999999999992</v>
      </c>
      <c r="H6">
        <v>4.2040000000000006</v>
      </c>
      <c r="I6">
        <v>29.695999999999991</v>
      </c>
      <c r="J6">
        <v>7.45</v>
      </c>
      <c r="K6">
        <f>5/6*100</f>
        <v>83.333333333333343</v>
      </c>
    </row>
    <row r="7" spans="1:11" x14ac:dyDescent="0.3">
      <c r="A7" t="s">
        <v>52</v>
      </c>
      <c r="B7">
        <v>10.591428571428571</v>
      </c>
      <c r="C7">
        <v>14.54142857142857</v>
      </c>
      <c r="D7">
        <v>-35.114285714285714</v>
      </c>
      <c r="E7">
        <v>-4.4357142857142851</v>
      </c>
      <c r="F7">
        <v>13.95142857142857</v>
      </c>
      <c r="G7">
        <v>8.6199999999999992</v>
      </c>
      <c r="H7">
        <v>3.9314285714285719</v>
      </c>
      <c r="I7">
        <v>18.319999999999997</v>
      </c>
      <c r="J7">
        <v>6.838571428571429</v>
      </c>
      <c r="K7">
        <f>6/7*100</f>
        <v>85.714285714285708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B23" sqref="B23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10.67</v>
      </c>
      <c r="C2">
        <v>15.77</v>
      </c>
      <c r="D2">
        <v>-33.700000000000003</v>
      </c>
      <c r="E2">
        <v>-9.93</v>
      </c>
      <c r="F2">
        <v>12.82</v>
      </c>
      <c r="G2">
        <v>8.6199999999999992</v>
      </c>
      <c r="H2">
        <v>3.48</v>
      </c>
      <c r="I2">
        <v>18.059999999999999</v>
      </c>
      <c r="J2">
        <v>7.4</v>
      </c>
    </row>
    <row r="3" spans="1:10" x14ac:dyDescent="0.3">
      <c r="A3" t="s">
        <v>11</v>
      </c>
      <c r="B3">
        <v>11.14</v>
      </c>
      <c r="C3">
        <v>15.98</v>
      </c>
      <c r="D3">
        <v>-36.590000000000003</v>
      </c>
      <c r="E3">
        <v>-9.08</v>
      </c>
      <c r="F3">
        <v>12.93</v>
      </c>
      <c r="G3">
        <v>8.6199999999999992</v>
      </c>
      <c r="H3">
        <v>3.73</v>
      </c>
      <c r="I3">
        <v>17.149999999999999</v>
      </c>
      <c r="J3">
        <v>7.43</v>
      </c>
    </row>
    <row r="4" spans="1:10" x14ac:dyDescent="0.3">
      <c r="A4" t="s">
        <v>12</v>
      </c>
      <c r="B4">
        <v>11.17</v>
      </c>
      <c r="C4">
        <v>16.170000000000002</v>
      </c>
      <c r="D4">
        <v>-40.5</v>
      </c>
      <c r="E4">
        <v>-8.43</v>
      </c>
      <c r="F4">
        <v>12.5</v>
      </c>
      <c r="G4">
        <v>8.6199999999999992</v>
      </c>
      <c r="H4">
        <v>4.09</v>
      </c>
      <c r="I4">
        <v>18.77</v>
      </c>
      <c r="J4">
        <v>7.72</v>
      </c>
    </row>
    <row r="5" spans="1:10" x14ac:dyDescent="0.3">
      <c r="A5" t="s">
        <v>13</v>
      </c>
      <c r="B5">
        <v>11.58</v>
      </c>
      <c r="C5">
        <v>16.100000000000001</v>
      </c>
      <c r="D5">
        <v>-38.31</v>
      </c>
      <c r="E5">
        <v>-8.6199999999999992</v>
      </c>
      <c r="F5">
        <v>13.31</v>
      </c>
      <c r="G5">
        <v>8.6199999999999992</v>
      </c>
      <c r="H5">
        <v>4.21</v>
      </c>
      <c r="I5">
        <v>18.440000000000001</v>
      </c>
      <c r="J5">
        <v>7.5</v>
      </c>
    </row>
    <row r="6" spans="1:10" x14ac:dyDescent="0.3">
      <c r="A6" t="s">
        <v>14</v>
      </c>
    </row>
    <row r="7" spans="1:10" x14ac:dyDescent="0.3">
      <c r="A7" t="s">
        <v>15</v>
      </c>
      <c r="B7">
        <v>9.44</v>
      </c>
      <c r="C7">
        <v>8.33</v>
      </c>
      <c r="D7">
        <v>-41.85</v>
      </c>
      <c r="E7">
        <v>-3.58</v>
      </c>
      <c r="F7">
        <v>13.68</v>
      </c>
      <c r="G7">
        <v>8.6199999999999992</v>
      </c>
      <c r="H7">
        <v>4.28</v>
      </c>
      <c r="I7">
        <v>74.83</v>
      </c>
      <c r="J7">
        <v>6.71</v>
      </c>
    </row>
    <row r="8" spans="1:10" x14ac:dyDescent="0.3">
      <c r="A8" t="s">
        <v>16</v>
      </c>
      <c r="B8">
        <v>10.81</v>
      </c>
      <c r="C8">
        <v>16.05</v>
      </c>
      <c r="D8">
        <v>-39.94</v>
      </c>
      <c r="E8">
        <v>-7.16</v>
      </c>
      <c r="F8">
        <v>12.92</v>
      </c>
      <c r="G8">
        <v>8.6199999999999992</v>
      </c>
      <c r="H8">
        <v>4.18</v>
      </c>
      <c r="I8">
        <v>18.86</v>
      </c>
      <c r="J8">
        <v>7.47</v>
      </c>
    </row>
    <row r="9" spans="1:10" x14ac:dyDescent="0.3">
      <c r="A9" t="s">
        <v>17</v>
      </c>
      <c r="B9">
        <v>11.44</v>
      </c>
      <c r="C9">
        <v>16.48</v>
      </c>
      <c r="D9">
        <v>-39.69</v>
      </c>
      <c r="E9">
        <v>-6.82</v>
      </c>
      <c r="F9">
        <v>12.45</v>
      </c>
      <c r="G9">
        <v>8.6199999999999992</v>
      </c>
      <c r="H9">
        <v>4.26</v>
      </c>
      <c r="I9">
        <v>17.579999999999998</v>
      </c>
      <c r="J9">
        <v>7.85</v>
      </c>
    </row>
    <row r="10" spans="1:10" x14ac:dyDescent="0.3">
      <c r="A10" t="s">
        <v>18</v>
      </c>
      <c r="B10">
        <v>7.66</v>
      </c>
      <c r="C10">
        <v>6.99</v>
      </c>
      <c r="D10">
        <v>-35.4</v>
      </c>
      <c r="E10">
        <v>10.38</v>
      </c>
      <c r="F10">
        <v>14.5</v>
      </c>
      <c r="G10">
        <v>8.6199999999999992</v>
      </c>
      <c r="H10">
        <v>3.76</v>
      </c>
      <c r="I10">
        <v>27.96</v>
      </c>
      <c r="J10">
        <v>6.2</v>
      </c>
    </row>
    <row r="11" spans="1:10" x14ac:dyDescent="0.3">
      <c r="A11" t="s">
        <v>19</v>
      </c>
    </row>
    <row r="12" spans="1:10" x14ac:dyDescent="0.3">
      <c r="A12" t="s">
        <v>20</v>
      </c>
      <c r="B12">
        <v>11</v>
      </c>
      <c r="C12">
        <v>15</v>
      </c>
      <c r="D12">
        <v>-30.45</v>
      </c>
      <c r="E12">
        <v>-8.49</v>
      </c>
      <c r="F12">
        <v>15.62</v>
      </c>
      <c r="G12">
        <v>8.6199999999999992</v>
      </c>
      <c r="H12">
        <v>3.93</v>
      </c>
      <c r="I12">
        <v>17.55</v>
      </c>
      <c r="J12">
        <v>6.23</v>
      </c>
    </row>
    <row r="13" spans="1:10" x14ac:dyDescent="0.3">
      <c r="A13" t="s">
        <v>21</v>
      </c>
      <c r="B13">
        <v>11.25</v>
      </c>
      <c r="C13">
        <v>16.14</v>
      </c>
      <c r="D13">
        <v>-32.04</v>
      </c>
      <c r="E13">
        <v>-8.4700000000000006</v>
      </c>
      <c r="F13">
        <v>14.97</v>
      </c>
      <c r="G13">
        <v>8.6199999999999992</v>
      </c>
      <c r="H13">
        <v>3.89</v>
      </c>
      <c r="I13">
        <v>17.52</v>
      </c>
      <c r="J13">
        <v>6.53</v>
      </c>
    </row>
    <row r="14" spans="1:10" x14ac:dyDescent="0.3">
      <c r="A14" t="s">
        <v>22</v>
      </c>
      <c r="B14">
        <v>11.25</v>
      </c>
      <c r="C14">
        <v>15.74</v>
      </c>
      <c r="D14">
        <v>-37.119999999999997</v>
      </c>
      <c r="E14">
        <v>2.97</v>
      </c>
      <c r="F14">
        <v>14.32</v>
      </c>
      <c r="G14">
        <v>8.6199999999999992</v>
      </c>
      <c r="H14">
        <v>4.6399999999999997</v>
      </c>
      <c r="I14">
        <v>11.23</v>
      </c>
      <c r="J14">
        <v>6.36</v>
      </c>
    </row>
    <row r="15" spans="1:10" x14ac:dyDescent="0.3">
      <c r="A15" t="str">
        <f>COUNT(B2:B14) &amp; " / " &amp; 13</f>
        <v>11 / 13</v>
      </c>
      <c r="B15">
        <f t="shared" ref="B15:J15" si="0">AVERAGE(B2:B14)</f>
        <v>10.673636363636364</v>
      </c>
      <c r="C15">
        <f t="shared" si="0"/>
        <v>14.431818181818182</v>
      </c>
      <c r="D15">
        <f t="shared" si="0"/>
        <v>-36.871818181818185</v>
      </c>
      <c r="E15">
        <f t="shared" si="0"/>
        <v>-5.2027272727272722</v>
      </c>
      <c r="F15">
        <f t="shared" si="0"/>
        <v>13.638181818181819</v>
      </c>
      <c r="G15">
        <f t="shared" si="0"/>
        <v>8.620000000000001</v>
      </c>
      <c r="H15">
        <f t="shared" si="0"/>
        <v>4.040909090909091</v>
      </c>
      <c r="I15">
        <f t="shared" si="0"/>
        <v>23.450000000000003</v>
      </c>
      <c r="J15">
        <f t="shared" si="0"/>
        <v>7.036363636363637</v>
      </c>
    </row>
    <row r="17" spans="1:10" x14ac:dyDescent="0.3">
      <c r="A17" t="s">
        <v>51</v>
      </c>
      <c r="B17">
        <f>SUM(B4:B9)/5</f>
        <v>10.888</v>
      </c>
      <c r="C17">
        <f t="shared" ref="C17:J17" si="1">SUM(C4:C9)/5</f>
        <v>14.626000000000001</v>
      </c>
      <c r="D17">
        <f t="shared" si="1"/>
        <v>-40.058</v>
      </c>
      <c r="E17">
        <f t="shared" si="1"/>
        <v>-6.9219999999999997</v>
      </c>
      <c r="F17">
        <f t="shared" si="1"/>
        <v>12.972</v>
      </c>
      <c r="G17">
        <f t="shared" si="1"/>
        <v>8.6199999999999992</v>
      </c>
      <c r="H17">
        <f t="shared" si="1"/>
        <v>4.2040000000000006</v>
      </c>
      <c r="I17">
        <f t="shared" si="1"/>
        <v>29.695999999999991</v>
      </c>
      <c r="J17">
        <f t="shared" si="1"/>
        <v>7.45</v>
      </c>
    </row>
    <row r="18" spans="1:10" x14ac:dyDescent="0.3">
      <c r="A18" t="s">
        <v>52</v>
      </c>
      <c r="B18">
        <f>SUM(B2:B4,B10,B12,B13,B14)/7</f>
        <v>10.591428571428571</v>
      </c>
      <c r="C18">
        <f t="shared" ref="C18:J18" si="2">SUM(C2:C4,C10,C12,C13,C14)/7</f>
        <v>14.54142857142857</v>
      </c>
      <c r="D18">
        <f t="shared" si="2"/>
        <v>-35.114285714285714</v>
      </c>
      <c r="E18">
        <f t="shared" si="2"/>
        <v>-4.4357142857142851</v>
      </c>
      <c r="F18">
        <f t="shared" si="2"/>
        <v>13.95142857142857</v>
      </c>
      <c r="G18">
        <f t="shared" si="2"/>
        <v>8.6199999999999992</v>
      </c>
      <c r="H18">
        <f t="shared" si="2"/>
        <v>3.9314285714285719</v>
      </c>
      <c r="I18">
        <f t="shared" si="2"/>
        <v>18.319999999999997</v>
      </c>
      <c r="J18">
        <f t="shared" si="2"/>
        <v>6.838571428571429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23</v>
      </c>
    </row>
    <row r="3" spans="1:10" x14ac:dyDescent="0.3">
      <c r="A3" t="s">
        <v>24</v>
      </c>
    </row>
    <row r="4" spans="1:10" x14ac:dyDescent="0.3">
      <c r="A4" t="s">
        <v>25</v>
      </c>
    </row>
    <row r="5" spans="1:10" x14ac:dyDescent="0.3">
      <c r="A5" t="s">
        <v>26</v>
      </c>
    </row>
    <row r="6" spans="1:10" x14ac:dyDescent="0.3">
      <c r="A6" t="s">
        <v>27</v>
      </c>
    </row>
    <row r="7" spans="1:10" x14ac:dyDescent="0.3">
      <c r="A7" t="s">
        <v>28</v>
      </c>
    </row>
    <row r="8" spans="1:10" x14ac:dyDescent="0.3">
      <c r="A8" t="s">
        <v>29</v>
      </c>
    </row>
    <row r="9" spans="1:10" x14ac:dyDescent="0.3">
      <c r="A9" t="s">
        <v>30</v>
      </c>
    </row>
    <row r="10" spans="1:10" x14ac:dyDescent="0.3">
      <c r="A10" t="s">
        <v>31</v>
      </c>
    </row>
    <row r="11" spans="1:10" x14ac:dyDescent="0.3">
      <c r="A11" t="s">
        <v>32</v>
      </c>
    </row>
    <row r="12" spans="1:10" x14ac:dyDescent="0.3">
      <c r="A12" t="s">
        <v>33</v>
      </c>
    </row>
    <row r="13" spans="1:10" x14ac:dyDescent="0.3">
      <c r="A13" t="s">
        <v>34</v>
      </c>
    </row>
    <row r="14" spans="1:10" x14ac:dyDescent="0.3">
      <c r="A14" t="s">
        <v>35</v>
      </c>
    </row>
    <row r="15" spans="1:10" x14ac:dyDescent="0.3">
      <c r="A15" t="s">
        <v>36</v>
      </c>
    </row>
    <row r="16" spans="1:10" x14ac:dyDescent="0.3">
      <c r="A16" t="str">
        <f>COUNT(B2:B15) &amp; " / " &amp; 14</f>
        <v>0 / 14</v>
      </c>
      <c r="B16" t="e">
        <f t="shared" ref="B16:J16" si="0">AVERAGE(B2:B15)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 t="shared" si="0"/>
        <v>#DIV/0!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/>
  </sheetViews>
  <sheetFormatPr defaultRowHeight="14.4" x14ac:dyDescent="0.3"/>
  <cols>
    <col min="1" max="1" width="64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37</v>
      </c>
    </row>
    <row r="3" spans="1:10" x14ac:dyDescent="0.3">
      <c r="A3" t="s">
        <v>38</v>
      </c>
    </row>
    <row r="4" spans="1:10" x14ac:dyDescent="0.3">
      <c r="A4" t="s">
        <v>39</v>
      </c>
    </row>
    <row r="5" spans="1:10" x14ac:dyDescent="0.3">
      <c r="A5" t="s">
        <v>40</v>
      </c>
    </row>
    <row r="6" spans="1:10" x14ac:dyDescent="0.3">
      <c r="A6" t="s">
        <v>41</v>
      </c>
    </row>
    <row r="7" spans="1:10" x14ac:dyDescent="0.3">
      <c r="A7" t="s">
        <v>42</v>
      </c>
    </row>
    <row r="8" spans="1:10" x14ac:dyDescent="0.3">
      <c r="A8" t="s">
        <v>43</v>
      </c>
    </row>
    <row r="9" spans="1:10" x14ac:dyDescent="0.3">
      <c r="A9" t="str">
        <f>COUNT(B2:B8) &amp; " / " &amp; 7</f>
        <v>0 / 7</v>
      </c>
      <c r="B9" t="e">
        <f t="shared" ref="B9:J9" si="0">AVERAGE(B2:B8)</f>
        <v>#DIV/0!</v>
      </c>
      <c r="C9" t="e">
        <f t="shared" si="0"/>
        <v>#DIV/0!</v>
      </c>
      <c r="D9" t="e">
        <f t="shared" si="0"/>
        <v>#DIV/0!</v>
      </c>
      <c r="E9" t="e">
        <f t="shared" si="0"/>
        <v>#DIV/0!</v>
      </c>
      <c r="F9" t="e">
        <f t="shared" si="0"/>
        <v>#DIV/0!</v>
      </c>
      <c r="G9" t="e">
        <f t="shared" si="0"/>
        <v>#DIV/0!</v>
      </c>
      <c r="H9" t="e">
        <f t="shared" si="0"/>
        <v>#DIV/0!</v>
      </c>
      <c r="I9" t="e">
        <f t="shared" si="0"/>
        <v>#DIV/0!</v>
      </c>
      <c r="J9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Clay0.5g</vt:lpstr>
      <vt:lpstr>Clay1g</vt:lpstr>
      <vt:lpstr>Clay10g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2024-12-02T17:24:28Z</dcterms:created>
  <dcterms:modified xsi:type="dcterms:W3CDTF">2024-12-04T08:28:20Z</dcterms:modified>
</cp:coreProperties>
</file>