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0" yWindow="15" windowWidth="14175" windowHeight="7875"/>
  </bookViews>
  <sheets>
    <sheet name="Blad1" sheetId="1" r:id="rId1"/>
    <sheet name="Blad2" sheetId="2" r:id="rId2"/>
    <sheet name="Blad3" sheetId="3" r:id="rId3"/>
  </sheets>
  <definedNames>
    <definedName name="Kommunalskatt">Blad1!$F$4</definedName>
    <definedName name="Prisbasbelopp">Blad1!$F$3</definedName>
    <definedName name="Skiktgräns_1">Blad1!$F$7</definedName>
    <definedName name="Skiktgräns_2">Blad1!$F$8</definedName>
    <definedName name="Statlig_skatt_1">Blad1!$F$10</definedName>
    <definedName name="Statlig_skatt_2">Blad1!$F$11</definedName>
  </definedNames>
  <calcPr calcId="125725"/>
</workbook>
</file>

<file path=xl/calcChain.xml><?xml version="1.0" encoding="utf-8"?>
<calcChain xmlns="http://schemas.openxmlformats.org/spreadsheetml/2006/main">
  <c r="C8" i="1"/>
  <c r="B8"/>
  <c r="C4"/>
  <c r="B9" l="1"/>
  <c r="B7"/>
  <c r="C24"/>
  <c r="B24"/>
  <c r="B23" l="1"/>
  <c r="C23"/>
  <c r="C9"/>
  <c r="B12"/>
  <c r="B13" s="1"/>
  <c r="B15" l="1"/>
  <c r="C7"/>
  <c r="C12" l="1"/>
  <c r="C13" s="1"/>
  <c r="C15" l="1"/>
  <c r="B14"/>
  <c r="B18" l="1"/>
  <c r="B19" s="1"/>
  <c r="C14"/>
  <c r="C18" l="1"/>
  <c r="C19" s="1"/>
  <c r="B21" l="1"/>
  <c r="B26" s="1"/>
</calcChain>
</file>

<file path=xl/sharedStrings.xml><?xml version="1.0" encoding="utf-8"?>
<sst xmlns="http://schemas.openxmlformats.org/spreadsheetml/2006/main" count="27" uniqueCount="23">
  <si>
    <t>Mamma</t>
  </si>
  <si>
    <t>Pappa</t>
  </si>
  <si>
    <t>Arbetsinkomst</t>
  </si>
  <si>
    <t>Föräldrapenning</t>
  </si>
  <si>
    <t>Föräldralön</t>
  </si>
  <si>
    <t>Grundavdrag</t>
  </si>
  <si>
    <t>Jobbskatteavdrag</t>
  </si>
  <si>
    <t>Statlig skatt</t>
  </si>
  <si>
    <t>Kommunalskatt</t>
  </si>
  <si>
    <t>Månader med f-penning</t>
  </si>
  <si>
    <t>Prisbasbelopp</t>
  </si>
  <si>
    <t>Skiktgräns 1</t>
  </si>
  <si>
    <t>Skiktgräns 2</t>
  </si>
  <si>
    <t>Statlig skatt 1</t>
  </si>
  <si>
    <t>Statlig skatt 2</t>
  </si>
  <si>
    <t>Månadslön</t>
  </si>
  <si>
    <t>Slutlig skatt</t>
  </si>
  <si>
    <t>Nettoinkomst</t>
  </si>
  <si>
    <t>Totalt för familjen</t>
  </si>
  <si>
    <t>Jämställdhetsbonus</t>
  </si>
  <si>
    <t>Barnbidrag</t>
  </si>
  <si>
    <t>ja</t>
  </si>
  <si>
    <t>Familjens disp inkomst</t>
  </si>
</sst>
</file>

<file path=xl/styles.xml><?xml version="1.0" encoding="utf-8"?>
<styleSheet xmlns="http://schemas.openxmlformats.org/spreadsheetml/2006/main">
  <fonts count="2">
    <font>
      <sz val="11"/>
      <color theme="1"/>
      <name val="Verdana"/>
      <family val="2"/>
      <scheme val="minor"/>
    </font>
    <font>
      <b/>
      <sz val="11"/>
      <color theme="1"/>
      <name val="Verdana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/>
    <xf numFmtId="9" fontId="0" fillId="0" borderId="0" xfId="0" applyNumberFormat="1" applyFont="1"/>
    <xf numFmtId="0" fontId="0" fillId="0" borderId="1" xfId="0" applyBorder="1"/>
    <xf numFmtId="3" fontId="0" fillId="0" borderId="0" xfId="0" applyNumberFormat="1"/>
    <xf numFmtId="3" fontId="0" fillId="0" borderId="0" xfId="0" applyNumberFormat="1" applyFont="1"/>
    <xf numFmtId="0" fontId="0" fillId="0" borderId="0" xfId="0" applyAlignment="1">
      <alignment horizontal="right"/>
    </xf>
    <xf numFmtId="10" fontId="0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">
  <a:themeElements>
    <a:clrScheme name="CQ Tem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321A11"/>
      </a:accent1>
      <a:accent2>
        <a:srgbClr val="DEBF95"/>
      </a:accent2>
      <a:accent3>
        <a:srgbClr val="B0DFF5"/>
      </a:accent3>
      <a:accent4>
        <a:srgbClr val="E3DD00"/>
      </a:accent4>
      <a:accent5>
        <a:srgbClr val="C8286E"/>
      </a:accent5>
      <a:accent6>
        <a:srgbClr val="F79646"/>
      </a:accent6>
      <a:hlink>
        <a:srgbClr val="0000FF"/>
      </a:hlink>
      <a:folHlink>
        <a:srgbClr val="800080"/>
      </a:folHlink>
    </a:clrScheme>
    <a:fontScheme name="SACO XL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F26"/>
  <sheetViews>
    <sheetView tabSelected="1" zoomScaleNormal="100" workbookViewId="0">
      <selection activeCell="A12" sqref="A12:A15"/>
    </sheetView>
  </sheetViews>
  <sheetFormatPr defaultRowHeight="14.25"/>
  <cols>
    <col min="1" max="1" width="18.69921875" style="1" bestFit="1" customWidth="1"/>
    <col min="2" max="2" width="8.796875" style="1"/>
    <col min="3" max="3" width="9.296875" style="1" customWidth="1"/>
    <col min="4" max="4" width="8.796875" style="1"/>
    <col min="5" max="5" width="15.59765625" style="1" bestFit="1" customWidth="1"/>
    <col min="6" max="6" width="9.8984375" style="1" bestFit="1" customWidth="1"/>
    <col min="7" max="16384" width="8.796875" style="1"/>
  </cols>
  <sheetData>
    <row r="3" spans="1:6">
      <c r="B3" s="3" t="s">
        <v>0</v>
      </c>
      <c r="C3" s="3" t="s">
        <v>1</v>
      </c>
      <c r="E3" t="s">
        <v>10</v>
      </c>
      <c r="F3" s="5">
        <v>44500</v>
      </c>
    </row>
    <row r="4" spans="1:6">
      <c r="A4" t="s">
        <v>9</v>
      </c>
      <c r="B4" s="4">
        <v>6</v>
      </c>
      <c r="C4" s="4">
        <f>12-B4</f>
        <v>6</v>
      </c>
      <c r="E4" t="s">
        <v>8</v>
      </c>
      <c r="F4" s="7">
        <v>0.31990000000000002</v>
      </c>
    </row>
    <row r="5" spans="1:6">
      <c r="A5" t="s">
        <v>15</v>
      </c>
      <c r="B5" s="4">
        <v>27500</v>
      </c>
      <c r="C5" s="4">
        <v>46600</v>
      </c>
      <c r="E5"/>
    </row>
    <row r="6" spans="1:6">
      <c r="B6" s="4"/>
      <c r="C6" s="4"/>
    </row>
    <row r="7" spans="1:6">
      <c r="A7" t="s">
        <v>2</v>
      </c>
      <c r="B7" s="5">
        <f>B5*(12-B4)</f>
        <v>165000</v>
      </c>
      <c r="C7" s="5">
        <f>C5*(12-C4)</f>
        <v>279600</v>
      </c>
      <c r="E7" t="s">
        <v>11</v>
      </c>
      <c r="F7" s="5">
        <v>430200</v>
      </c>
    </row>
    <row r="8" spans="1:6">
      <c r="A8" t="s">
        <v>3</v>
      </c>
      <c r="B8" s="5">
        <f>IF(B5*12&gt;10*Prisbasbelopp,10*Prisbasbelopp*0.97*0.8/365,B5*12*0.97*0.8/365)*B4*30.4</f>
        <v>127969.84109589038</v>
      </c>
      <c r="C8" s="5">
        <f>IF(C5*12&gt;10*Prisbasbelopp,10*Prisbasbelopp*0.97*0.8/365,C5*12*0.97*0.8/365)*C4*30.4</f>
        <v>172565.39178082193</v>
      </c>
      <c r="E8" t="s">
        <v>12</v>
      </c>
      <c r="F8" s="5">
        <v>616100</v>
      </c>
    </row>
    <row r="9" spans="1:6">
      <c r="A9" t="s">
        <v>4</v>
      </c>
      <c r="B9" s="5">
        <f>MIN(B$4,6)*IF(12*B$5&lt;10*Prisbasbelopp,(B5-30*0.9*B5*12/365),(B5-30*0.8*10*Prisbasbelopp/365-30*0.1*B5*12/365))</f>
        <v>18534.246575342462</v>
      </c>
      <c r="C9" s="5">
        <f>MIN(C$4,6)*IF(12*C$5&lt;10*Prisbasbelopp,(C5-30*0.9*C5*12/365),(C5-30*0.8*10*Prisbasbelopp/365-30*0.1*C5*12/365))</f>
        <v>76461.369863013693</v>
      </c>
    </row>
    <row r="10" spans="1:6">
      <c r="B10" s="5"/>
      <c r="C10" s="5"/>
      <c r="E10" s="1" t="s">
        <v>13</v>
      </c>
      <c r="F10" s="2">
        <v>0.2</v>
      </c>
    </row>
    <row r="11" spans="1:6">
      <c r="E11" s="1" t="s">
        <v>14</v>
      </c>
      <c r="F11" s="2">
        <v>0.05</v>
      </c>
    </row>
    <row r="12" spans="1:6">
      <c r="A12" s="8" t="s">
        <v>5</v>
      </c>
      <c r="B12" s="5">
        <f>ROUNDUP(IF(SUM(B7:B9)&lt;=0.99*Prisbasbelopp,0.423*Prisbasbelopp,IF(SUM(B7:B9)&lt;2.72*Prisbasbelopp,0.225*Prisbasbelopp+0.2*SUM(B7:B9),IF(SUM(B7:B9)&lt;=3.11*Prisbasbelopp,0.77*Prisbasbelopp,IF(SUM(B7:B9)&lt;=7.88*Prisbasbelopp,0.77*Prisbasbelopp-0.1*(SUM(B7:B9)-3.11*Prisbasbelopp),IF(7.88*Prisbasbelopp&lt;SUM(B7:B9),0.293*Prisbasbelopp))))),-2)</f>
        <v>17000</v>
      </c>
      <c r="C12" s="5">
        <f>ROUNDUP(IF(SUM(C7:C9)&lt;=0.99*Prisbasbelopp,0.423*Prisbasbelopp,IF(SUM(C7:C9)&lt;2.72*Prisbasbelopp,0.225*Prisbasbelopp+0.2*SUM(C7:C9),IF(SUM(C7:C9)&lt;=3.11*Prisbasbelopp,0.77*Prisbasbelopp,IF(SUM(C7:C9)&lt;=7.88*Prisbasbelopp,1.081*Prisbasbelopp-0.1*SUM(C7:C9),IF(7.88*Prisbasbelopp&lt;SUM(C7:C9),0.293*Prisbasbelopp))))),-2)</f>
        <v>13100</v>
      </c>
      <c r="F12" s="2"/>
    </row>
    <row r="13" spans="1:6">
      <c r="A13" s="8" t="s">
        <v>8</v>
      </c>
      <c r="B13" s="5">
        <f>(B7+B8+B9-B12)*Kommunalskatt</f>
        <v>94211.857646027405</v>
      </c>
      <c r="C13" s="5">
        <f>(C7+C8+C9-C12)*Kommunalskatt</f>
        <v>164917.01104986304</v>
      </c>
      <c r="F13" s="2"/>
    </row>
    <row r="14" spans="1:6">
      <c r="A14" s="8" t="s">
        <v>7</v>
      </c>
      <c r="B14" s="5">
        <f>IF(SUM(B7:B9)-B12&lt;Skiktgräns_1,0,IF(SUM(B7:B9)-B12&lt;Skiktgräns_2,Statlig_skatt_1*(SUM(B7:B9)-B12-Skiktgräns_1),Statlig_skatt_1*(SUM(B7:B9)-B12-Skiktgräns_1)+Statlig_skatt_2*(SUM(B7:B9)-B12-Skiktgräns_2)))</f>
        <v>0</v>
      </c>
      <c r="C14" s="5">
        <f>IF(SUM(C7:C9)-C12&lt;Skiktgräns_1,0,IF(SUM(C7:C9)-C12&lt;Skiktgräns_2,Statlig_skatt_1*(SUM(C7:C9)-C12-Skiktgräns_1),Statlig_skatt_1*(SUM(C7:C9)-C12-Skiktgräns_1)+Statlig_skatt_2*(SUM(C7:C9)-C12-Skiktgräns_2)))</f>
        <v>17065.352328767138</v>
      </c>
    </row>
    <row r="15" spans="1:6">
      <c r="A15" s="8" t="s">
        <v>6</v>
      </c>
      <c r="B15" s="5">
        <f>IF(F16="Ja",IF(B7+B9&lt;=0.91*Prisbasbelopp,MAX(0,(B7+B9-B12)*Kommunalskatt),IF($B7+B9&lt;=2.94*Prisbasbelopp,(0.91*Prisbasbelopp+0.332*(B7+B9-0.91*Prisbasbelopp)-$B12)*Kommunalskatt,IF(B7+B9&lt;=8.08*Prisbasbelopp,(1.584*Prisbasbelopp+0.111*(B7+B9-2.94*Prisbasbelopp)-$B12)*Kommunalskatt,IF(B7+B9&gt;8.08*Prisbasbelopp,(2.155*Prisbasbelopp-$B12)*Kommunalskatt)))),0)</f>
        <v>18982.28102121918</v>
      </c>
      <c r="C15" s="5">
        <f>IF(F16="Ja",IF(C7+C9&lt;=0.91*Prisbasbelopp,MAX(0,(C7+C9-C12)*Kommunalskatt),IF($C7+C9&lt;=2.94*Prisbasbelopp,(0.91*Prisbasbelopp+0.332*(C7+C9-0.91*Prisbasbelopp)-C12)*Kommunalskatt,IF(C7+C9&lt;=8.08*Prisbasbelopp,(1.584*Prisbasbelopp+0.111*(C7+C9-2.94*Prisbasbelopp)-C12)*Kommunalskatt,IF(C7+C9&gt;8.08*Prisbasbelopp,(2.155*Prisbasbelopp-C12)*Kommunalskatt)))),0)</f>
        <v>26356.139389328764</v>
      </c>
      <c r="E15" t="s">
        <v>19</v>
      </c>
      <c r="F15" s="6" t="s">
        <v>21</v>
      </c>
    </row>
    <row r="16" spans="1:6">
      <c r="B16" s="5"/>
      <c r="C16" s="5"/>
      <c r="E16" t="s">
        <v>6</v>
      </c>
      <c r="F16" s="6" t="s">
        <v>21</v>
      </c>
    </row>
    <row r="18" spans="1:3">
      <c r="A18" s="1" t="s">
        <v>16</v>
      </c>
      <c r="B18" s="5">
        <f>B13+B14-B15</f>
        <v>75229.576624808222</v>
      </c>
      <c r="C18" s="5">
        <f>C13+C14-C15</f>
        <v>155626.22398930139</v>
      </c>
    </row>
    <row r="19" spans="1:3">
      <c r="A19" s="1" t="s">
        <v>17</v>
      </c>
      <c r="B19" s="5">
        <f>SUM(B7:B9)-B18</f>
        <v>236274.51104642465</v>
      </c>
      <c r="C19" s="5">
        <f>SUM(C7:C9)-C18</f>
        <v>373000.53765453433</v>
      </c>
    </row>
    <row r="21" spans="1:3">
      <c r="A21" s="1" t="s">
        <v>18</v>
      </c>
      <c r="B21" s="5">
        <f>B19+C19</f>
        <v>609275.04870095896</v>
      </c>
    </row>
    <row r="23" spans="1:3">
      <c r="A23" s="1" t="s">
        <v>19</v>
      </c>
      <c r="B23" s="5">
        <f>IF(F15="Ja",IF(MIN(B4,C4)&gt;2,(MIN(B4,C4)-2)*30*50,0),0)</f>
        <v>6000</v>
      </c>
      <c r="C23" s="5">
        <f>IF(F15="Ja",IF(MIN(B4,C4)&gt;2,(MIN(B4,C4)-2)*30*50,0),0)</f>
        <v>6000</v>
      </c>
    </row>
    <row r="24" spans="1:3">
      <c r="A24" s="1" t="s">
        <v>20</v>
      </c>
      <c r="B24" s="5">
        <f>12*525</f>
        <v>6300</v>
      </c>
      <c r="C24" s="5">
        <f>12*525</f>
        <v>6300</v>
      </c>
    </row>
    <row r="25" spans="1:3">
      <c r="A25"/>
    </row>
    <row r="26" spans="1:3">
      <c r="A26" t="s">
        <v>22</v>
      </c>
      <c r="B26" s="5">
        <f>B21+B23+C23+B24+C24</f>
        <v>633875.04870095896</v>
      </c>
    </row>
  </sheetData>
  <pageMargins left="0.70866141732283472" right="0.70866141732283472" top="1.2204724409448819" bottom="0.74803149606299213" header="0.31496062992125984" footer="0.31496062992125984"/>
  <pageSetup paperSize="9" orientation="portrait" r:id="rId1"/>
  <headerFooter alignWithMargins="0">
    <oddHeader>&amp;L&amp;G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38" sqref="A38"/>
    </sheetView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3</vt:i4>
      </vt:variant>
      <vt:variant>
        <vt:lpstr>Namngivna områden</vt:lpstr>
      </vt:variant>
      <vt:variant>
        <vt:i4>6</vt:i4>
      </vt:variant>
    </vt:vector>
  </HeadingPairs>
  <TitlesOfParts>
    <vt:vector size="9" baseType="lpstr">
      <vt:lpstr>Blad1</vt:lpstr>
      <vt:lpstr>Blad2</vt:lpstr>
      <vt:lpstr>Blad3</vt:lpstr>
      <vt:lpstr>Kommunalskatt</vt:lpstr>
      <vt:lpstr>Prisbasbelopp</vt:lpstr>
      <vt:lpstr>Skiktgräns_1</vt:lpstr>
      <vt:lpstr>Skiktgräns_2</vt:lpstr>
      <vt:lpstr>Statlig_skatt_1</vt:lpstr>
      <vt:lpstr>Statlig_skatt_2</vt:lpstr>
    </vt:vector>
  </TitlesOfParts>
  <Company>Consult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Ljunglöf</dc:creator>
  <cp:lastModifiedBy>Thomas Andrén</cp:lastModifiedBy>
  <cp:lastPrinted>2012-01-13T09:13:26Z</cp:lastPrinted>
  <dcterms:created xsi:type="dcterms:W3CDTF">2008-10-07T13:30:26Z</dcterms:created>
  <dcterms:modified xsi:type="dcterms:W3CDTF">2015-05-04T13:48:59Z</dcterms:modified>
</cp:coreProperties>
</file>